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==W2N==\Traily Albrechtice\Export\1. fáze - PD\"/>
    </mc:Choice>
  </mc:AlternateContent>
  <xr:revisionPtr revIDLastSave="0" documentId="13_ncr:11_{A291E9F9-10B8-49D6-B304-69B39147F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Pol'!$A$1:$X$60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G42" i="1"/>
  <c r="F42" i="1"/>
  <c r="G41" i="1"/>
  <c r="F41" i="1"/>
  <c r="H41" i="1" s="1"/>
  <c r="I41" i="1" s="1"/>
  <c r="G39" i="1"/>
  <c r="F39" i="1"/>
  <c r="G59" i="12"/>
  <c r="BA34" i="12"/>
  <c r="BA29" i="12"/>
  <c r="BA10" i="12"/>
  <c r="G9" i="12"/>
  <c r="M9" i="12" s="1"/>
  <c r="I9" i="12"/>
  <c r="K9" i="12"/>
  <c r="K8" i="12" s="1"/>
  <c r="O9" i="12"/>
  <c r="O8" i="12" s="1"/>
  <c r="Q9" i="12"/>
  <c r="Q8" i="12" s="1"/>
  <c r="V9" i="12"/>
  <c r="V8" i="12" s="1"/>
  <c r="G13" i="12"/>
  <c r="I13" i="12"/>
  <c r="I8" i="12" s="1"/>
  <c r="K13" i="12"/>
  <c r="M13" i="12"/>
  <c r="O13" i="12"/>
  <c r="Q13" i="12"/>
  <c r="V13" i="12"/>
  <c r="G16" i="12"/>
  <c r="G8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2" i="12"/>
  <c r="I32" i="12"/>
  <c r="O32" i="12"/>
  <c r="Q32" i="12"/>
  <c r="G33" i="12"/>
  <c r="I33" i="12"/>
  <c r="K33" i="12"/>
  <c r="K32" i="12" s="1"/>
  <c r="M33" i="12"/>
  <c r="M32" i="12" s="1"/>
  <c r="O33" i="12"/>
  <c r="Q33" i="12"/>
  <c r="V33" i="12"/>
  <c r="V32" i="12" s="1"/>
  <c r="G36" i="12"/>
  <c r="I36" i="12"/>
  <c r="K36" i="12"/>
  <c r="M36" i="12"/>
  <c r="O36" i="12"/>
  <c r="Q36" i="12"/>
  <c r="V36" i="12"/>
  <c r="G39" i="12"/>
  <c r="I39" i="12"/>
  <c r="O39" i="12"/>
  <c r="G40" i="12"/>
  <c r="I40" i="12"/>
  <c r="K40" i="12"/>
  <c r="M40" i="12"/>
  <c r="M39" i="12" s="1"/>
  <c r="O40" i="12"/>
  <c r="Q40" i="12"/>
  <c r="Q39" i="12" s="1"/>
  <c r="V40" i="12"/>
  <c r="V39" i="12" s="1"/>
  <c r="G42" i="12"/>
  <c r="M42" i="12" s="1"/>
  <c r="I42" i="12"/>
  <c r="K42" i="12"/>
  <c r="K39" i="12" s="1"/>
  <c r="O42" i="12"/>
  <c r="Q42" i="12"/>
  <c r="V42" i="12"/>
  <c r="I44" i="12"/>
  <c r="O44" i="12"/>
  <c r="G45" i="12"/>
  <c r="M45" i="12" s="1"/>
  <c r="M44" i="12" s="1"/>
  <c r="I45" i="12"/>
  <c r="K45" i="12"/>
  <c r="K44" i="12" s="1"/>
  <c r="O45" i="12"/>
  <c r="Q45" i="12"/>
  <c r="Q44" i="12" s="1"/>
  <c r="V45" i="12"/>
  <c r="V44" i="12" s="1"/>
  <c r="G47" i="12"/>
  <c r="I47" i="12"/>
  <c r="K47" i="12"/>
  <c r="G48" i="12"/>
  <c r="M48" i="12" s="1"/>
  <c r="M47" i="12" s="1"/>
  <c r="I48" i="12"/>
  <c r="K48" i="12"/>
  <c r="O48" i="12"/>
  <c r="O47" i="12" s="1"/>
  <c r="Q48" i="12"/>
  <c r="Q47" i="12" s="1"/>
  <c r="V48" i="12"/>
  <c r="V47" i="12" s="1"/>
  <c r="G51" i="12"/>
  <c r="M51" i="12" s="1"/>
  <c r="I51" i="12"/>
  <c r="K51" i="12"/>
  <c r="O51" i="12"/>
  <c r="Q51" i="12"/>
  <c r="V51" i="12"/>
  <c r="G54" i="12"/>
  <c r="K54" i="12"/>
  <c r="M54" i="12"/>
  <c r="O54" i="12"/>
  <c r="Q54" i="12"/>
  <c r="G55" i="12"/>
  <c r="I55" i="12"/>
  <c r="I54" i="12" s="1"/>
  <c r="K55" i="12"/>
  <c r="M55" i="12"/>
  <c r="O55" i="12"/>
  <c r="Q55" i="12"/>
  <c r="V55" i="12"/>
  <c r="V54" i="12" s="1"/>
  <c r="AE59" i="12"/>
  <c r="AF59" i="12"/>
  <c r="I20" i="1"/>
  <c r="I19" i="1"/>
  <c r="I18" i="1"/>
  <c r="I17" i="1"/>
  <c r="I16" i="1"/>
  <c r="F43" i="1"/>
  <c r="G43" i="1"/>
  <c r="G25" i="1" s="1"/>
  <c r="A25" i="1" s="1"/>
  <c r="H42" i="1"/>
  <c r="I42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59" i="1" l="1"/>
  <c r="J58" i="1" s="1"/>
  <c r="G26" i="1"/>
  <c r="A26" i="1"/>
  <c r="G28" i="1"/>
  <c r="G23" i="1"/>
  <c r="G44" i="12"/>
  <c r="M16" i="12"/>
  <c r="M8" i="12" s="1"/>
  <c r="I21" i="1"/>
  <c r="H43" i="1"/>
  <c r="J42" i="1"/>
  <c r="J41" i="1"/>
  <c r="J39" i="1"/>
  <c r="J43" i="1" s="1"/>
  <c r="J57" i="1" l="1"/>
  <c r="J56" i="1"/>
  <c r="J55" i="1"/>
  <c r="J54" i="1"/>
  <c r="J53" i="1"/>
  <c r="A23" i="1"/>
  <c r="J59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ABD8F411-EDF6-4EC8-86CB-5664D673CA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CB17CD-CC01-421D-A202-42794B17B7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<sst xmlns="http://schemas.openxmlformats.org/spreadsheetml/2006/main" count="336" uniqueCount="176">
  <si>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</si>
  <si>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</si>
  <si>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</si>
  <si>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</si>
  <si>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</si>
  <si>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</si>
  <si>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</si>
  <si>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</si>
  <si>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</si>
  <si>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</si>
  <si>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</si>
  <si>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</si>
  <si>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</si>
  <si>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</si>
  <si>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</si>
  <si>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</si>
  <si>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</si>
  <si>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</si>
  <si>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</si>
  <si>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</si>
  <si>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</si>
  <si>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</si>
  <si>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</si>
  <si>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</si>
  <si>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</si>
  <si>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</si>
  <si>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</si>
  <si>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</si>
  <si>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</si>
  <si>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</si>
  <si>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</si>
  <si>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</si>
  <si>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</si>
  <si>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</si>
  <si>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</si>
  <si>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</si>
  <si>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</si>
  <si>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</si>
  <si>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</si>
  <si>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</si>
  <si>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</si>
  <si>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</si>
  <si>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</si>
  <si>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</si>
  <si>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Sjezdový trail</t>
  </si>
  <si>
    <t>Objekt:</t>
  </si>
  <si>
    <t>Rozpočet:</t>
  </si>
  <si>
    <t>Vašut Jaroslav, Mgr.</t>
  </si>
  <si>
    <t>007</t>
  </si>
  <si>
    <t>TERÉNNÍ CYKLOSTEZKA MĚSTO ALBRECHTICE - HRANIČNÍ VRCH</t>
  </si>
  <si>
    <t>Město Město Albrechtice</t>
  </si>
  <si>
    <t>nám. ČSA 27/10</t>
  </si>
  <si>
    <t>Město Albrechtice</t>
  </si>
  <si>
    <t>79395</t>
  </si>
  <si>
    <t>00296228</t>
  </si>
  <si>
    <t>CZ00296228</t>
  </si>
  <si>
    <t>Way to Nature, s.r.o.</t>
  </si>
  <si>
    <t>Svatoplukova 1222/24</t>
  </si>
  <si>
    <t>Ostrava-Vítkovice</t>
  </si>
  <si>
    <t>70300</t>
  </si>
  <si>
    <t>29246954</t>
  </si>
  <si>
    <t>Stavba</t>
  </si>
  <si>
    <t>Stavební objekt</t>
  </si>
  <si>
    <t>Celkem za stavbu</t>
  </si>
  <si>
    <t>CZK</t>
  </si>
  <si>
    <t>#POPS</t>
  </si>
  <si>
    <t>Popis stavby: 007 - TERÉNNÍ CYKLOSTEZKA MĚSTO ALBRECHTICE - HRANIČNÍ VRCH</t>
  </si>
  <si>
    <t>#POPO</t>
  </si>
  <si>
    <t>Popis objektu: 1 - Sjezdový trail</t>
  </si>
  <si>
    <t>#POPR</t>
  </si>
  <si>
    <t>Popis rozpočtu: 1 - Sjezdový trail</t>
  </si>
  <si>
    <t>Rekapitulace dílů</t>
  </si>
  <si>
    <t>Typ dílu</t>
  </si>
  <si>
    <t>Zemní práce</t>
  </si>
  <si>
    <t>95</t>
  </si>
  <si>
    <t>Dokončovací konstrukce na pozemních stavbách</t>
  </si>
  <si>
    <t>M46</t>
  </si>
  <si>
    <t>Zemní práce při montážích</t>
  </si>
  <si>
    <t>M99</t>
  </si>
  <si>
    <t>Ostatní práce "M"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</si>
  <si>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</si>
  <si>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</si>
  <si>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</si>
  <si>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</si>
  <si>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</si>
  <si>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</si>
  <si>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</si>
  <si>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</si>
  <si>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</si>
  <si>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</si>
  <si>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</si>
  <si>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</si>
  <si>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</si>
  <si>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</si>
  <si>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</si>
  <si>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</si>
  <si>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</si>
  <si>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</si>
  <si>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</si>
  <si>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</si>
  <si>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</si>
  <si>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</si>
  <si>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</si>
  <si>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</si>
  <si>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</si>
  <si>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</si>
  <si>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</si>
  <si>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</si>
  <si>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</si>
  <si>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</si>
  <si>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121101101R00</t>
  </si>
  <si>
    <t>Sejmutí ornice s přemístěním na vzdálenost do 50 m</t>
  </si>
  <si>
    <t>m3</t>
  </si>
  <si>
    <t>800-1</t>
  </si>
  <si>
    <t>RTS 21/ II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</si>
  <si>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</si>
  <si>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</si>
  <si>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</si>
  <si>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</si>
  <si>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1386*0,3</t>
  </si>
  <si>
    <t>VV</t>
  </si>
  <si>
    <t>SPU</t>
  </si>
  <si>
    <t>122301402R00</t>
  </si>
  <si>
    <t>Vykopávky v zemnících na suchu v hornině 4_x000D_
 přes 100 do 1 000 m3</t>
  </si>
  <si>
    <t>s přehozením výkopku na vzdálenost do 3 m nebo s naložením na dopravní prostředek,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</si>
  <si>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</si>
  <si>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</si>
  <si>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</si>
  <si>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171101105R00</t>
  </si>
  <si>
    <t>Uložení sypaniny do násypů zhutněných s uzavřením povrchu násypu z hornin soudržných s předepsanou mírou zhutnění v procentech výsledků zkoušek Proctor-Standard							_x000D_
							_x000D_
 na 103 % PS</t>
  </si>
  <si>
    <t>s rozprostřením sypaniny ve vrstvách a s hrubým urovnáním,</t>
  </si>
  <si>
    <t>171151101R00</t>
  </si>
  <si>
    <t>Hutnění boků násypů z hornin soudržných a sypkých pro jakýkoliv sklon a pro jakoukoliv délku a míru zhutnění svahu.</t>
  </si>
  <si>
    <t>m2</t>
  </si>
  <si>
    <t>pro jakýkoliv sklon a pro jakoukoliv délku a míru zhutnění svahu,</t>
  </si>
  <si>
    <t>181101103R00</t>
  </si>
  <si>
    <t>Úprava pláně v zářezech v hornině 5, bez zhutnění</t>
  </si>
  <si>
    <t>vyrovnáním výškových rozdílů, ploch vodorovných a ploch do sklonu 1 : 5.</t>
  </si>
  <si>
    <t>182301135R00</t>
  </si>
  <si>
    <t>Rozprostření a urovnání ornice ve svahu v souvislé ploše přes 500 m2, tloušťka vrstvy přes 250 do 300 mm</t>
  </si>
  <si>
    <t>s případným nutným přemístěním hromad nebo dočasných skládek na místo potřeby ze vzdálenosti do 30 m, ve svahu sklonu přes 1 : 5,</t>
  </si>
  <si>
    <t>1386</t>
  </si>
  <si>
    <t>VLzn01T00</t>
  </si>
  <si>
    <t>Informační tabule 180cm x 120cm</t>
  </si>
  <si>
    <t xml:space="preserve">ks    </t>
  </si>
  <si>
    <t>Vlastní</t>
  </si>
  <si>
    <t>Indiv</t>
  </si>
  <si>
    <t>vč. grafického návrhu, polepu (UV laminace s 8 letou garancí životnosti), nosné a kotevní konstrukce, montáže a dopravy</t>
  </si>
  <si>
    <t>POP</t>
  </si>
  <si>
    <t>VLzn02T00</t>
  </si>
  <si>
    <t>Informační a výstražné cedule, voděodolná překližka 20cm x 20cm</t>
  </si>
  <si>
    <t>vč. grafického návrhu, polepu (UV laminace s 8 letou garancí životnosti),  montáže</t>
  </si>
  <si>
    <t>460030111R00</t>
  </si>
  <si>
    <t>Kácení stromů průměru do 30 cm</t>
  </si>
  <si>
    <t>kus</t>
  </si>
  <si>
    <t>460620015RT1</t>
  </si>
  <si>
    <t>Provizorní úprava terénu v přírodní hornině 5, ruční vyrovnání a zhutnění</t>
  </si>
  <si>
    <t>2W2N</t>
  </si>
  <si>
    <t>Mobilmí nekotvená modulární pumptracková sestava Beginner A+, vč. dopravy a montáže</t>
  </si>
  <si>
    <t>Agregovaná položka</t>
  </si>
  <si>
    <t>POL2_</t>
  </si>
  <si>
    <t>005111020R</t>
  </si>
  <si>
    <t>Vytyčení stavby</t>
  </si>
  <si>
    <t>Soubor</t>
  </si>
  <si>
    <t>VRN</t>
  </si>
  <si>
    <t>POL99_0</t>
  </si>
  <si>
    <t>Orientační zaměření a vyznačení stavby.</t>
  </si>
  <si>
    <t>005124010R</t>
  </si>
  <si>
    <t>Koordinační činnost</t>
  </si>
  <si>
    <t>POL99_2</t>
  </si>
  <si>
    <t>Koordinace stavebních a technologických dodávek stavby.</t>
  </si>
  <si>
    <t>005241020RW2N</t>
  </si>
  <si>
    <t>Polohopopisné zaměření skutečného provedení</t>
  </si>
  <si>
    <t>Náklady na provedení skutečného polohopopisného zaměření stavby.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</si>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</sst>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H12" sqref="H1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Z4rlnobm3sLtJz/M4zWlYkmMa5+q7LDNxHyTrRodg6U+LOw7N7t95RLpa6WGxkXf8k1526HP9PYCgTP4nQjbSQ==" saltValue="8fAgGGW30cLaMCoF29v6o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2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9" t="s">
        <v>22</v>
      </c>
      <c r="C2" s="110"/>
      <c r="D2" s="111" t="s">
        <v>48</v>
      </c>
      <c r="E2" s="112" t="s">
        <v>49</v>
      </c>
      <c r="F2" s="113"/>
      <c r="G2" s="113"/>
      <c r="H2" s="113"/>
      <c r="I2" s="113"/>
      <c r="J2" s="114"/>
      <c r="O2" s="1"/>
    </row>
    <row r="3" spans="1:15" ht="27" customHeight="1" x14ac:dyDescent="0.2">
      <c r="A3" s="2"/>
      <c r="B3" s="115" t="s">
        <v>45</v>
      </c>
      <c r="C3" s="110"/>
      <c r="D3" s="116" t="s">
        <v>43</v>
      </c>
      <c r="E3" s="117" t="s">
        <v>44</v>
      </c>
      <c r="F3" s="118"/>
      <c r="G3" s="118"/>
      <c r="H3" s="118"/>
      <c r="I3" s="118"/>
      <c r="J3" s="119"/>
    </row>
    <row r="4" spans="1:15" ht="23.25" customHeight="1" x14ac:dyDescent="0.2">
      <c r="A4" s="105">
        <v>236</v>
      </c>
      <c r="B4" s="120" t="s">
        <v>46</v>
      </c>
      <c r="C4" s="121"/>
      <c r="D4" s="122" t="s">
        <v>43</v>
      </c>
      <c r="E4" s="123" t="s">
        <v>44</v>
      </c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42</v>
      </c>
      <c r="D5" s="126" t="s">
        <v>50</v>
      </c>
      <c r="E5" s="88"/>
      <c r="F5" s="88"/>
      <c r="G5" s="88"/>
      <c r="H5" s="18" t="s">
        <v>40</v>
      </c>
      <c r="I5" s="128" t="s">
        <v>54</v>
      </c>
      <c r="J5" s="8"/>
    </row>
    <row r="6" spans="1:15" ht="15.75" customHeight="1" x14ac:dyDescent="0.2">
      <c r="A6" s="2"/>
      <c r="B6" s="28"/>
      <c r="C6" s="53"/>
      <c r="D6" s="108" t="s">
        <v>51</v>
      </c>
      <c r="E6" s="89"/>
      <c r="F6" s="89"/>
      <c r="G6" s="89"/>
      <c r="H6" s="18" t="s">
        <v>34</v>
      </c>
      <c r="I6" s="128" t="s">
        <v>55</v>
      </c>
      <c r="J6" s="8"/>
    </row>
    <row r="7" spans="1:15" ht="15.75" customHeight="1" x14ac:dyDescent="0.2">
      <c r="A7" s="2"/>
      <c r="B7" s="29"/>
      <c r="C7" s="54"/>
      <c r="D7" s="106" t="s">
        <v>53</v>
      </c>
      <c r="E7" s="127" t="s">
        <v>52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07" t="s">
        <v>56</v>
      </c>
      <c r="H8" s="18" t="s">
        <v>40</v>
      </c>
      <c r="I8" s="128" t="s">
        <v>60</v>
      </c>
      <c r="J8" s="8"/>
    </row>
    <row r="9" spans="1:15" ht="15.75" hidden="1" customHeight="1" x14ac:dyDescent="0.2">
      <c r="A9" s="2"/>
      <c r="B9" s="2"/>
      <c r="D9" s="107" t="s">
        <v>57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06" t="s">
        <v>59</v>
      </c>
      <c r="E10" s="129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0"/>
      <c r="E11" s="130"/>
      <c r="F11" s="130"/>
      <c r="G11" s="130"/>
      <c r="H11" s="18" t="s">
        <v>40</v>
      </c>
      <c r="I11" s="135"/>
      <c r="J11" s="8"/>
    </row>
    <row r="12" spans="1:15" ht="15.75" customHeight="1" x14ac:dyDescent="0.2">
      <c r="A12" s="2"/>
      <c r="B12" s="28"/>
      <c r="C12" s="53"/>
      <c r="D12" s="131"/>
      <c r="E12" s="131"/>
      <c r="F12" s="131"/>
      <c r="G12" s="131"/>
      <c r="H12" s="18" t="s">
        <v>34</v>
      </c>
      <c r="I12" s="135"/>
      <c r="J12" s="8"/>
    </row>
    <row r="13" spans="1:15" ht="15.75" customHeight="1" x14ac:dyDescent="0.2">
      <c r="A13" s="2"/>
      <c r="B13" s="29"/>
      <c r="C13" s="54"/>
      <c r="D13" s="134"/>
      <c r="E13" s="132"/>
      <c r="F13" s="133"/>
      <c r="G13" s="133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 t="s">
        <v>47</v>
      </c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7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SUMIF(F53:F58,A16,I53:I58)+SUMIF(F53:F58,"PSU",I53:I58)</f>
        <v>0</v>
      </c>
      <c r="J16" s="82"/>
    </row>
    <row r="17" spans="1:10" ht="23.25" customHeight="1" x14ac:dyDescent="0.2">
      <c r="A17" s="197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SUMIF(F53:F58,A17,I53:I58)</f>
        <v>0</v>
      </c>
      <c r="J17" s="82"/>
    </row>
    <row r="18" spans="1:10" ht="23.25" customHeight="1" x14ac:dyDescent="0.2">
      <c r="A18" s="197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SUMIF(F53:F58,A18,I53:I58)</f>
        <v>0</v>
      </c>
      <c r="J18" s="82"/>
    </row>
    <row r="19" spans="1:10" ht="23.25" customHeight="1" x14ac:dyDescent="0.2">
      <c r="A19" s="197" t="s">
        <v>80</v>
      </c>
      <c r="B19" s="38" t="s">
        <v>27</v>
      </c>
      <c r="C19" s="59"/>
      <c r="D19" s="60"/>
      <c r="E19" s="80"/>
      <c r="F19" s="81"/>
      <c r="G19" s="80"/>
      <c r="H19" s="81"/>
      <c r="I19" s="80">
        <f>SUMIF(F53:F58,A19,I53:I58)</f>
        <v>0</v>
      </c>
      <c r="J19" s="82"/>
    </row>
    <row r="20" spans="1:10" ht="23.25" customHeight="1" x14ac:dyDescent="0.2">
      <c r="A20" s="197" t="s">
        <v>81</v>
      </c>
      <c r="B20" s="38" t="s">
        <v>28</v>
      </c>
      <c r="C20" s="59"/>
      <c r="D20" s="60"/>
      <c r="E20" s="80"/>
      <c r="F20" s="81"/>
      <c r="G20" s="80"/>
      <c r="H20" s="81"/>
      <c r="I20" s="80">
        <f>SUMIF(F53:F58,A20,I53:I58)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A23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A25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 t="s">
        <v>47</v>
      </c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61</v>
      </c>
      <c r="C39" s="149"/>
      <c r="D39" s="149"/>
      <c r="E39" s="149"/>
      <c r="F39" s="150">
        <f>'1 1 Pol'!AE59</f>
        <v>0</v>
      </c>
      <c r="G39" s="151">
        <f>'1 1 Pol'!AF59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62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43</v>
      </c>
      <c r="C41" s="155" t="s">
        <v>44</v>
      </c>
      <c r="D41" s="155"/>
      <c r="E41" s="155"/>
      <c r="F41" s="156">
        <f>'1 1 Pol'!AE59</f>
        <v>0</v>
      </c>
      <c r="G41" s="157">
        <f>'1 1 Pol'!AF59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'1 1 Pol'!AE59</f>
        <v>0</v>
      </c>
      <c r="G42" s="152">
        <f>'1 1 Pol'!AF59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63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65</v>
      </c>
      <c r="B45" t="s">
        <v>66</v>
      </c>
    </row>
    <row r="46" spans="1:10" x14ac:dyDescent="0.2">
      <c r="A46" t="s">
        <v>67</v>
      </c>
      <c r="B46" t="s">
        <v>68</v>
      </c>
    </row>
    <row r="47" spans="1:10" x14ac:dyDescent="0.2">
      <c r="A47" t="s">
        <v>69</v>
      </c>
      <c r="B47" t="s">
        <v>70</v>
      </c>
    </row>
    <row r="50" spans="1:10" ht="15.75" x14ac:dyDescent="0.25">
      <c r="B50" s="177" t="s">
        <v>71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72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43</v>
      </c>
      <c r="C53" s="186" t="s">
        <v>73</v>
      </c>
      <c r="D53" s="187"/>
      <c r="E53" s="187"/>
      <c r="F53" s="193" t="s">
        <v>24</v>
      </c>
      <c r="G53" s="194"/>
      <c r="H53" s="194"/>
      <c r="I53" s="194">
        <f>'1 1 Pol'!G8</f>
        <v>0</v>
      </c>
      <c r="J53" s="191" t="str">
        <f>IF(I59=0,"",I53/I59*100)</f>
        <v/>
      </c>
    </row>
    <row r="54" spans="1:10" ht="36.75" customHeight="1" x14ac:dyDescent="0.2">
      <c r="A54" s="180"/>
      <c r="B54" s="185" t="s">
        <v>74</v>
      </c>
      <c r="C54" s="186" t="s">
        <v>75</v>
      </c>
      <c r="D54" s="187"/>
      <c r="E54" s="187"/>
      <c r="F54" s="193" t="s">
        <v>24</v>
      </c>
      <c r="G54" s="194"/>
      <c r="H54" s="194"/>
      <c r="I54" s="194">
        <f>'1 1 Pol'!G32</f>
        <v>0</v>
      </c>
      <c r="J54" s="191" t="str">
        <f>IF(I59=0,"",I54/I59*100)</f>
        <v/>
      </c>
    </row>
    <row r="55" spans="1:10" ht="36.75" customHeight="1" x14ac:dyDescent="0.2">
      <c r="A55" s="180"/>
      <c r="B55" s="185" t="s">
        <v>76</v>
      </c>
      <c r="C55" s="186" t="s">
        <v>77</v>
      </c>
      <c r="D55" s="187"/>
      <c r="E55" s="187"/>
      <c r="F55" s="193" t="s">
        <v>26</v>
      </c>
      <c r="G55" s="194"/>
      <c r="H55" s="194"/>
      <c r="I55" s="194">
        <f>'1 1 Pol'!G39</f>
        <v>0</v>
      </c>
      <c r="J55" s="191" t="str">
        <f>IF(I59=0,"",I55/I59*100)</f>
        <v/>
      </c>
    </row>
    <row r="56" spans="1:10" ht="36.75" customHeight="1" x14ac:dyDescent="0.2">
      <c r="A56" s="180"/>
      <c r="B56" s="185" t="s">
        <v>78</v>
      </c>
      <c r="C56" s="186" t="s">
        <v>79</v>
      </c>
      <c r="D56" s="187"/>
      <c r="E56" s="187"/>
      <c r="F56" s="193" t="s">
        <v>26</v>
      </c>
      <c r="G56" s="194"/>
      <c r="H56" s="194"/>
      <c r="I56" s="194">
        <f>'1 1 Pol'!G44</f>
        <v>0</v>
      </c>
      <c r="J56" s="191" t="str">
        <f>IF(I59=0,"",I56/I59*100)</f>
        <v/>
      </c>
    </row>
    <row r="57" spans="1:10" ht="36.75" customHeight="1" x14ac:dyDescent="0.2">
      <c r="A57" s="180"/>
      <c r="B57" s="185" t="s">
        <v>80</v>
      </c>
      <c r="C57" s="186" t="s">
        <v>27</v>
      </c>
      <c r="D57" s="187"/>
      <c r="E57" s="187"/>
      <c r="F57" s="193" t="s">
        <v>80</v>
      </c>
      <c r="G57" s="194"/>
      <c r="H57" s="194"/>
      <c r="I57" s="194">
        <f>'1 1 Pol'!G47</f>
        <v>0</v>
      </c>
      <c r="J57" s="191" t="str">
        <f>IF(I59=0,"",I57/I59*100)</f>
        <v/>
      </c>
    </row>
    <row r="58" spans="1:10" ht="36.75" customHeight="1" x14ac:dyDescent="0.2">
      <c r="A58" s="180"/>
      <c r="B58" s="185" t="s">
        <v>81</v>
      </c>
      <c r="C58" s="186" t="s">
        <v>28</v>
      </c>
      <c r="D58" s="187"/>
      <c r="E58" s="187"/>
      <c r="F58" s="193" t="s">
        <v>81</v>
      </c>
      <c r="G58" s="194"/>
      <c r="H58" s="194"/>
      <c r="I58" s="194">
        <f>'1 1 Pol'!G54</f>
        <v>0</v>
      </c>
      <c r="J58" s="191" t="str">
        <f>IF(I59=0,"",I58/I59*100)</f>
        <v/>
      </c>
    </row>
    <row r="59" spans="1:10" ht="25.5" customHeight="1" x14ac:dyDescent="0.2">
      <c r="A59" s="181"/>
      <c r="B59" s="188" t="s">
        <v>1</v>
      </c>
      <c r="C59" s="189"/>
      <c r="D59" s="190"/>
      <c r="E59" s="190"/>
      <c r="F59" s="195"/>
      <c r="G59" s="196"/>
      <c r="H59" s="196"/>
      <c r="I59" s="196">
        <f>SUM(I53:I58)</f>
        <v>0</v>
      </c>
      <c r="J59" s="192">
        <f>SUM(J53:J58)</f>
        <v>0</v>
      </c>
    </row>
    <row r="60" spans="1:10" x14ac:dyDescent="0.2">
      <c r="F60" s="136"/>
      <c r="G60" s="136"/>
      <c r="H60" s="136"/>
      <c r="I60" s="136"/>
      <c r="J60" s="137"/>
    </row>
    <row r="61" spans="1:10" x14ac:dyDescent="0.2">
      <c r="F61" s="136"/>
      <c r="G61" s="136"/>
      <c r="H61" s="136"/>
      <c r="I61" s="136"/>
      <c r="J61" s="137"/>
    </row>
    <row r="62" spans="1:10" x14ac:dyDescent="0.2">
      <c r="F62" s="136"/>
      <c r="G62" s="136"/>
      <c r="H62" s="136"/>
      <c r="I62" s="136"/>
      <c r="J62" s="137"/>
    </row>
  </sheetData>
  <sheetProtection algorithmName="SHA-512" hashValue="/ANwjjwL8hGbicH9z/PwKSm2MpGfKkIRWVdgwT1+bObb81X0DMgcYcoZrypaqBNV9iVzQo3DmmLHXf4fIWROZg==" saltValue="X2oSdedzzIz7S2+rkygoE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8:E58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r01lQiraLyXyZEzbNvN1XB3hgualZb3FC8rHE3yWulB+aXvLALsXSCqj6Xpitodt/fspLFnnQ+4F9sz/uklNBg==" saltValue="uxVPC8cZotssBtOKzvUsj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410A-ABB0-4B09-8241-25BFB2952A8E}">
  <sheetPr>
    <outlinePr summaryBelow="0"/>
  </sheetPr>
  <dimension ref="A1:BH5000"/>
  <sheetViews>
    <sheetView workbookViewId="0">
      <pane ySplit="7" topLeftCell="A8" activePane="bottomLeft" state="frozen"/>
      <selection pane="bottomLeft" activeCell="AA19" sqref="AA19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6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4.95" customHeight="1" x14ac:dyDescent="0.2">
      <c r="A2" s="199" t="s">
        <v>7</v>
      </c>
      <c r="B2" s="49" t="s">
        <v>48</v>
      </c>
      <c r="C2" s="202" t="s">
        <v>49</v>
      </c>
      <c r="D2" s="200"/>
      <c r="E2" s="200"/>
      <c r="F2" s="200"/>
      <c r="G2" s="201"/>
      <c r="AG2" t="s">
        <v>84</v>
      </c>
    </row>
    <row r="3" spans="1:60" ht="24.95" customHeight="1" x14ac:dyDescent="0.2">
      <c r="A3" s="199" t="s">
        <v>8</v>
      </c>
      <c r="B3" s="49" t="s">
        <v>43</v>
      </c>
      <c r="C3" s="202" t="s">
        <v>44</v>
      </c>
      <c r="D3" s="200"/>
      <c r="E3" s="200"/>
      <c r="F3" s="200"/>
      <c r="G3" s="201"/>
      <c r="AC3" s="178" t="s">
        <v>84</v>
      </c>
      <c r="AG3" t="s">
        <v>85</v>
      </c>
    </row>
    <row r="4" spans="1:60" ht="24.95" customHeight="1" x14ac:dyDescent="0.2">
      <c r="A4" s="203" t="s">
        <v>9</v>
      </c>
      <c r="B4" s="204" t="s">
        <v>43</v>
      </c>
      <c r="C4" s="205" t="s">
        <v>44</v>
      </c>
      <c r="D4" s="206"/>
      <c r="E4" s="206"/>
      <c r="F4" s="206"/>
      <c r="G4" s="207"/>
      <c r="AG4" t="s">
        <v>86</v>
      </c>
    </row>
    <row r="5" spans="1:60" x14ac:dyDescent="0.2">
      <c r="D5" s="10"/>
    </row>
    <row r="6" spans="1:60" ht="38.25" x14ac:dyDescent="0.2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x14ac:dyDescent="0.2">
      <c r="A8" s="227" t="s">
        <v>108</v>
      </c>
      <c r="B8" s="228" t="s">
        <v>43</v>
      </c>
      <c r="C8" s="246" t="s">
        <v>73</v>
      </c>
      <c r="D8" s="229"/>
      <c r="E8" s="230"/>
      <c r="F8" s="231"/>
      <c r="G8" s="231">
        <f>SUMIF(AG9:AG31,"&lt;&gt;NOR",G9:G31)</f>
        <v>0</v>
      </c>
      <c r="H8" s="231"/>
      <c r="I8" s="231">
        <f>SUM(I9:I31)</f>
        <v>0</v>
      </c>
      <c r="J8" s="231"/>
      <c r="K8" s="231">
        <f>SUM(K9:K31)</f>
        <v>0</v>
      </c>
      <c r="L8" s="231"/>
      <c r="M8" s="231">
        <f>SUM(M9:M31)</f>
        <v>0</v>
      </c>
      <c r="N8" s="230"/>
      <c r="O8" s="230">
        <f>SUM(O9:O31)</f>
        <v>0</v>
      </c>
      <c r="P8" s="230"/>
      <c r="Q8" s="230">
        <f>SUM(Q9:Q31)</f>
        <v>0</v>
      </c>
      <c r="R8" s="231"/>
      <c r="S8" s="231"/>
      <c r="T8" s="232"/>
      <c r="U8" s="226"/>
      <c r="V8" s="226">
        <f>SUM(V9:V31)</f>
        <v>272.25</v>
      </c>
      <c r="W8" s="226"/>
      <c r="X8" s="226"/>
      <c r="AG8" t="s">
        <v>109</v>
      </c>
    </row>
    <row r="9" spans="1:60" outlineLevel="1" x14ac:dyDescent="0.2">
      <c r="A9" s="234">
        <v>1</v>
      </c>
      <c r="B9" s="235" t="s">
        <v>110</v>
      </c>
      <c r="C9" s="247" t="s">
        <v>111</v>
      </c>
      <c r="D9" s="236" t="s">
        <v>112</v>
      </c>
      <c r="E9" s="237">
        <v>415.8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113</v>
      </c>
      <c r="S9" s="239" t="s">
        <v>114</v>
      </c>
      <c r="T9" s="240" t="s">
        <v>114</v>
      </c>
      <c r="U9" s="223">
        <v>0.1</v>
      </c>
      <c r="V9" s="223">
        <f>ROUND(E9*U9,2)</f>
        <v>41.58</v>
      </c>
      <c r="W9" s="223"/>
      <c r="X9" s="223" t="s">
        <v>115</v>
      </c>
      <c r="Y9" s="213"/>
      <c r="Z9" s="213"/>
      <c r="AA9" s="213"/>
      <c r="AB9" s="213"/>
      <c r="AC9" s="213"/>
      <c r="AD9" s="213"/>
      <c r="AE9" s="213"/>
      <c r="AF9" s="213"/>
      <c r="AG9" s="213" t="s">
        <v>116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8" t="s">
        <v>117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118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1" t="str">
        <f>C10</f>
        <v>nebo lesní půdy, s vodorovným přemístěním na hromady v místě upotřebení nebo na dočasné či trvalé skládky se složením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 t="s">
        <v>119</v>
      </c>
      <c r="D11" s="224"/>
      <c r="E11" s="225">
        <v>415.8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120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0"/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121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4">
        <v>2</v>
      </c>
      <c r="B13" s="235" t="s">
        <v>122</v>
      </c>
      <c r="C13" s="247" t="s">
        <v>123</v>
      </c>
      <c r="D13" s="236" t="s">
        <v>112</v>
      </c>
      <c r="E13" s="237">
        <v>37.450000000000003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 t="s">
        <v>113</v>
      </c>
      <c r="S13" s="239" t="s">
        <v>114</v>
      </c>
      <c r="T13" s="240" t="s">
        <v>114</v>
      </c>
      <c r="U13" s="223">
        <v>0.11</v>
      </c>
      <c r="V13" s="223">
        <f>ROUND(E13*U13,2)</f>
        <v>4.12</v>
      </c>
      <c r="W13" s="223"/>
      <c r="X13" s="223" t="s">
        <v>115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116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8" t="s">
        <v>124</v>
      </c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118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0"/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121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3</v>
      </c>
      <c r="B16" s="235" t="s">
        <v>125</v>
      </c>
      <c r="C16" s="247" t="s">
        <v>126</v>
      </c>
      <c r="D16" s="236" t="s">
        <v>112</v>
      </c>
      <c r="E16" s="237">
        <v>37.450000000000003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 t="s">
        <v>113</v>
      </c>
      <c r="S16" s="239" t="s">
        <v>114</v>
      </c>
      <c r="T16" s="240" t="s">
        <v>114</v>
      </c>
      <c r="U16" s="223">
        <v>0.01</v>
      </c>
      <c r="V16" s="223">
        <f>ROUND(E16*U16,2)</f>
        <v>0.37</v>
      </c>
      <c r="W16" s="223"/>
      <c r="X16" s="223" t="s">
        <v>115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116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8" t="s">
        <v>127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118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0"/>
      <c r="D18" s="243"/>
      <c r="E18" s="243"/>
      <c r="F18" s="243"/>
      <c r="G18" s="24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121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56.25" outlineLevel="1" x14ac:dyDescent="0.2">
      <c r="A19" s="234">
        <v>4</v>
      </c>
      <c r="B19" s="235" t="s">
        <v>128</v>
      </c>
      <c r="C19" s="247" t="s">
        <v>129</v>
      </c>
      <c r="D19" s="236" t="s">
        <v>112</v>
      </c>
      <c r="E19" s="237">
        <v>37.450000000000003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113</v>
      </c>
      <c r="S19" s="239" t="s">
        <v>114</v>
      </c>
      <c r="T19" s="240" t="s">
        <v>114</v>
      </c>
      <c r="U19" s="223">
        <v>0.09</v>
      </c>
      <c r="V19" s="223">
        <f>ROUND(E19*U19,2)</f>
        <v>3.37</v>
      </c>
      <c r="W19" s="223"/>
      <c r="X19" s="223" t="s">
        <v>115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116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8" t="s">
        <v>130</v>
      </c>
      <c r="D20" s="242"/>
      <c r="E20" s="242"/>
      <c r="F20" s="242"/>
      <c r="G20" s="242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0"/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121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34">
        <v>5</v>
      </c>
      <c r="B22" s="235" t="s">
        <v>131</v>
      </c>
      <c r="C22" s="247" t="s">
        <v>132</v>
      </c>
      <c r="D22" s="236" t="s">
        <v>133</v>
      </c>
      <c r="E22" s="237">
        <v>105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9" t="s">
        <v>113</v>
      </c>
      <c r="S22" s="239" t="s">
        <v>114</v>
      </c>
      <c r="T22" s="240" t="s">
        <v>114</v>
      </c>
      <c r="U22" s="223">
        <v>0.01</v>
      </c>
      <c r="V22" s="223">
        <f>ROUND(E22*U22,2)</f>
        <v>1.05</v>
      </c>
      <c r="W22" s="223"/>
      <c r="X22" s="223" t="s">
        <v>115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116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8" t="s">
        <v>134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118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0"/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121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6</v>
      </c>
      <c r="B25" s="235" t="s">
        <v>135</v>
      </c>
      <c r="C25" s="247" t="s">
        <v>136</v>
      </c>
      <c r="D25" s="236" t="s">
        <v>133</v>
      </c>
      <c r="E25" s="237">
        <v>1386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 t="s">
        <v>113</v>
      </c>
      <c r="S25" s="239" t="s">
        <v>114</v>
      </c>
      <c r="T25" s="240" t="s">
        <v>114</v>
      </c>
      <c r="U25" s="223">
        <v>0.02</v>
      </c>
      <c r="V25" s="223">
        <f>ROUND(E25*U25,2)</f>
        <v>27.72</v>
      </c>
      <c r="W25" s="223"/>
      <c r="X25" s="223" t="s">
        <v>115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116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8" t="s">
        <v>137</v>
      </c>
      <c r="D26" s="242"/>
      <c r="E26" s="242"/>
      <c r="F26" s="242"/>
      <c r="G26" s="242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118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0"/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121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4">
        <v>7</v>
      </c>
      <c r="B28" s="235" t="s">
        <v>138</v>
      </c>
      <c r="C28" s="247" t="s">
        <v>139</v>
      </c>
      <c r="D28" s="236" t="s">
        <v>133</v>
      </c>
      <c r="E28" s="237">
        <v>1386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 t="s">
        <v>113</v>
      </c>
      <c r="S28" s="239" t="s">
        <v>114</v>
      </c>
      <c r="T28" s="240" t="s">
        <v>114</v>
      </c>
      <c r="U28" s="223">
        <v>0.14000000000000001</v>
      </c>
      <c r="V28" s="223">
        <f>ROUND(E28*U28,2)</f>
        <v>194.04</v>
      </c>
      <c r="W28" s="223"/>
      <c r="X28" s="223" t="s">
        <v>115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116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8" t="s">
        <v>140</v>
      </c>
      <c r="D29" s="242"/>
      <c r="E29" s="242"/>
      <c r="F29" s="242"/>
      <c r="G29" s="242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118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1" t="str">
        <f>C29</f>
        <v>s případným nutným přemístěním hromad nebo dočasných skládek na místo potřeby ze vzdálenosti do 30 m, ve svahu sklonu přes 1 : 5,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 t="s">
        <v>141</v>
      </c>
      <c r="D30" s="224"/>
      <c r="E30" s="225">
        <v>1386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120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0"/>
      <c r="D31" s="243"/>
      <c r="E31" s="243"/>
      <c r="F31" s="243"/>
      <c r="G31" s="24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121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227" t="s">
        <v>108</v>
      </c>
      <c r="B32" s="228" t="s">
        <v>74</v>
      </c>
      <c r="C32" s="246" t="s">
        <v>75</v>
      </c>
      <c r="D32" s="229"/>
      <c r="E32" s="230"/>
      <c r="F32" s="231"/>
      <c r="G32" s="231">
        <f>SUMIF(AG33:AG38,"&lt;&gt;NOR",G33:G38)</f>
        <v>0</v>
      </c>
      <c r="H32" s="231"/>
      <c r="I32" s="231">
        <f>SUM(I33:I38)</f>
        <v>0</v>
      </c>
      <c r="J32" s="231"/>
      <c r="K32" s="231">
        <f>SUM(K33:K38)</f>
        <v>0</v>
      </c>
      <c r="L32" s="231"/>
      <c r="M32" s="231">
        <f>SUM(M33:M38)</f>
        <v>0</v>
      </c>
      <c r="N32" s="230"/>
      <c r="O32" s="230">
        <f>SUM(O33:O38)</f>
        <v>0</v>
      </c>
      <c r="P32" s="230"/>
      <c r="Q32" s="230">
        <f>SUM(Q33:Q38)</f>
        <v>0</v>
      </c>
      <c r="R32" s="231"/>
      <c r="S32" s="231"/>
      <c r="T32" s="232"/>
      <c r="U32" s="226"/>
      <c r="V32" s="226">
        <f>SUM(V33:V38)</f>
        <v>0</v>
      </c>
      <c r="W32" s="226"/>
      <c r="X32" s="226"/>
      <c r="AG32" t="s">
        <v>109</v>
      </c>
    </row>
    <row r="33" spans="1:60" outlineLevel="1" x14ac:dyDescent="0.2">
      <c r="A33" s="234">
        <v>8</v>
      </c>
      <c r="B33" s="235" t="s">
        <v>142</v>
      </c>
      <c r="C33" s="247" t="s">
        <v>143</v>
      </c>
      <c r="D33" s="236" t="s">
        <v>144</v>
      </c>
      <c r="E33" s="237">
        <v>2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9"/>
      <c r="S33" s="239" t="s">
        <v>145</v>
      </c>
      <c r="T33" s="240" t="s">
        <v>146</v>
      </c>
      <c r="U33" s="223">
        <v>0</v>
      </c>
      <c r="V33" s="223">
        <f>ROUND(E33*U33,2)</f>
        <v>0</v>
      </c>
      <c r="W33" s="223"/>
      <c r="X33" s="223" t="s">
        <v>115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1" t="s">
        <v>147</v>
      </c>
      <c r="D34" s="244"/>
      <c r="E34" s="244"/>
      <c r="F34" s="244"/>
      <c r="G34" s="244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148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1" t="str">
        <f>C34</f>
        <v>vč. grafického návrhu, polepu (UV laminace s 8 letou garancí životnosti), nosné a kotevní konstrukce, montáže a dopravy</v>
      </c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0"/>
      <c r="D35" s="243"/>
      <c r="E35" s="243"/>
      <c r="F35" s="243"/>
      <c r="G35" s="24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121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4">
        <v>9</v>
      </c>
      <c r="B36" s="235" t="s">
        <v>149</v>
      </c>
      <c r="C36" s="247" t="s">
        <v>150</v>
      </c>
      <c r="D36" s="236" t="s">
        <v>144</v>
      </c>
      <c r="E36" s="237">
        <v>8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/>
      <c r="S36" s="239" t="s">
        <v>145</v>
      </c>
      <c r="T36" s="240" t="s">
        <v>146</v>
      </c>
      <c r="U36" s="223">
        <v>0</v>
      </c>
      <c r="V36" s="223">
        <f>ROUND(E36*U36,2)</f>
        <v>0</v>
      </c>
      <c r="W36" s="223"/>
      <c r="X36" s="223" t="s">
        <v>115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1" t="s">
        <v>151</v>
      </c>
      <c r="D37" s="244"/>
      <c r="E37" s="244"/>
      <c r="F37" s="244"/>
      <c r="G37" s="244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148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0"/>
      <c r="D38" s="243"/>
      <c r="E38" s="243"/>
      <c r="F38" s="243"/>
      <c r="G38" s="24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121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7" t="s">
        <v>108</v>
      </c>
      <c r="B39" s="228" t="s">
        <v>76</v>
      </c>
      <c r="C39" s="246" t="s">
        <v>77</v>
      </c>
      <c r="D39" s="229"/>
      <c r="E39" s="230"/>
      <c r="F39" s="231"/>
      <c r="G39" s="231">
        <f>SUMIF(AG40:AG43,"&lt;&gt;NOR",G40:G43)</f>
        <v>0</v>
      </c>
      <c r="H39" s="231"/>
      <c r="I39" s="231">
        <f>SUM(I40:I43)</f>
        <v>0</v>
      </c>
      <c r="J39" s="231"/>
      <c r="K39" s="231">
        <f>SUM(K40:K43)</f>
        <v>0</v>
      </c>
      <c r="L39" s="231"/>
      <c r="M39" s="231">
        <f>SUM(M40:M43)</f>
        <v>0</v>
      </c>
      <c r="N39" s="230"/>
      <c r="O39" s="230">
        <f>SUM(O40:O43)</f>
        <v>0</v>
      </c>
      <c r="P39" s="230"/>
      <c r="Q39" s="230">
        <f>SUM(Q40:Q43)</f>
        <v>0</v>
      </c>
      <c r="R39" s="231"/>
      <c r="S39" s="231"/>
      <c r="T39" s="232"/>
      <c r="U39" s="226"/>
      <c r="V39" s="226">
        <f>SUM(V40:V43)</f>
        <v>39.200000000000003</v>
      </c>
      <c r="W39" s="226"/>
      <c r="X39" s="226"/>
      <c r="AG39" t="s">
        <v>109</v>
      </c>
    </row>
    <row r="40" spans="1:60" outlineLevel="1" x14ac:dyDescent="0.2">
      <c r="A40" s="234">
        <v>10</v>
      </c>
      <c r="B40" s="235" t="s">
        <v>152</v>
      </c>
      <c r="C40" s="247" t="s">
        <v>153</v>
      </c>
      <c r="D40" s="236" t="s">
        <v>154</v>
      </c>
      <c r="E40" s="237">
        <v>20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/>
      <c r="S40" s="239" t="s">
        <v>114</v>
      </c>
      <c r="T40" s="240" t="s">
        <v>114</v>
      </c>
      <c r="U40" s="223">
        <v>0.49</v>
      </c>
      <c r="V40" s="223">
        <f>ROUND(E40*U40,2)</f>
        <v>9.8000000000000007</v>
      </c>
      <c r="W40" s="223"/>
      <c r="X40" s="223" t="s">
        <v>115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116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2"/>
      <c r="D41" s="245"/>
      <c r="E41" s="245"/>
      <c r="F41" s="245"/>
      <c r="G41" s="245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121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11</v>
      </c>
      <c r="B42" s="235" t="s">
        <v>155</v>
      </c>
      <c r="C42" s="247" t="s">
        <v>156</v>
      </c>
      <c r="D42" s="236" t="s">
        <v>133</v>
      </c>
      <c r="E42" s="237">
        <v>105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</v>
      </c>
      <c r="O42" s="237">
        <f>ROUND(E42*N42,2)</f>
        <v>0</v>
      </c>
      <c r="P42" s="237">
        <v>0</v>
      </c>
      <c r="Q42" s="237">
        <f>ROUND(E42*P42,2)</f>
        <v>0</v>
      </c>
      <c r="R42" s="239"/>
      <c r="S42" s="239" t="s">
        <v>114</v>
      </c>
      <c r="T42" s="240" t="s">
        <v>114</v>
      </c>
      <c r="U42" s="223">
        <v>0.28000000000000003</v>
      </c>
      <c r="V42" s="223">
        <f>ROUND(E42*U42,2)</f>
        <v>29.4</v>
      </c>
      <c r="W42" s="223"/>
      <c r="X42" s="223" t="s">
        <v>115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116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2"/>
      <c r="D43" s="245"/>
      <c r="E43" s="245"/>
      <c r="F43" s="245"/>
      <c r="G43" s="245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121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227" t="s">
        <v>108</v>
      </c>
      <c r="B44" s="228" t="s">
        <v>78</v>
      </c>
      <c r="C44" s="246" t="s">
        <v>79</v>
      </c>
      <c r="D44" s="229"/>
      <c r="E44" s="230"/>
      <c r="F44" s="231"/>
      <c r="G44" s="231">
        <f>SUMIF(AG45:AG46,"&lt;&gt;NOR",G45:G46)</f>
        <v>0</v>
      </c>
      <c r="H44" s="231"/>
      <c r="I44" s="231">
        <f>SUM(I45:I46)</f>
        <v>0</v>
      </c>
      <c r="J44" s="231"/>
      <c r="K44" s="231">
        <f>SUM(K45:K46)</f>
        <v>0</v>
      </c>
      <c r="L44" s="231"/>
      <c r="M44" s="231">
        <f>SUM(M45:M46)</f>
        <v>0</v>
      </c>
      <c r="N44" s="230"/>
      <c r="O44" s="230">
        <f>SUM(O45:O46)</f>
        <v>0</v>
      </c>
      <c r="P44" s="230"/>
      <c r="Q44" s="230">
        <f>SUM(Q45:Q46)</f>
        <v>0</v>
      </c>
      <c r="R44" s="231"/>
      <c r="S44" s="231"/>
      <c r="T44" s="232"/>
      <c r="U44" s="226"/>
      <c r="V44" s="226">
        <f>SUM(V45:V46)</f>
        <v>0</v>
      </c>
      <c r="W44" s="226"/>
      <c r="X44" s="226"/>
      <c r="AG44" t="s">
        <v>109</v>
      </c>
    </row>
    <row r="45" spans="1:60" ht="22.5" outlineLevel="1" x14ac:dyDescent="0.2">
      <c r="A45" s="234">
        <v>12</v>
      </c>
      <c r="B45" s="235" t="s">
        <v>157</v>
      </c>
      <c r="C45" s="247" t="s">
        <v>158</v>
      </c>
      <c r="D45" s="236"/>
      <c r="E45" s="237">
        <v>3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9"/>
      <c r="S45" s="239" t="s">
        <v>145</v>
      </c>
      <c r="T45" s="240" t="s">
        <v>146</v>
      </c>
      <c r="U45" s="223">
        <v>0</v>
      </c>
      <c r="V45" s="223">
        <f>ROUND(E45*U45,2)</f>
        <v>0</v>
      </c>
      <c r="W45" s="223"/>
      <c r="X45" s="223" t="s">
        <v>159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160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2"/>
      <c r="D46" s="245"/>
      <c r="E46" s="245"/>
      <c r="F46" s="245"/>
      <c r="G46" s="245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121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7" t="s">
        <v>108</v>
      </c>
      <c r="B47" s="228" t="s">
        <v>80</v>
      </c>
      <c r="C47" s="246" t="s">
        <v>27</v>
      </c>
      <c r="D47" s="229"/>
      <c r="E47" s="230"/>
      <c r="F47" s="231"/>
      <c r="G47" s="231">
        <f>SUMIF(AG48:AG53,"&lt;&gt;NOR",G48:G53)</f>
        <v>0</v>
      </c>
      <c r="H47" s="231"/>
      <c r="I47" s="231">
        <f>SUM(I48:I53)</f>
        <v>0</v>
      </c>
      <c r="J47" s="231"/>
      <c r="K47" s="231">
        <f>SUM(K48:K53)</f>
        <v>0</v>
      </c>
      <c r="L47" s="231"/>
      <c r="M47" s="231">
        <f>SUM(M48:M53)</f>
        <v>0</v>
      </c>
      <c r="N47" s="230"/>
      <c r="O47" s="230">
        <f>SUM(O48:O53)</f>
        <v>0</v>
      </c>
      <c r="P47" s="230"/>
      <c r="Q47" s="230">
        <f>SUM(Q48:Q53)</f>
        <v>0</v>
      </c>
      <c r="R47" s="231"/>
      <c r="S47" s="231"/>
      <c r="T47" s="232"/>
      <c r="U47" s="226"/>
      <c r="V47" s="226">
        <f>SUM(V48:V53)</f>
        <v>0</v>
      </c>
      <c r="W47" s="226"/>
      <c r="X47" s="226"/>
      <c r="AG47" t="s">
        <v>109</v>
      </c>
    </row>
    <row r="48" spans="1:60" outlineLevel="1" x14ac:dyDescent="0.2">
      <c r="A48" s="234">
        <v>13</v>
      </c>
      <c r="B48" s="235" t="s">
        <v>161</v>
      </c>
      <c r="C48" s="247" t="s">
        <v>162</v>
      </c>
      <c r="D48" s="236" t="s">
        <v>163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0</v>
      </c>
      <c r="O48" s="237">
        <f>ROUND(E48*N48,2)</f>
        <v>0</v>
      </c>
      <c r="P48" s="237">
        <v>0</v>
      </c>
      <c r="Q48" s="237">
        <f>ROUND(E48*P48,2)</f>
        <v>0</v>
      </c>
      <c r="R48" s="239"/>
      <c r="S48" s="239" t="s">
        <v>114</v>
      </c>
      <c r="T48" s="240" t="s">
        <v>146</v>
      </c>
      <c r="U48" s="223">
        <v>0</v>
      </c>
      <c r="V48" s="223">
        <f>ROUND(E48*U48,2)</f>
        <v>0</v>
      </c>
      <c r="W48" s="223"/>
      <c r="X48" s="223" t="s">
        <v>164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165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1" t="s">
        <v>166</v>
      </c>
      <c r="D49" s="244"/>
      <c r="E49" s="244"/>
      <c r="F49" s="244"/>
      <c r="G49" s="244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148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0"/>
      <c r="D50" s="243"/>
      <c r="E50" s="243"/>
      <c r="F50" s="243"/>
      <c r="G50" s="24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121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4">
        <v>14</v>
      </c>
      <c r="B51" s="235" t="s">
        <v>167</v>
      </c>
      <c r="C51" s="247" t="s">
        <v>168</v>
      </c>
      <c r="D51" s="236" t="s">
        <v>163</v>
      </c>
      <c r="E51" s="237">
        <v>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9"/>
      <c r="S51" s="239" t="s">
        <v>114</v>
      </c>
      <c r="T51" s="240" t="s">
        <v>146</v>
      </c>
      <c r="U51" s="223">
        <v>0</v>
      </c>
      <c r="V51" s="223">
        <f>ROUND(E51*U51,2)</f>
        <v>0</v>
      </c>
      <c r="W51" s="223"/>
      <c r="X51" s="223" t="s">
        <v>164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169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1" t="s">
        <v>170</v>
      </c>
      <c r="D52" s="244"/>
      <c r="E52" s="244"/>
      <c r="F52" s="244"/>
      <c r="G52" s="244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148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0"/>
      <c r="D53" s="243"/>
      <c r="E53" s="243"/>
      <c r="F53" s="243"/>
      <c r="G53" s="24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121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7" t="s">
        <v>108</v>
      </c>
      <c r="B54" s="228" t="s">
        <v>81</v>
      </c>
      <c r="C54" s="246" t="s">
        <v>28</v>
      </c>
      <c r="D54" s="229"/>
      <c r="E54" s="230"/>
      <c r="F54" s="231"/>
      <c r="G54" s="231">
        <f>SUMIF(AG55:AG57,"&lt;&gt;NOR",G55:G57)</f>
        <v>0</v>
      </c>
      <c r="H54" s="231"/>
      <c r="I54" s="231">
        <f>SUM(I55:I57)</f>
        <v>0</v>
      </c>
      <c r="J54" s="231"/>
      <c r="K54" s="231">
        <f>SUM(K55:K57)</f>
        <v>0</v>
      </c>
      <c r="L54" s="231"/>
      <c r="M54" s="231">
        <f>SUM(M55:M57)</f>
        <v>0</v>
      </c>
      <c r="N54" s="230"/>
      <c r="O54" s="230">
        <f>SUM(O55:O57)</f>
        <v>0</v>
      </c>
      <c r="P54" s="230"/>
      <c r="Q54" s="230">
        <f>SUM(Q55:Q57)</f>
        <v>0</v>
      </c>
      <c r="R54" s="231"/>
      <c r="S54" s="231"/>
      <c r="T54" s="232"/>
      <c r="U54" s="226"/>
      <c r="V54" s="226">
        <f>SUM(V55:V57)</f>
        <v>0</v>
      </c>
      <c r="W54" s="226"/>
      <c r="X54" s="226"/>
      <c r="AG54" t="s">
        <v>109</v>
      </c>
    </row>
    <row r="55" spans="1:60" outlineLevel="1" x14ac:dyDescent="0.2">
      <c r="A55" s="234">
        <v>15</v>
      </c>
      <c r="B55" s="235" t="s">
        <v>171</v>
      </c>
      <c r="C55" s="247" t="s">
        <v>172</v>
      </c>
      <c r="D55" s="236" t="s">
        <v>163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/>
      <c r="S55" s="239" t="s">
        <v>145</v>
      </c>
      <c r="T55" s="240" t="s">
        <v>146</v>
      </c>
      <c r="U55" s="223">
        <v>0</v>
      </c>
      <c r="V55" s="223">
        <f>ROUND(E55*U55,2)</f>
        <v>0</v>
      </c>
      <c r="W55" s="223"/>
      <c r="X55" s="223" t="s">
        <v>164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169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1" t="s">
        <v>173</v>
      </c>
      <c r="D56" s="244"/>
      <c r="E56" s="244"/>
      <c r="F56" s="244"/>
      <c r="G56" s="244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148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0"/>
      <c r="D57" s="243"/>
      <c r="E57" s="243"/>
      <c r="F57" s="243"/>
      <c r="G57" s="24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121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3"/>
      <c r="B58" s="4"/>
      <c r="C58" s="25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95</v>
      </c>
    </row>
    <row r="59" spans="1:60" x14ac:dyDescent="0.2">
      <c r="A59" s="216"/>
      <c r="B59" s="217" t="s">
        <v>29</v>
      </c>
      <c r="C59" s="254"/>
      <c r="D59" s="218"/>
      <c r="E59" s="219"/>
      <c r="F59" s="219"/>
      <c r="G59" s="233">
        <f>G8+G32+G39+G44+G47+G54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174</v>
      </c>
    </row>
    <row r="60" spans="1:60" x14ac:dyDescent="0.2">
      <c r="C60" s="255"/>
      <c r="D60" s="10"/>
      <c r="AG60" t="s">
        <v>175</v>
      </c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lrqniaUF8eJgao4igbs6I912+qFmbLZ4W+aKbv+PuKRKJzm3h37uJFS8rUshMLqBrYDdPcf3OW7f0DGvOcpuA==" saltValue="DLHIaDRYblik8p1zxX1PNg==" spinCount="100000" sheet="1"/>
  <mergeCells count="31">
    <mergeCell ref="C57:G57"/>
    <mergeCell ref="C46:G46"/>
    <mergeCell ref="C49:G49"/>
    <mergeCell ref="C50:G50"/>
    <mergeCell ref="C52:G52"/>
    <mergeCell ref="C53:G53"/>
    <mergeCell ref="C56:G56"/>
    <mergeCell ref="C34:G34"/>
    <mergeCell ref="C35:G35"/>
    <mergeCell ref="C37:G37"/>
    <mergeCell ref="C38:G38"/>
    <mergeCell ref="C41:G41"/>
    <mergeCell ref="C43:G43"/>
    <mergeCell ref="C23:G23"/>
    <mergeCell ref="C24:G24"/>
    <mergeCell ref="C26:G26"/>
    <mergeCell ref="C27:G27"/>
    <mergeCell ref="C29:G29"/>
    <mergeCell ref="C31:G31"/>
    <mergeCell ref="C14:G14"/>
    <mergeCell ref="C15:G15"/>
    <mergeCell ref="C17:G17"/>
    <mergeCell ref="C18:G18"/>
    <mergeCell ref="C20:G20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2022-03-23T20:49:38Z</dcterms:modified>
</cp:coreProperties>
</file>