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TEMP PRACOVNI\ALBRECHTICE\DUR + DPS\Tyršova\Rozpočet\"/>
    </mc:Choice>
  </mc:AlternateContent>
  <xr:revisionPtr revIDLastSave="0" documentId="8_{2CDFF9F9-4E9A-4C64-8CE2-E7803D7EFF8D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kapitulace stavby" sheetId="1" r:id="rId1"/>
    <sheet name="PS451 - SSZ přechodu pro ..." sheetId="2" r:id="rId2"/>
    <sheet name="SO401 - Úprava VO" sheetId="3" r:id="rId3"/>
    <sheet name="VRN - Vedlejší a ostatní ..." sheetId="4" r:id="rId4"/>
  </sheets>
  <definedNames>
    <definedName name="_xlnm._FilterDatabase" localSheetId="1" hidden="1">'PS451 - SSZ přechodu pro ...'!$C$88:$K$1072</definedName>
    <definedName name="_xlnm._FilterDatabase" localSheetId="2" hidden="1">'SO401 - Úprava VO'!$C$86:$K$209</definedName>
    <definedName name="_xlnm._FilterDatabase" localSheetId="3" hidden="1">'VRN - Vedlejší a ostatní ...'!$C$82:$K$115</definedName>
    <definedName name="_xlnm.Print_Titles" localSheetId="1">'PS451 - SSZ přechodu pro ...'!$88:$88</definedName>
    <definedName name="_xlnm.Print_Titles" localSheetId="0">'Rekapitulace stavby'!$52:$52</definedName>
    <definedName name="_xlnm.Print_Titles" localSheetId="2">'SO401 - Úprava VO'!$86:$86</definedName>
    <definedName name="_xlnm.Print_Titles" localSheetId="3">'VRN - Vedlejší a ostatní ...'!$82:$82</definedName>
    <definedName name="_xlnm.Print_Area" localSheetId="1">'PS451 - SSZ přechodu pro ...'!$C$4:$J$39,'PS451 - SSZ přechodu pro ...'!$C$45:$J$70,'PS451 - SSZ přechodu pro ...'!$C$76:$K$1072</definedName>
    <definedName name="_xlnm.Print_Area" localSheetId="0">'Rekapitulace stavby'!$D$4:$AO$36,'Rekapitulace stavby'!$C$42:$AQ$58</definedName>
    <definedName name="_xlnm.Print_Area" localSheetId="2">'SO401 - Úprava VO'!$C$4:$J$39,'SO401 - Úprava VO'!$C$45:$J$68,'SO401 - Úprava VO'!$C$74:$K$209</definedName>
    <definedName name="_xlnm.Print_Area" localSheetId="3">'VRN - Vedlejší a ostatní ...'!$C$4:$J$39,'VRN - Vedlejší a ostatní ...'!$C$45:$J$64,'VRN - Vedlejší a ostatní ...'!$C$70:$K$115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4" l="1"/>
  <c r="J36" i="4"/>
  <c r="AY57" i="1" s="1"/>
  <c r="J35" i="4"/>
  <c r="AX57" i="1" s="1"/>
  <c r="BI111" i="4"/>
  <c r="BH111" i="4"/>
  <c r="BG111" i="4"/>
  <c r="BF111" i="4"/>
  <c r="T111" i="4"/>
  <c r="T110" i="4"/>
  <c r="R111" i="4"/>
  <c r="R110" i="4" s="1"/>
  <c r="P111" i="4"/>
  <c r="P110" i="4" s="1"/>
  <c r="BI106" i="4"/>
  <c r="BH106" i="4"/>
  <c r="BG106" i="4"/>
  <c r="BF106" i="4"/>
  <c r="T106" i="4"/>
  <c r="R106" i="4"/>
  <c r="P106" i="4"/>
  <c r="BI102" i="4"/>
  <c r="BH102" i="4"/>
  <c r="BG102" i="4"/>
  <c r="BF102" i="4"/>
  <c r="T102" i="4"/>
  <c r="R102" i="4"/>
  <c r="P102" i="4"/>
  <c r="BI96" i="4"/>
  <c r="BH96" i="4"/>
  <c r="BG96" i="4"/>
  <c r="BF96" i="4"/>
  <c r="T96" i="4"/>
  <c r="R96" i="4"/>
  <c r="P96" i="4"/>
  <c r="BI91" i="4"/>
  <c r="BH91" i="4"/>
  <c r="BG91" i="4"/>
  <c r="BF91" i="4"/>
  <c r="T91" i="4"/>
  <c r="R91" i="4"/>
  <c r="P91" i="4"/>
  <c r="BI86" i="4"/>
  <c r="BH86" i="4"/>
  <c r="BG86" i="4"/>
  <c r="BF86" i="4"/>
  <c r="T86" i="4"/>
  <c r="R86" i="4"/>
  <c r="P86" i="4"/>
  <c r="J80" i="4"/>
  <c r="J79" i="4"/>
  <c r="F79" i="4"/>
  <c r="F77" i="4"/>
  <c r="E75" i="4"/>
  <c r="J55" i="4"/>
  <c r="J54" i="4"/>
  <c r="F54" i="4"/>
  <c r="F52" i="4"/>
  <c r="E50" i="4"/>
  <c r="J18" i="4"/>
  <c r="E18" i="4"/>
  <c r="F55" i="4"/>
  <c r="J17" i="4"/>
  <c r="J12" i="4"/>
  <c r="J77" i="4" s="1"/>
  <c r="E7" i="4"/>
  <c r="E48" i="4" s="1"/>
  <c r="J37" i="3"/>
  <c r="J36" i="3"/>
  <c r="AY56" i="1"/>
  <c r="J35" i="3"/>
  <c r="AX56" i="1" s="1"/>
  <c r="BI205" i="3"/>
  <c r="BH205" i="3"/>
  <c r="BG205" i="3"/>
  <c r="BF205" i="3"/>
  <c r="T205" i="3"/>
  <c r="T204" i="3"/>
  <c r="R205" i="3"/>
  <c r="R204" i="3" s="1"/>
  <c r="P205" i="3"/>
  <c r="P204" i="3"/>
  <c r="BI199" i="3"/>
  <c r="BH199" i="3"/>
  <c r="BG199" i="3"/>
  <c r="BF199" i="3"/>
  <c r="T199" i="3"/>
  <c r="T198" i="3" s="1"/>
  <c r="T197" i="3" s="1"/>
  <c r="R199" i="3"/>
  <c r="R198" i="3" s="1"/>
  <c r="R197" i="3" s="1"/>
  <c r="P199" i="3"/>
  <c r="P198" i="3"/>
  <c r="P197" i="3" s="1"/>
  <c r="BI192" i="3"/>
  <c r="BH192" i="3"/>
  <c r="BG192" i="3"/>
  <c r="BF192" i="3"/>
  <c r="T192" i="3"/>
  <c r="R192" i="3"/>
  <c r="P192" i="3"/>
  <c r="BI186" i="3"/>
  <c r="BH186" i="3"/>
  <c r="BG186" i="3"/>
  <c r="BF186" i="3"/>
  <c r="T186" i="3"/>
  <c r="R186" i="3"/>
  <c r="P186" i="3"/>
  <c r="BI181" i="3"/>
  <c r="BH181" i="3"/>
  <c r="BG181" i="3"/>
  <c r="BF181" i="3"/>
  <c r="T181" i="3"/>
  <c r="R181" i="3"/>
  <c r="P181" i="3"/>
  <c r="BI176" i="3"/>
  <c r="BH176" i="3"/>
  <c r="BG176" i="3"/>
  <c r="BF176" i="3"/>
  <c r="T176" i="3"/>
  <c r="R176" i="3"/>
  <c r="P176" i="3"/>
  <c r="BI170" i="3"/>
  <c r="BH170" i="3"/>
  <c r="BG170" i="3"/>
  <c r="BF170" i="3"/>
  <c r="T170" i="3"/>
  <c r="R170" i="3"/>
  <c r="P170" i="3"/>
  <c r="BI164" i="3"/>
  <c r="BH164" i="3"/>
  <c r="BG164" i="3"/>
  <c r="BF164" i="3"/>
  <c r="T164" i="3"/>
  <c r="R164" i="3"/>
  <c r="P164" i="3"/>
  <c r="BI159" i="3"/>
  <c r="BH159" i="3"/>
  <c r="BG159" i="3"/>
  <c r="BF159" i="3"/>
  <c r="T159" i="3"/>
  <c r="R159" i="3"/>
  <c r="P159" i="3"/>
  <c r="BI154" i="3"/>
  <c r="BH154" i="3"/>
  <c r="BG154" i="3"/>
  <c r="BF154" i="3"/>
  <c r="T154" i="3"/>
  <c r="R154" i="3"/>
  <c r="P154" i="3"/>
  <c r="BI149" i="3"/>
  <c r="BH149" i="3"/>
  <c r="BG149" i="3"/>
  <c r="BF149" i="3"/>
  <c r="T149" i="3"/>
  <c r="R149" i="3"/>
  <c r="P149" i="3"/>
  <c r="BI144" i="3"/>
  <c r="BH144" i="3"/>
  <c r="BG144" i="3"/>
  <c r="BF144" i="3"/>
  <c r="T144" i="3"/>
  <c r="R144" i="3"/>
  <c r="P144" i="3"/>
  <c r="BI138" i="3"/>
  <c r="BH138" i="3"/>
  <c r="BG138" i="3"/>
  <c r="BF138" i="3"/>
  <c r="T138" i="3"/>
  <c r="R138" i="3"/>
  <c r="P138" i="3"/>
  <c r="BI134" i="3"/>
  <c r="BH134" i="3"/>
  <c r="BG134" i="3"/>
  <c r="BF134" i="3"/>
  <c r="T134" i="3"/>
  <c r="R134" i="3"/>
  <c r="P134" i="3"/>
  <c r="BI129" i="3"/>
  <c r="BH129" i="3"/>
  <c r="BG129" i="3"/>
  <c r="BF129" i="3"/>
  <c r="T129" i="3"/>
  <c r="R129" i="3"/>
  <c r="P129" i="3"/>
  <c r="BI124" i="3"/>
  <c r="BH124" i="3"/>
  <c r="BG124" i="3"/>
  <c r="BF124" i="3"/>
  <c r="T124" i="3"/>
  <c r="R124" i="3"/>
  <c r="P124" i="3"/>
  <c r="BI120" i="3"/>
  <c r="BH120" i="3"/>
  <c r="BG120" i="3"/>
  <c r="BF120" i="3"/>
  <c r="T120" i="3"/>
  <c r="R120" i="3"/>
  <c r="P120" i="3"/>
  <c r="BI115" i="3"/>
  <c r="BH115" i="3"/>
  <c r="BG115" i="3"/>
  <c r="BF115" i="3"/>
  <c r="T115" i="3"/>
  <c r="R115" i="3"/>
  <c r="P115" i="3"/>
  <c r="BI111" i="3"/>
  <c r="BH111" i="3"/>
  <c r="BG111" i="3"/>
  <c r="BF111" i="3"/>
  <c r="T111" i="3"/>
  <c r="R111" i="3"/>
  <c r="P111" i="3"/>
  <c r="BI106" i="3"/>
  <c r="BH106" i="3"/>
  <c r="BG106" i="3"/>
  <c r="BF106" i="3"/>
  <c r="T106" i="3"/>
  <c r="R106" i="3"/>
  <c r="P106" i="3"/>
  <c r="BI101" i="3"/>
  <c r="BH101" i="3"/>
  <c r="BG101" i="3"/>
  <c r="BF101" i="3"/>
  <c r="T101" i="3"/>
  <c r="R101" i="3"/>
  <c r="P101" i="3"/>
  <c r="BI95" i="3"/>
  <c r="BH95" i="3"/>
  <c r="BG95" i="3"/>
  <c r="BF95" i="3"/>
  <c r="T95" i="3"/>
  <c r="R95" i="3"/>
  <c r="P95" i="3"/>
  <c r="BI90" i="3"/>
  <c r="BH90" i="3"/>
  <c r="BG90" i="3"/>
  <c r="BF90" i="3"/>
  <c r="T90" i="3"/>
  <c r="R90" i="3"/>
  <c r="P90" i="3"/>
  <c r="J84" i="3"/>
  <c r="J83" i="3"/>
  <c r="F83" i="3"/>
  <c r="F81" i="3"/>
  <c r="E79" i="3"/>
  <c r="J55" i="3"/>
  <c r="J54" i="3"/>
  <c r="F54" i="3"/>
  <c r="F52" i="3"/>
  <c r="E50" i="3"/>
  <c r="J18" i="3"/>
  <c r="E18" i="3"/>
  <c r="F55" i="3" s="1"/>
  <c r="J17" i="3"/>
  <c r="J12" i="3"/>
  <c r="J52" i="3"/>
  <c r="E7" i="3"/>
  <c r="E77" i="3" s="1"/>
  <c r="J37" i="2"/>
  <c r="J36" i="2"/>
  <c r="AY55" i="1" s="1"/>
  <c r="J35" i="2"/>
  <c r="AX55" i="1"/>
  <c r="BI1068" i="2"/>
  <c r="BH1068" i="2"/>
  <c r="BG1068" i="2"/>
  <c r="BF1068" i="2"/>
  <c r="T1068" i="2"/>
  <c r="R1068" i="2"/>
  <c r="P1068" i="2"/>
  <c r="BI1058" i="2"/>
  <c r="BH1058" i="2"/>
  <c r="BG1058" i="2"/>
  <c r="BF1058" i="2"/>
  <c r="T1058" i="2"/>
  <c r="R1058" i="2"/>
  <c r="P1058" i="2"/>
  <c r="BI1048" i="2"/>
  <c r="BH1048" i="2"/>
  <c r="BG1048" i="2"/>
  <c r="BF1048" i="2"/>
  <c r="T1048" i="2"/>
  <c r="R1048" i="2"/>
  <c r="P1048" i="2"/>
  <c r="BI1043" i="2"/>
  <c r="BH1043" i="2"/>
  <c r="BG1043" i="2"/>
  <c r="BF1043" i="2"/>
  <c r="T1043" i="2"/>
  <c r="R1043" i="2"/>
  <c r="P1043" i="2"/>
  <c r="BI1037" i="2"/>
  <c r="BH1037" i="2"/>
  <c r="BG1037" i="2"/>
  <c r="BF1037" i="2"/>
  <c r="T1037" i="2"/>
  <c r="R1037" i="2"/>
  <c r="P1037" i="2"/>
  <c r="BI1032" i="2"/>
  <c r="BH1032" i="2"/>
  <c r="BG1032" i="2"/>
  <c r="BF1032" i="2"/>
  <c r="T1032" i="2"/>
  <c r="R1032" i="2"/>
  <c r="P1032" i="2"/>
  <c r="BI1025" i="2"/>
  <c r="BH1025" i="2"/>
  <c r="BG1025" i="2"/>
  <c r="BF1025" i="2"/>
  <c r="T1025" i="2"/>
  <c r="R1025" i="2"/>
  <c r="P1025" i="2"/>
  <c r="BI1017" i="2"/>
  <c r="BH1017" i="2"/>
  <c r="BG1017" i="2"/>
  <c r="BF1017" i="2"/>
  <c r="T1017" i="2"/>
  <c r="R1017" i="2"/>
  <c r="P1017" i="2"/>
  <c r="BI1012" i="2"/>
  <c r="BH1012" i="2"/>
  <c r="BG1012" i="2"/>
  <c r="BF1012" i="2"/>
  <c r="T1012" i="2"/>
  <c r="R1012" i="2"/>
  <c r="P1012" i="2"/>
  <c r="BI1007" i="2"/>
  <c r="BH1007" i="2"/>
  <c r="BG1007" i="2"/>
  <c r="BF1007" i="2"/>
  <c r="T1007" i="2"/>
  <c r="R1007" i="2"/>
  <c r="P1007" i="2"/>
  <c r="BI1002" i="2"/>
  <c r="BH1002" i="2"/>
  <c r="BG1002" i="2"/>
  <c r="BF1002" i="2"/>
  <c r="T1002" i="2"/>
  <c r="R1002" i="2"/>
  <c r="P1002" i="2"/>
  <c r="BI995" i="2"/>
  <c r="BH995" i="2"/>
  <c r="BG995" i="2"/>
  <c r="BF995" i="2"/>
  <c r="T995" i="2"/>
  <c r="R995" i="2"/>
  <c r="P995" i="2"/>
  <c r="BI987" i="2"/>
  <c r="BH987" i="2"/>
  <c r="BG987" i="2"/>
  <c r="BF987" i="2"/>
  <c r="T987" i="2"/>
  <c r="R987" i="2"/>
  <c r="P987" i="2"/>
  <c r="BI982" i="2"/>
  <c r="BH982" i="2"/>
  <c r="BG982" i="2"/>
  <c r="BF982" i="2"/>
  <c r="T982" i="2"/>
  <c r="R982" i="2"/>
  <c r="P982" i="2"/>
  <c r="BI977" i="2"/>
  <c r="BH977" i="2"/>
  <c r="BG977" i="2"/>
  <c r="BF977" i="2"/>
  <c r="T977" i="2"/>
  <c r="R977" i="2"/>
  <c r="P977" i="2"/>
  <c r="BI972" i="2"/>
  <c r="BH972" i="2"/>
  <c r="BG972" i="2"/>
  <c r="BF972" i="2"/>
  <c r="T972" i="2"/>
  <c r="R972" i="2"/>
  <c r="P972" i="2"/>
  <c r="BI967" i="2"/>
  <c r="BH967" i="2"/>
  <c r="BG967" i="2"/>
  <c r="BF967" i="2"/>
  <c r="T967" i="2"/>
  <c r="R967" i="2"/>
  <c r="P967" i="2"/>
  <c r="BI962" i="2"/>
  <c r="BH962" i="2"/>
  <c r="BG962" i="2"/>
  <c r="BF962" i="2"/>
  <c r="T962" i="2"/>
  <c r="R962" i="2"/>
  <c r="P962" i="2"/>
  <c r="BI952" i="2"/>
  <c r="BH952" i="2"/>
  <c r="BG952" i="2"/>
  <c r="BF952" i="2"/>
  <c r="T952" i="2"/>
  <c r="R952" i="2"/>
  <c r="P952" i="2"/>
  <c r="BI944" i="2"/>
  <c r="BH944" i="2"/>
  <c r="BG944" i="2"/>
  <c r="BF944" i="2"/>
  <c r="T944" i="2"/>
  <c r="R944" i="2"/>
  <c r="P944" i="2"/>
  <c r="BI936" i="2"/>
  <c r="BH936" i="2"/>
  <c r="BG936" i="2"/>
  <c r="BF936" i="2"/>
  <c r="T936" i="2"/>
  <c r="R936" i="2"/>
  <c r="P936" i="2"/>
  <c r="BI930" i="2"/>
  <c r="BH930" i="2"/>
  <c r="BG930" i="2"/>
  <c r="BF930" i="2"/>
  <c r="T930" i="2"/>
  <c r="R930" i="2"/>
  <c r="P930" i="2"/>
  <c r="BI925" i="2"/>
  <c r="BH925" i="2"/>
  <c r="BG925" i="2"/>
  <c r="BF925" i="2"/>
  <c r="T925" i="2"/>
  <c r="R925" i="2"/>
  <c r="P925" i="2"/>
  <c r="BI920" i="2"/>
  <c r="BH920" i="2"/>
  <c r="BG920" i="2"/>
  <c r="BF920" i="2"/>
  <c r="T920" i="2"/>
  <c r="R920" i="2"/>
  <c r="P920" i="2"/>
  <c r="BI915" i="2"/>
  <c r="BH915" i="2"/>
  <c r="BG915" i="2"/>
  <c r="BF915" i="2"/>
  <c r="T915" i="2"/>
  <c r="R915" i="2"/>
  <c r="P915" i="2"/>
  <c r="BI909" i="2"/>
  <c r="BH909" i="2"/>
  <c r="BG909" i="2"/>
  <c r="BF909" i="2"/>
  <c r="T909" i="2"/>
  <c r="R909" i="2"/>
  <c r="P909" i="2"/>
  <c r="BI903" i="2"/>
  <c r="BH903" i="2"/>
  <c r="BG903" i="2"/>
  <c r="BF903" i="2"/>
  <c r="T903" i="2"/>
  <c r="R903" i="2"/>
  <c r="P903" i="2"/>
  <c r="BI897" i="2"/>
  <c r="BH897" i="2"/>
  <c r="BG897" i="2"/>
  <c r="BF897" i="2"/>
  <c r="T897" i="2"/>
  <c r="R897" i="2"/>
  <c r="P897" i="2"/>
  <c r="BI893" i="2"/>
  <c r="BH893" i="2"/>
  <c r="BG893" i="2"/>
  <c r="BF893" i="2"/>
  <c r="T893" i="2"/>
  <c r="R893" i="2"/>
  <c r="P893" i="2"/>
  <c r="BI888" i="2"/>
  <c r="BH888" i="2"/>
  <c r="BG888" i="2"/>
  <c r="BF888" i="2"/>
  <c r="T888" i="2"/>
  <c r="R888" i="2"/>
  <c r="P888" i="2"/>
  <c r="BI883" i="2"/>
  <c r="BH883" i="2"/>
  <c r="BG883" i="2"/>
  <c r="BF883" i="2"/>
  <c r="T883" i="2"/>
  <c r="R883" i="2"/>
  <c r="P883" i="2"/>
  <c r="BI877" i="2"/>
  <c r="BH877" i="2"/>
  <c r="BG877" i="2"/>
  <c r="BF877" i="2"/>
  <c r="T877" i="2"/>
  <c r="R877" i="2"/>
  <c r="P877" i="2"/>
  <c r="BI871" i="2"/>
  <c r="BH871" i="2"/>
  <c r="BG871" i="2"/>
  <c r="BF871" i="2"/>
  <c r="T871" i="2"/>
  <c r="R871" i="2"/>
  <c r="P871" i="2"/>
  <c r="BI865" i="2"/>
  <c r="BH865" i="2"/>
  <c r="BG865" i="2"/>
  <c r="BF865" i="2"/>
  <c r="T865" i="2"/>
  <c r="R865" i="2"/>
  <c r="P865" i="2"/>
  <c r="BI861" i="2"/>
  <c r="BH861" i="2"/>
  <c r="BG861" i="2"/>
  <c r="BF861" i="2"/>
  <c r="T861" i="2"/>
  <c r="R861" i="2"/>
  <c r="P861" i="2"/>
  <c r="BI857" i="2"/>
  <c r="BH857" i="2"/>
  <c r="BG857" i="2"/>
  <c r="BF857" i="2"/>
  <c r="T857" i="2"/>
  <c r="R857" i="2"/>
  <c r="P857" i="2"/>
  <c r="BI852" i="2"/>
  <c r="BH852" i="2"/>
  <c r="BG852" i="2"/>
  <c r="BF852" i="2"/>
  <c r="T852" i="2"/>
  <c r="R852" i="2"/>
  <c r="P852" i="2"/>
  <c r="BI845" i="2"/>
  <c r="BH845" i="2"/>
  <c r="BG845" i="2"/>
  <c r="BF845" i="2"/>
  <c r="T845" i="2"/>
  <c r="R845" i="2"/>
  <c r="P845" i="2"/>
  <c r="BI837" i="2"/>
  <c r="BH837" i="2"/>
  <c r="BG837" i="2"/>
  <c r="BF837" i="2"/>
  <c r="T837" i="2"/>
  <c r="R837" i="2"/>
  <c r="P837" i="2"/>
  <c r="BI828" i="2"/>
  <c r="BH828" i="2"/>
  <c r="BG828" i="2"/>
  <c r="BF828" i="2"/>
  <c r="T828" i="2"/>
  <c r="R828" i="2"/>
  <c r="P828" i="2"/>
  <c r="BI821" i="2"/>
  <c r="BH821" i="2"/>
  <c r="BG821" i="2"/>
  <c r="BF821" i="2"/>
  <c r="T821" i="2"/>
  <c r="R821" i="2"/>
  <c r="P821" i="2"/>
  <c r="BI813" i="2"/>
  <c r="BH813" i="2"/>
  <c r="BG813" i="2"/>
  <c r="BF813" i="2"/>
  <c r="T813" i="2"/>
  <c r="R813" i="2"/>
  <c r="P813" i="2"/>
  <c r="BI810" i="2"/>
  <c r="BH810" i="2"/>
  <c r="BG810" i="2"/>
  <c r="BF810" i="2"/>
  <c r="T810" i="2"/>
  <c r="R810" i="2"/>
  <c r="P810" i="2"/>
  <c r="BI806" i="2"/>
  <c r="BH806" i="2"/>
  <c r="BG806" i="2"/>
  <c r="BF806" i="2"/>
  <c r="T806" i="2"/>
  <c r="R806" i="2"/>
  <c r="P806" i="2"/>
  <c r="BI802" i="2"/>
  <c r="BH802" i="2"/>
  <c r="BG802" i="2"/>
  <c r="BF802" i="2"/>
  <c r="T802" i="2"/>
  <c r="R802" i="2"/>
  <c r="P802" i="2"/>
  <c r="BI795" i="2"/>
  <c r="BH795" i="2"/>
  <c r="BG795" i="2"/>
  <c r="BF795" i="2"/>
  <c r="T795" i="2"/>
  <c r="R795" i="2"/>
  <c r="P795" i="2"/>
  <c r="BI787" i="2"/>
  <c r="BH787" i="2"/>
  <c r="BG787" i="2"/>
  <c r="BF787" i="2"/>
  <c r="T787" i="2"/>
  <c r="R787" i="2"/>
  <c r="P787" i="2"/>
  <c r="BI780" i="2"/>
  <c r="BH780" i="2"/>
  <c r="BG780" i="2"/>
  <c r="BF780" i="2"/>
  <c r="T780" i="2"/>
  <c r="R780" i="2"/>
  <c r="P780" i="2"/>
  <c r="BI773" i="2"/>
  <c r="BH773" i="2"/>
  <c r="BG773" i="2"/>
  <c r="BF773" i="2"/>
  <c r="T773" i="2"/>
  <c r="R773" i="2"/>
  <c r="P773" i="2"/>
  <c r="BI769" i="2"/>
  <c r="BH769" i="2"/>
  <c r="BG769" i="2"/>
  <c r="BF769" i="2"/>
  <c r="T769" i="2"/>
  <c r="R769" i="2"/>
  <c r="P769" i="2"/>
  <c r="BI765" i="2"/>
  <c r="BH765" i="2"/>
  <c r="BG765" i="2"/>
  <c r="BF765" i="2"/>
  <c r="T765" i="2"/>
  <c r="R765" i="2"/>
  <c r="P765" i="2"/>
  <c r="BI758" i="2"/>
  <c r="BH758" i="2"/>
  <c r="BG758" i="2"/>
  <c r="BF758" i="2"/>
  <c r="T758" i="2"/>
  <c r="R758" i="2"/>
  <c r="P758" i="2"/>
  <c r="BI751" i="2"/>
  <c r="BH751" i="2"/>
  <c r="BG751" i="2"/>
  <c r="BF751" i="2"/>
  <c r="T751" i="2"/>
  <c r="R751" i="2"/>
  <c r="P751" i="2"/>
  <c r="BI744" i="2"/>
  <c r="BH744" i="2"/>
  <c r="BG744" i="2"/>
  <c r="BF744" i="2"/>
  <c r="T744" i="2"/>
  <c r="R744" i="2"/>
  <c r="P744" i="2"/>
  <c r="BI737" i="2"/>
  <c r="BH737" i="2"/>
  <c r="BG737" i="2"/>
  <c r="BF737" i="2"/>
  <c r="T737" i="2"/>
  <c r="R737" i="2"/>
  <c r="P737" i="2"/>
  <c r="BI729" i="2"/>
  <c r="BH729" i="2"/>
  <c r="BG729" i="2"/>
  <c r="BF729" i="2"/>
  <c r="T729" i="2"/>
  <c r="R729" i="2"/>
  <c r="P729" i="2"/>
  <c r="BI721" i="2"/>
  <c r="BH721" i="2"/>
  <c r="BG721" i="2"/>
  <c r="BF721" i="2"/>
  <c r="T721" i="2"/>
  <c r="R721" i="2"/>
  <c r="P721" i="2"/>
  <c r="BI713" i="2"/>
  <c r="BH713" i="2"/>
  <c r="BG713" i="2"/>
  <c r="BF713" i="2"/>
  <c r="T713" i="2"/>
  <c r="R713" i="2"/>
  <c r="P713" i="2"/>
  <c r="BI705" i="2"/>
  <c r="BH705" i="2"/>
  <c r="BG705" i="2"/>
  <c r="BF705" i="2"/>
  <c r="T705" i="2"/>
  <c r="R705" i="2"/>
  <c r="P705" i="2"/>
  <c r="BI698" i="2"/>
  <c r="BH698" i="2"/>
  <c r="BG698" i="2"/>
  <c r="BF698" i="2"/>
  <c r="T698" i="2"/>
  <c r="R698" i="2"/>
  <c r="P698" i="2"/>
  <c r="BI691" i="2"/>
  <c r="BH691" i="2"/>
  <c r="BG691" i="2"/>
  <c r="BF691" i="2"/>
  <c r="T691" i="2"/>
  <c r="R691" i="2"/>
  <c r="P691" i="2"/>
  <c r="BI684" i="2"/>
  <c r="BH684" i="2"/>
  <c r="BG684" i="2"/>
  <c r="BF684" i="2"/>
  <c r="T684" i="2"/>
  <c r="R684" i="2"/>
  <c r="P684" i="2"/>
  <c r="BI680" i="2"/>
  <c r="BH680" i="2"/>
  <c r="BG680" i="2"/>
  <c r="BF680" i="2"/>
  <c r="T680" i="2"/>
  <c r="R680" i="2"/>
  <c r="P680" i="2"/>
  <c r="BI672" i="2"/>
  <c r="BH672" i="2"/>
  <c r="BG672" i="2"/>
  <c r="BF672" i="2"/>
  <c r="T672" i="2"/>
  <c r="R672" i="2"/>
  <c r="P672" i="2"/>
  <c r="BI664" i="2"/>
  <c r="BH664" i="2"/>
  <c r="BG664" i="2"/>
  <c r="BF664" i="2"/>
  <c r="T664" i="2"/>
  <c r="R664" i="2"/>
  <c r="P664" i="2"/>
  <c r="BI657" i="2"/>
  <c r="BH657" i="2"/>
  <c r="BG657" i="2"/>
  <c r="BF657" i="2"/>
  <c r="T657" i="2"/>
  <c r="R657" i="2"/>
  <c r="P657" i="2"/>
  <c r="BI649" i="2"/>
  <c r="BH649" i="2"/>
  <c r="BG649" i="2"/>
  <c r="BF649" i="2"/>
  <c r="T649" i="2"/>
  <c r="R649" i="2"/>
  <c r="P649" i="2"/>
  <c r="BI645" i="2"/>
  <c r="BH645" i="2"/>
  <c r="BG645" i="2"/>
  <c r="BF645" i="2"/>
  <c r="T645" i="2"/>
  <c r="R645" i="2"/>
  <c r="P645" i="2"/>
  <c r="BI638" i="2"/>
  <c r="BH638" i="2"/>
  <c r="BG638" i="2"/>
  <c r="BF638" i="2"/>
  <c r="T638" i="2"/>
  <c r="R638" i="2"/>
  <c r="P638" i="2"/>
  <c r="BI630" i="2"/>
  <c r="BH630" i="2"/>
  <c r="BG630" i="2"/>
  <c r="BF630" i="2"/>
  <c r="T630" i="2"/>
  <c r="R630" i="2"/>
  <c r="P630" i="2"/>
  <c r="BI622" i="2"/>
  <c r="BH622" i="2"/>
  <c r="BG622" i="2"/>
  <c r="BF622" i="2"/>
  <c r="T622" i="2"/>
  <c r="R622" i="2"/>
  <c r="P622" i="2"/>
  <c r="BI618" i="2"/>
  <c r="BH618" i="2"/>
  <c r="BG618" i="2"/>
  <c r="BF618" i="2"/>
  <c r="T618" i="2"/>
  <c r="R618" i="2"/>
  <c r="P618" i="2"/>
  <c r="BI613" i="2"/>
  <c r="BH613" i="2"/>
  <c r="BG613" i="2"/>
  <c r="BF613" i="2"/>
  <c r="T613" i="2"/>
  <c r="R613" i="2"/>
  <c r="P613" i="2"/>
  <c r="BI605" i="2"/>
  <c r="BH605" i="2"/>
  <c r="BG605" i="2"/>
  <c r="BF605" i="2"/>
  <c r="T605" i="2"/>
  <c r="R605" i="2"/>
  <c r="P605" i="2"/>
  <c r="BI597" i="2"/>
  <c r="BH597" i="2"/>
  <c r="BG597" i="2"/>
  <c r="BF597" i="2"/>
  <c r="T597" i="2"/>
  <c r="R597" i="2"/>
  <c r="P597" i="2"/>
  <c r="BI593" i="2"/>
  <c r="BH593" i="2"/>
  <c r="BG593" i="2"/>
  <c r="BF593" i="2"/>
  <c r="T593" i="2"/>
  <c r="R593" i="2"/>
  <c r="P593" i="2"/>
  <c r="BI588" i="2"/>
  <c r="BH588" i="2"/>
  <c r="BG588" i="2"/>
  <c r="BF588" i="2"/>
  <c r="T588" i="2"/>
  <c r="R588" i="2"/>
  <c r="P588" i="2"/>
  <c r="BI583" i="2"/>
  <c r="BH583" i="2"/>
  <c r="BG583" i="2"/>
  <c r="BF583" i="2"/>
  <c r="T583" i="2"/>
  <c r="R583" i="2"/>
  <c r="P583" i="2"/>
  <c r="BI579" i="2"/>
  <c r="BH579" i="2"/>
  <c r="BG579" i="2"/>
  <c r="BF579" i="2"/>
  <c r="T579" i="2"/>
  <c r="R579" i="2"/>
  <c r="P579" i="2"/>
  <c r="BI574" i="2"/>
  <c r="BH574" i="2"/>
  <c r="BG574" i="2"/>
  <c r="BF574" i="2"/>
  <c r="T574" i="2"/>
  <c r="R574" i="2"/>
  <c r="P574" i="2"/>
  <c r="BI569" i="2"/>
  <c r="BH569" i="2"/>
  <c r="BG569" i="2"/>
  <c r="BF569" i="2"/>
  <c r="T569" i="2"/>
  <c r="R569" i="2"/>
  <c r="P569" i="2"/>
  <c r="BI563" i="2"/>
  <c r="BH563" i="2"/>
  <c r="BG563" i="2"/>
  <c r="BF563" i="2"/>
  <c r="T563" i="2"/>
  <c r="R563" i="2"/>
  <c r="P563" i="2"/>
  <c r="BI559" i="2"/>
  <c r="BH559" i="2"/>
  <c r="BG559" i="2"/>
  <c r="BF559" i="2"/>
  <c r="T559" i="2"/>
  <c r="R559" i="2"/>
  <c r="P559" i="2"/>
  <c r="BI554" i="2"/>
  <c r="BH554" i="2"/>
  <c r="BG554" i="2"/>
  <c r="BF554" i="2"/>
  <c r="T554" i="2"/>
  <c r="R554" i="2"/>
  <c r="P554" i="2"/>
  <c r="BI546" i="2"/>
  <c r="BH546" i="2"/>
  <c r="BG546" i="2"/>
  <c r="BF546" i="2"/>
  <c r="T546" i="2"/>
  <c r="R546" i="2"/>
  <c r="P546" i="2"/>
  <c r="BI538" i="2"/>
  <c r="BH538" i="2"/>
  <c r="BG538" i="2"/>
  <c r="BF538" i="2"/>
  <c r="T538" i="2"/>
  <c r="R538" i="2"/>
  <c r="P538" i="2"/>
  <c r="BI530" i="2"/>
  <c r="BH530" i="2"/>
  <c r="BG530" i="2"/>
  <c r="BF530" i="2"/>
  <c r="T530" i="2"/>
  <c r="R530" i="2"/>
  <c r="P530" i="2"/>
  <c r="BI522" i="2"/>
  <c r="BH522" i="2"/>
  <c r="BG522" i="2"/>
  <c r="BF522" i="2"/>
  <c r="T522" i="2"/>
  <c r="R522" i="2"/>
  <c r="P522" i="2"/>
  <c r="BI517" i="2"/>
  <c r="BH517" i="2"/>
  <c r="BG517" i="2"/>
  <c r="BF517" i="2"/>
  <c r="T517" i="2"/>
  <c r="R517" i="2"/>
  <c r="P517" i="2"/>
  <c r="BI511" i="2"/>
  <c r="BH511" i="2"/>
  <c r="BG511" i="2"/>
  <c r="BF511" i="2"/>
  <c r="T511" i="2"/>
  <c r="R511" i="2"/>
  <c r="P511" i="2"/>
  <c r="BI507" i="2"/>
  <c r="BH507" i="2"/>
  <c r="BG507" i="2"/>
  <c r="BF507" i="2"/>
  <c r="T507" i="2"/>
  <c r="R507" i="2"/>
  <c r="P507" i="2"/>
  <c r="BI502" i="2"/>
  <c r="BH502" i="2"/>
  <c r="BG502" i="2"/>
  <c r="BF502" i="2"/>
  <c r="T502" i="2"/>
  <c r="R502" i="2"/>
  <c r="P502" i="2"/>
  <c r="BI498" i="2"/>
  <c r="BH498" i="2"/>
  <c r="BG498" i="2"/>
  <c r="BF498" i="2"/>
  <c r="T498" i="2"/>
  <c r="R498" i="2"/>
  <c r="P498" i="2"/>
  <c r="BI494" i="2"/>
  <c r="BH494" i="2"/>
  <c r="BG494" i="2"/>
  <c r="BF494" i="2"/>
  <c r="T494" i="2"/>
  <c r="R494" i="2"/>
  <c r="P494" i="2"/>
  <c r="BI486" i="2"/>
  <c r="BH486" i="2"/>
  <c r="BG486" i="2"/>
  <c r="BF486" i="2"/>
  <c r="T486" i="2"/>
  <c r="R486" i="2"/>
  <c r="P486" i="2"/>
  <c r="BI481" i="2"/>
  <c r="BH481" i="2"/>
  <c r="BG481" i="2"/>
  <c r="BF481" i="2"/>
  <c r="T481" i="2"/>
  <c r="R481" i="2"/>
  <c r="P481" i="2"/>
  <c r="BI475" i="2"/>
  <c r="BH475" i="2"/>
  <c r="BG475" i="2"/>
  <c r="BF475" i="2"/>
  <c r="T475" i="2"/>
  <c r="R475" i="2"/>
  <c r="P475" i="2"/>
  <c r="BI471" i="2"/>
  <c r="BH471" i="2"/>
  <c r="BG471" i="2"/>
  <c r="BF471" i="2"/>
  <c r="T471" i="2"/>
  <c r="R471" i="2"/>
  <c r="P471" i="2"/>
  <c r="BI466" i="2"/>
  <c r="BH466" i="2"/>
  <c r="BG466" i="2"/>
  <c r="BF466" i="2"/>
  <c r="T466" i="2"/>
  <c r="R466" i="2"/>
  <c r="P466" i="2"/>
  <c r="BI457" i="2"/>
  <c r="BH457" i="2"/>
  <c r="BG457" i="2"/>
  <c r="BF457" i="2"/>
  <c r="T457" i="2"/>
  <c r="R457" i="2"/>
  <c r="P457" i="2"/>
  <c r="BI451" i="2"/>
  <c r="BH451" i="2"/>
  <c r="BG451" i="2"/>
  <c r="BF451" i="2"/>
  <c r="T451" i="2"/>
  <c r="R451" i="2"/>
  <c r="P451" i="2"/>
  <c r="BI446" i="2"/>
  <c r="BH446" i="2"/>
  <c r="BG446" i="2"/>
  <c r="BF446" i="2"/>
  <c r="T446" i="2"/>
  <c r="R446" i="2"/>
  <c r="P446" i="2"/>
  <c r="BI440" i="2"/>
  <c r="BH440" i="2"/>
  <c r="BG440" i="2"/>
  <c r="BF440" i="2"/>
  <c r="T440" i="2"/>
  <c r="R440" i="2"/>
  <c r="P440" i="2"/>
  <c r="BI435" i="2"/>
  <c r="BH435" i="2"/>
  <c r="BG435" i="2"/>
  <c r="BF435" i="2"/>
  <c r="T435" i="2"/>
  <c r="R435" i="2"/>
  <c r="P435" i="2"/>
  <c r="BI431" i="2"/>
  <c r="BH431" i="2"/>
  <c r="BG431" i="2"/>
  <c r="BF431" i="2"/>
  <c r="T431" i="2"/>
  <c r="R431" i="2"/>
  <c r="P431" i="2"/>
  <c r="BI429" i="2"/>
  <c r="BH429" i="2"/>
  <c r="BG429" i="2"/>
  <c r="BF429" i="2"/>
  <c r="T429" i="2"/>
  <c r="R429" i="2"/>
  <c r="P429" i="2"/>
  <c r="BI420" i="2"/>
  <c r="BH420" i="2"/>
  <c r="BG420" i="2"/>
  <c r="BF420" i="2"/>
  <c r="T420" i="2"/>
  <c r="R420" i="2"/>
  <c r="P420" i="2"/>
  <c r="BI412" i="2"/>
  <c r="BH412" i="2"/>
  <c r="BG412" i="2"/>
  <c r="BF412" i="2"/>
  <c r="T412" i="2"/>
  <c r="R412" i="2"/>
  <c r="P412" i="2"/>
  <c r="BI404" i="2"/>
  <c r="BH404" i="2"/>
  <c r="BG404" i="2"/>
  <c r="BF404" i="2"/>
  <c r="T404" i="2"/>
  <c r="R404" i="2"/>
  <c r="P404" i="2"/>
  <c r="BI384" i="2"/>
  <c r="BH384" i="2"/>
  <c r="BG384" i="2"/>
  <c r="BF384" i="2"/>
  <c r="T384" i="2"/>
  <c r="R384" i="2"/>
  <c r="P384" i="2"/>
  <c r="BI364" i="2"/>
  <c r="BH364" i="2"/>
  <c r="BG364" i="2"/>
  <c r="BF364" i="2"/>
  <c r="T364" i="2"/>
  <c r="R364" i="2"/>
  <c r="P364" i="2"/>
  <c r="BI355" i="2"/>
  <c r="BH355" i="2"/>
  <c r="BG355" i="2"/>
  <c r="BF355" i="2"/>
  <c r="T355" i="2"/>
  <c r="R355" i="2"/>
  <c r="P355" i="2"/>
  <c r="BI350" i="2"/>
  <c r="BH350" i="2"/>
  <c r="BG350" i="2"/>
  <c r="BF350" i="2"/>
  <c r="T350" i="2"/>
  <c r="R350" i="2"/>
  <c r="P350" i="2"/>
  <c r="BI345" i="2"/>
  <c r="BH345" i="2"/>
  <c r="BG345" i="2"/>
  <c r="BF345" i="2"/>
  <c r="T345" i="2"/>
  <c r="R345" i="2"/>
  <c r="P345" i="2"/>
  <c r="BI340" i="2"/>
  <c r="BH340" i="2"/>
  <c r="BG340" i="2"/>
  <c r="BF340" i="2"/>
  <c r="T340" i="2"/>
  <c r="R340" i="2"/>
  <c r="P340" i="2"/>
  <c r="BI335" i="2"/>
  <c r="BH335" i="2"/>
  <c r="BG335" i="2"/>
  <c r="BF335" i="2"/>
  <c r="T335" i="2"/>
  <c r="R335" i="2"/>
  <c r="P335" i="2"/>
  <c r="BI325" i="2"/>
  <c r="BH325" i="2"/>
  <c r="BG325" i="2"/>
  <c r="BF325" i="2"/>
  <c r="T325" i="2"/>
  <c r="R325" i="2"/>
  <c r="P325" i="2"/>
  <c r="BI320" i="2"/>
  <c r="BH320" i="2"/>
  <c r="BG320" i="2"/>
  <c r="BF320" i="2"/>
  <c r="T320" i="2"/>
  <c r="R320" i="2"/>
  <c r="P320" i="2"/>
  <c r="BI315" i="2"/>
  <c r="BH315" i="2"/>
  <c r="BG315" i="2"/>
  <c r="BF315" i="2"/>
  <c r="T315" i="2"/>
  <c r="R315" i="2"/>
  <c r="P315" i="2"/>
  <c r="BI307" i="2"/>
  <c r="BH307" i="2"/>
  <c r="BG307" i="2"/>
  <c r="BF307" i="2"/>
  <c r="T307" i="2"/>
  <c r="R307" i="2"/>
  <c r="P307" i="2"/>
  <c r="BI302" i="2"/>
  <c r="BH302" i="2"/>
  <c r="BG302" i="2"/>
  <c r="BF302" i="2"/>
  <c r="T302" i="2"/>
  <c r="R302" i="2"/>
  <c r="P302" i="2"/>
  <c r="BI297" i="2"/>
  <c r="BH297" i="2"/>
  <c r="BG297" i="2"/>
  <c r="BF297" i="2"/>
  <c r="T297" i="2"/>
  <c r="R297" i="2"/>
  <c r="P297" i="2"/>
  <c r="BI292" i="2"/>
  <c r="BH292" i="2"/>
  <c r="BG292" i="2"/>
  <c r="BF292" i="2"/>
  <c r="T292" i="2"/>
  <c r="R292" i="2"/>
  <c r="P292" i="2"/>
  <c r="BI287" i="2"/>
  <c r="BH287" i="2"/>
  <c r="BG287" i="2"/>
  <c r="BF287" i="2"/>
  <c r="T287" i="2"/>
  <c r="R287" i="2"/>
  <c r="P287" i="2"/>
  <c r="BI280" i="2"/>
  <c r="BH280" i="2"/>
  <c r="BG280" i="2"/>
  <c r="BF280" i="2"/>
  <c r="T280" i="2"/>
  <c r="R280" i="2"/>
  <c r="P280" i="2"/>
  <c r="BI273" i="2"/>
  <c r="BH273" i="2"/>
  <c r="BG273" i="2"/>
  <c r="BF273" i="2"/>
  <c r="T273" i="2"/>
  <c r="R273" i="2"/>
  <c r="P273" i="2"/>
  <c r="BI266" i="2"/>
  <c r="BH266" i="2"/>
  <c r="BG266" i="2"/>
  <c r="BF266" i="2"/>
  <c r="T266" i="2"/>
  <c r="R266" i="2"/>
  <c r="P266" i="2"/>
  <c r="BI258" i="2"/>
  <c r="BH258" i="2"/>
  <c r="BG258" i="2"/>
  <c r="BF258" i="2"/>
  <c r="T258" i="2"/>
  <c r="R258" i="2"/>
  <c r="P258" i="2"/>
  <c r="BI254" i="2"/>
  <c r="BH254" i="2"/>
  <c r="BG254" i="2"/>
  <c r="BF254" i="2"/>
  <c r="T254" i="2"/>
  <c r="R254" i="2"/>
  <c r="P254" i="2"/>
  <c r="BI250" i="2"/>
  <c r="BH250" i="2"/>
  <c r="BG250" i="2"/>
  <c r="BF250" i="2"/>
  <c r="T250" i="2"/>
  <c r="R250" i="2"/>
  <c r="P250" i="2"/>
  <c r="BI245" i="2"/>
  <c r="BH245" i="2"/>
  <c r="BG245" i="2"/>
  <c r="BF245" i="2"/>
  <c r="T245" i="2"/>
  <c r="R245" i="2"/>
  <c r="P245" i="2"/>
  <c r="BI241" i="2"/>
  <c r="BH241" i="2"/>
  <c r="BG241" i="2"/>
  <c r="BF241" i="2"/>
  <c r="T241" i="2"/>
  <c r="R241" i="2"/>
  <c r="P241" i="2"/>
  <c r="BI237" i="2"/>
  <c r="BH237" i="2"/>
  <c r="BG237" i="2"/>
  <c r="BF237" i="2"/>
  <c r="T237" i="2"/>
  <c r="R237" i="2"/>
  <c r="P237" i="2"/>
  <c r="BI229" i="2"/>
  <c r="BH229" i="2"/>
  <c r="BG229" i="2"/>
  <c r="BF229" i="2"/>
  <c r="T229" i="2"/>
  <c r="R229" i="2"/>
  <c r="P229" i="2"/>
  <c r="BI224" i="2"/>
  <c r="BH224" i="2"/>
  <c r="BG224" i="2"/>
  <c r="BF224" i="2"/>
  <c r="T224" i="2"/>
  <c r="R224" i="2"/>
  <c r="P224" i="2"/>
  <c r="BI220" i="2"/>
  <c r="BH220" i="2"/>
  <c r="BG220" i="2"/>
  <c r="BF220" i="2"/>
  <c r="T220" i="2"/>
  <c r="R220" i="2"/>
  <c r="P220" i="2"/>
  <c r="BI215" i="2"/>
  <c r="BH215" i="2"/>
  <c r="BG215" i="2"/>
  <c r="BF215" i="2"/>
  <c r="T215" i="2"/>
  <c r="R215" i="2"/>
  <c r="P215" i="2"/>
  <c r="BI207" i="2"/>
  <c r="BH207" i="2"/>
  <c r="BG207" i="2"/>
  <c r="BF207" i="2"/>
  <c r="T207" i="2"/>
  <c r="R207" i="2"/>
  <c r="P207" i="2"/>
  <c r="BI199" i="2"/>
  <c r="BH199" i="2"/>
  <c r="BG199" i="2"/>
  <c r="BF199" i="2"/>
  <c r="T199" i="2"/>
  <c r="R199" i="2"/>
  <c r="P199" i="2"/>
  <c r="BI190" i="2"/>
  <c r="BH190" i="2"/>
  <c r="BG190" i="2"/>
  <c r="BF190" i="2"/>
  <c r="T190" i="2"/>
  <c r="R190" i="2"/>
  <c r="P190" i="2"/>
  <c r="BI170" i="2"/>
  <c r="BH170" i="2"/>
  <c r="BG170" i="2"/>
  <c r="BF170" i="2"/>
  <c r="T170" i="2"/>
  <c r="R170" i="2"/>
  <c r="P170" i="2"/>
  <c r="BI150" i="2"/>
  <c r="BH150" i="2"/>
  <c r="BG150" i="2"/>
  <c r="BF150" i="2"/>
  <c r="T150" i="2"/>
  <c r="R150" i="2"/>
  <c r="P150" i="2"/>
  <c r="BI145" i="2"/>
  <c r="BH145" i="2"/>
  <c r="BG145" i="2"/>
  <c r="BF145" i="2"/>
  <c r="T145" i="2"/>
  <c r="R145" i="2"/>
  <c r="P145" i="2"/>
  <c r="BI140" i="2"/>
  <c r="BH140" i="2"/>
  <c r="BG140" i="2"/>
  <c r="BF140" i="2"/>
  <c r="T140" i="2"/>
  <c r="R140" i="2"/>
  <c r="P140" i="2"/>
  <c r="BI136" i="2"/>
  <c r="BH136" i="2"/>
  <c r="BG136" i="2"/>
  <c r="BF136" i="2"/>
  <c r="T136" i="2"/>
  <c r="R136" i="2"/>
  <c r="P136" i="2"/>
  <c r="BI131" i="2"/>
  <c r="BH131" i="2"/>
  <c r="BG131" i="2"/>
  <c r="BF131" i="2"/>
  <c r="T131" i="2"/>
  <c r="R131" i="2"/>
  <c r="P131" i="2"/>
  <c r="BI126" i="2"/>
  <c r="BH126" i="2"/>
  <c r="BG126" i="2"/>
  <c r="BF126" i="2"/>
  <c r="T126" i="2"/>
  <c r="R126" i="2"/>
  <c r="P126" i="2"/>
  <c r="BI121" i="2"/>
  <c r="BH121" i="2"/>
  <c r="BG121" i="2"/>
  <c r="BF121" i="2"/>
  <c r="T121" i="2"/>
  <c r="R121" i="2"/>
  <c r="P121" i="2"/>
  <c r="BI116" i="2"/>
  <c r="BH116" i="2"/>
  <c r="BG116" i="2"/>
  <c r="BF116" i="2"/>
  <c r="T116" i="2"/>
  <c r="R116" i="2"/>
  <c r="P116" i="2"/>
  <c r="BI112" i="2"/>
  <c r="BH112" i="2"/>
  <c r="BG112" i="2"/>
  <c r="BF112" i="2"/>
  <c r="T112" i="2"/>
  <c r="R112" i="2"/>
  <c r="P112" i="2"/>
  <c r="BI107" i="2"/>
  <c r="BH107" i="2"/>
  <c r="BG107" i="2"/>
  <c r="BF107" i="2"/>
  <c r="T107" i="2"/>
  <c r="R107" i="2"/>
  <c r="P107" i="2"/>
  <c r="BI102" i="2"/>
  <c r="BH102" i="2"/>
  <c r="BG102" i="2"/>
  <c r="BF102" i="2"/>
  <c r="T102" i="2"/>
  <c r="R102" i="2"/>
  <c r="P102" i="2"/>
  <c r="BI97" i="2"/>
  <c r="BH97" i="2"/>
  <c r="BG97" i="2"/>
  <c r="BF97" i="2"/>
  <c r="T97" i="2"/>
  <c r="R97" i="2"/>
  <c r="P97" i="2"/>
  <c r="BI92" i="2"/>
  <c r="BH92" i="2"/>
  <c r="BG92" i="2"/>
  <c r="BF92" i="2"/>
  <c r="T92" i="2"/>
  <c r="R92" i="2"/>
  <c r="P92" i="2"/>
  <c r="J86" i="2"/>
  <c r="J85" i="2"/>
  <c r="F85" i="2"/>
  <c r="F83" i="2"/>
  <c r="E81" i="2"/>
  <c r="J55" i="2"/>
  <c r="J54" i="2"/>
  <c r="F54" i="2"/>
  <c r="F52" i="2"/>
  <c r="E50" i="2"/>
  <c r="J18" i="2"/>
  <c r="E18" i="2"/>
  <c r="F55" i="2" s="1"/>
  <c r="J17" i="2"/>
  <c r="J12" i="2"/>
  <c r="J52" i="2" s="1"/>
  <c r="E7" i="2"/>
  <c r="E79" i="2" s="1"/>
  <c r="L50" i="1"/>
  <c r="AM50" i="1"/>
  <c r="AM49" i="1"/>
  <c r="L49" i="1"/>
  <c r="AM47" i="1"/>
  <c r="L47" i="1"/>
  <c r="L45" i="1"/>
  <c r="L44" i="1"/>
  <c r="BK952" i="2"/>
  <c r="J672" i="2"/>
  <c r="J220" i="2"/>
  <c r="J967" i="2"/>
  <c r="J254" i="2"/>
  <c r="BK144" i="3"/>
  <c r="BK583" i="2"/>
  <c r="BK250" i="2"/>
  <c r="BK1007" i="2"/>
  <c r="BK280" i="2"/>
  <c r="BK95" i="3"/>
  <c r="J962" i="2"/>
  <c r="BK618" i="2"/>
  <c r="BK129" i="3"/>
  <c r="J475" i="2"/>
  <c r="BK345" i="2"/>
  <c r="J828" i="2"/>
  <c r="J111" i="4"/>
  <c r="J758" i="2"/>
  <c r="BK852" i="2"/>
  <c r="J579" i="2"/>
  <c r="BK457" i="2"/>
  <c r="BK915" i="2"/>
  <c r="BK404" i="2"/>
  <c r="J124" i="3"/>
  <c r="BK751" i="2"/>
  <c r="BK245" i="2"/>
  <c r="J292" i="2"/>
  <c r="BK1068" i="2"/>
  <c r="J297" i="2"/>
  <c r="J116" i="2"/>
  <c r="J1017" i="2"/>
  <c r="J861" i="2"/>
  <c r="BK186" i="3"/>
  <c r="J250" i="2"/>
  <c r="BK507" i="2"/>
  <c r="J698" i="2"/>
  <c r="BK729" i="2"/>
  <c r="J120" i="3"/>
  <c r="BK502" i="2"/>
  <c r="BK828" i="2"/>
  <c r="J664" i="2"/>
  <c r="BK140" i="2"/>
  <c r="BK101" i="3"/>
  <c r="BK302" i="2"/>
  <c r="BK967" i="2"/>
  <c r="BK138" i="3"/>
  <c r="BK944" i="2"/>
  <c r="BK287" i="2"/>
  <c r="BK102" i="4"/>
  <c r="BK780" i="2"/>
  <c r="J481" i="2"/>
  <c r="BK1002" i="2"/>
  <c r="BK1012" i="2"/>
  <c r="BK145" i="2"/>
  <c r="J112" i="2"/>
  <c r="J224" i="2"/>
  <c r="J897" i="2"/>
  <c r="J574" i="2"/>
  <c r="BK657" i="2"/>
  <c r="J982" i="2"/>
  <c r="BK121" i="2"/>
  <c r="BK579" i="2"/>
  <c r="BK744" i="2"/>
  <c r="J952" i="2"/>
  <c r="J554" i="2"/>
  <c r="J96" i="4"/>
  <c r="J498" i="2"/>
  <c r="BK266" i="2"/>
  <c r="J857" i="2"/>
  <c r="J618" i="2"/>
  <c r="J170" i="3"/>
  <c r="J559" i="2"/>
  <c r="BK1025" i="2"/>
  <c r="J780" i="2"/>
  <c r="BK888" i="2"/>
  <c r="BK802" i="2"/>
  <c r="J115" i="3"/>
  <c r="J936" i="2"/>
  <c r="J909" i="2"/>
  <c r="J129" i="3"/>
  <c r="J215" i="2"/>
  <c r="BK574" i="2"/>
  <c r="BK199" i="3"/>
  <c r="J325" i="2"/>
  <c r="BK340" i="2"/>
  <c r="BK1058" i="2"/>
  <c r="BK517" i="2"/>
  <c r="BK813" i="2"/>
  <c r="J597" i="2"/>
  <c r="J138" i="3"/>
  <c r="BK821" i="2"/>
  <c r="BK237" i="2"/>
  <c r="J802" i="2"/>
  <c r="BK897" i="2"/>
  <c r="J486" i="2"/>
  <c r="BK737" i="2"/>
  <c r="J170" i="2"/>
  <c r="J1025" i="2"/>
  <c r="BK431" i="2"/>
  <c r="J583" i="2"/>
  <c r="BK883" i="2"/>
  <c r="J355" i="2"/>
  <c r="J320" i="2"/>
  <c r="BK481" i="2"/>
  <c r="J1032" i="2"/>
  <c r="J1007" i="2"/>
  <c r="BK538" i="2"/>
  <c r="J307" i="2"/>
  <c r="J435" i="2"/>
  <c r="J199" i="2"/>
  <c r="J101" i="3"/>
  <c r="J340" i="2"/>
  <c r="BK97" i="2"/>
  <c r="J538" i="2"/>
  <c r="BK857" i="2"/>
  <c r="J877" i="2"/>
  <c r="BK765" i="2"/>
  <c r="BK384" i="2"/>
  <c r="J511" i="2"/>
  <c r="J563" i="2"/>
  <c r="J471" i="2"/>
  <c r="J630" i="2"/>
  <c r="J684" i="2"/>
  <c r="BK111" i="4"/>
  <c r="J657" i="2"/>
  <c r="BK199" i="2"/>
  <c r="BK164" i="3"/>
  <c r="BK977" i="2"/>
  <c r="J865" i="2"/>
  <c r="BK115" i="3"/>
  <c r="BK837" i="2"/>
  <c r="BK713" i="2"/>
  <c r="BK861" i="2"/>
  <c r="BK192" i="3"/>
  <c r="BK769" i="2"/>
  <c r="BK588" i="2"/>
  <c r="BK1043" i="2"/>
  <c r="BK126" i="2"/>
  <c r="BK315" i="2"/>
  <c r="BK116" i="2"/>
  <c r="BK435" i="2"/>
  <c r="BK170" i="3"/>
  <c r="BK806" i="2"/>
  <c r="J588" i="2"/>
  <c r="J106" i="4"/>
  <c r="BK1017" i="2"/>
  <c r="BK154" i="3"/>
  <c r="J920" i="2"/>
  <c r="J691" i="2"/>
  <c r="BK920" i="2"/>
  <c r="BK684" i="2"/>
  <c r="J522" i="2"/>
  <c r="BK597" i="2"/>
  <c r="BK705" i="2"/>
  <c r="BK494" i="2"/>
  <c r="BK554" i="2"/>
  <c r="J144" i="3"/>
  <c r="J893" i="2"/>
  <c r="J126" i="2"/>
  <c r="J888" i="2"/>
  <c r="J205" i="3"/>
  <c r="BK877" i="2"/>
  <c r="J140" i="2"/>
  <c r="J705" i="2"/>
  <c r="BK645" i="2"/>
  <c r="BK220" i="2"/>
  <c r="BK758" i="2"/>
  <c r="BK205" i="3"/>
  <c r="BK773" i="2"/>
  <c r="BK962" i="2"/>
  <c r="J446" i="2"/>
  <c r="BK96" i="4"/>
  <c r="J622" i="2"/>
  <c r="BK1032" i="2"/>
  <c r="BK622" i="2"/>
  <c r="BK787" i="2"/>
  <c r="BK86" i="4"/>
  <c r="J729" i="2"/>
  <c r="J134" i="3"/>
  <c r="BK486" i="2"/>
  <c r="J192" i="3"/>
  <c r="BK893" i="2"/>
  <c r="J457" i="2"/>
  <c r="BK335" i="2"/>
  <c r="J107" i="2"/>
  <c r="J769" i="2"/>
  <c r="J569" i="2"/>
  <c r="BK530" i="2"/>
  <c r="BK215" i="2"/>
  <c r="J102" i="4"/>
  <c r="BK440" i="2"/>
  <c r="J86" i="4"/>
  <c r="J915" i="2"/>
  <c r="J494" i="2"/>
  <c r="J930" i="2"/>
  <c r="J530" i="2"/>
  <c r="J149" i="3"/>
  <c r="J1048" i="2"/>
  <c r="J638" i="2"/>
  <c r="J412" i="2"/>
  <c r="J605" i="2"/>
  <c r="BK159" i="3"/>
  <c r="J925" i="2"/>
  <c r="J97" i="2"/>
  <c r="J813" i="2"/>
  <c r="J852" i="2"/>
  <c r="BK412" i="2"/>
  <c r="J404" i="2"/>
  <c r="J154" i="3"/>
  <c r="J795" i="2"/>
  <c r="BK292" i="2"/>
  <c r="J1002" i="2"/>
  <c r="BK136" i="2"/>
  <c r="J845" i="2"/>
  <c r="BK471" i="2"/>
  <c r="BK475" i="2"/>
  <c r="BK207" i="2"/>
  <c r="BK721" i="2"/>
  <c r="BK124" i="3"/>
  <c r="BK355" i="2"/>
  <c r="J773" i="2"/>
  <c r="J364" i="2"/>
  <c r="J744" i="2"/>
  <c r="BK241" i="2"/>
  <c r="BK446" i="2"/>
  <c r="BK429" i="2"/>
  <c r="BK111" i="3"/>
  <c r="J944" i="2"/>
  <c r="J420" i="2"/>
  <c r="J613" i="2"/>
  <c r="BK102" i="2"/>
  <c r="J258" i="2"/>
  <c r="J1043" i="2"/>
  <c r="AS54" i="1"/>
  <c r="BK845" i="2"/>
  <c r="J164" i="3"/>
  <c r="J751" i="2"/>
  <c r="BK134" i="3"/>
  <c r="BK982" i="2"/>
  <c r="BK865" i="2"/>
  <c r="J186" i="3"/>
  <c r="J645" i="2"/>
  <c r="BK451" i="2"/>
  <c r="BK90" i="3"/>
  <c r="J883" i="2"/>
  <c r="J737" i="2"/>
  <c r="J199" i="3"/>
  <c r="J1012" i="2"/>
  <c r="BK498" i="2"/>
  <c r="J517" i="2"/>
  <c r="BK320" i="2"/>
  <c r="J280" i="2"/>
  <c r="J207" i="2"/>
  <c r="BK810" i="2"/>
  <c r="BK909" i="2"/>
  <c r="BK307" i="2"/>
  <c r="J680" i="2"/>
  <c r="J546" i="2"/>
  <c r="BK107" i="2"/>
  <c r="J977" i="2"/>
  <c r="J335" i="2"/>
  <c r="J287" i="2"/>
  <c r="BK638" i="2"/>
  <c r="J245" i="2"/>
  <c r="J176" i="3"/>
  <c r="BK224" i="2"/>
  <c r="BK563" i="2"/>
  <c r="BK936" i="2"/>
  <c r="BK795" i="2"/>
  <c r="BK91" i="4"/>
  <c r="J237" i="2"/>
  <c r="BK630" i="2"/>
  <c r="J429" i="2"/>
  <c r="J273" i="2"/>
  <c r="J302" i="2"/>
  <c r="BK987" i="2"/>
  <c r="BK297" i="2"/>
  <c r="J150" i="2"/>
  <c r="J92" i="2"/>
  <c r="BK613" i="2"/>
  <c r="J384" i="2"/>
  <c r="BK925" i="2"/>
  <c r="J229" i="2"/>
  <c r="BK605" i="2"/>
  <c r="BK871" i="2"/>
  <c r="J451" i="2"/>
  <c r="J502" i="2"/>
  <c r="BK112" i="2"/>
  <c r="BK649" i="2"/>
  <c r="BK680" i="2"/>
  <c r="BK106" i="3"/>
  <c r="J810" i="2"/>
  <c r="J649" i="2"/>
  <c r="BK420" i="2"/>
  <c r="J315" i="2"/>
  <c r="J1037" i="2"/>
  <c r="BK593" i="2"/>
  <c r="J159" i="3"/>
  <c r="J145" i="2"/>
  <c r="BK170" i="2"/>
  <c r="J466" i="2"/>
  <c r="J241" i="2"/>
  <c r="BK131" i="2"/>
  <c r="J1068" i="2"/>
  <c r="BK229" i="2"/>
  <c r="BK511" i="2"/>
  <c r="BK92" i="2"/>
  <c r="BK930" i="2"/>
  <c r="J121" i="2"/>
  <c r="J90" i="3"/>
  <c r="J972" i="2"/>
  <c r="J181" i="3"/>
  <c r="J266" i="2"/>
  <c r="J837" i="2"/>
  <c r="J95" i="3"/>
  <c r="J507" i="2"/>
  <c r="J102" i="2"/>
  <c r="J345" i="2"/>
  <c r="BK466" i="2"/>
  <c r="BK972" i="2"/>
  <c r="BK691" i="2"/>
  <c r="J431" i="2"/>
  <c r="BK254" i="2"/>
  <c r="BK150" i="2"/>
  <c r="J111" i="3"/>
  <c r="BK350" i="2"/>
  <c r="BK522" i="2"/>
  <c r="BK273" i="2"/>
  <c r="J821" i="2"/>
  <c r="BK120" i="3"/>
  <c r="BK569" i="2"/>
  <c r="J765" i="2"/>
  <c r="J106" i="3"/>
  <c r="J1058" i="2"/>
  <c r="J131" i="2"/>
  <c r="BK149" i="3"/>
  <c r="BK903" i="2"/>
  <c r="BK190" i="2"/>
  <c r="J713" i="2"/>
  <c r="J995" i="2"/>
  <c r="J721" i="2"/>
  <c r="J903" i="2"/>
  <c r="BK672" i="2"/>
  <c r="BK258" i="2"/>
  <c r="BK1037" i="2"/>
  <c r="BK559" i="2"/>
  <c r="BK698" i="2"/>
  <c r="J440" i="2"/>
  <c r="J787" i="2"/>
  <c r="BK106" i="4"/>
  <c r="J190" i="2"/>
  <c r="BK181" i="3"/>
  <c r="BK1048" i="2"/>
  <c r="J593" i="2"/>
  <c r="BK325" i="2"/>
  <c r="J987" i="2"/>
  <c r="BK664" i="2"/>
  <c r="BK176" i="3"/>
  <c r="J806" i="2"/>
  <c r="J136" i="2"/>
  <c r="BK546" i="2"/>
  <c r="J871" i="2"/>
  <c r="J350" i="2"/>
  <c r="BK364" i="2"/>
  <c r="BK995" i="2"/>
  <c r="J91" i="4"/>
  <c r="P434" i="2" l="1"/>
  <c r="BK363" i="2"/>
  <c r="J363" i="2" s="1"/>
  <c r="J64" i="2" s="1"/>
  <c r="BK568" i="2"/>
  <c r="J568" i="2" s="1"/>
  <c r="J68" i="2" s="1"/>
  <c r="R568" i="2"/>
  <c r="BK100" i="3"/>
  <c r="J100" i="3" s="1"/>
  <c r="J63" i="3" s="1"/>
  <c r="BK198" i="2"/>
  <c r="J198" i="2"/>
  <c r="J62" i="2"/>
  <c r="R198" i="2"/>
  <c r="BK428" i="2"/>
  <c r="J428" i="2" s="1"/>
  <c r="J65" i="2" s="1"/>
  <c r="T935" i="2"/>
  <c r="R100" i="3"/>
  <c r="T568" i="2"/>
  <c r="T100" i="3"/>
  <c r="R91" i="2"/>
  <c r="T363" i="2"/>
  <c r="T228" i="2"/>
  <c r="R428" i="2"/>
  <c r="T434" i="2"/>
  <c r="T169" i="3"/>
  <c r="BK101" i="4"/>
  <c r="J101" i="4" s="1"/>
  <c r="J62" i="4" s="1"/>
  <c r="P198" i="2"/>
  <c r="T198" i="2"/>
  <c r="P428" i="2"/>
  <c r="P935" i="2"/>
  <c r="R169" i="3"/>
  <c r="P85" i="4"/>
  <c r="BK89" i="3"/>
  <c r="J89" i="3" s="1"/>
  <c r="J61" i="3" s="1"/>
  <c r="R89" i="3"/>
  <c r="R88" i="3" s="1"/>
  <c r="BK85" i="4"/>
  <c r="J85" i="4"/>
  <c r="J61" i="4" s="1"/>
  <c r="T101" i="4"/>
  <c r="P568" i="2"/>
  <c r="P433" i="2" s="1"/>
  <c r="P100" i="3"/>
  <c r="P99" i="3" s="1"/>
  <c r="R101" i="4"/>
  <c r="BK91" i="2"/>
  <c r="BK434" i="2"/>
  <c r="J434" i="2" s="1"/>
  <c r="J67" i="2" s="1"/>
  <c r="BK935" i="2"/>
  <c r="J935" i="2" s="1"/>
  <c r="J69" i="2" s="1"/>
  <c r="P169" i="3"/>
  <c r="T85" i="4"/>
  <c r="T84" i="4"/>
  <c r="T83" i="4" s="1"/>
  <c r="P91" i="2"/>
  <c r="P363" i="2"/>
  <c r="P228" i="2" s="1"/>
  <c r="T428" i="2"/>
  <c r="R434" i="2"/>
  <c r="BK169" i="3"/>
  <c r="J169" i="3" s="1"/>
  <c r="J64" i="3" s="1"/>
  <c r="P101" i="4"/>
  <c r="T91" i="2"/>
  <c r="R363" i="2"/>
  <c r="R228" i="2"/>
  <c r="R935" i="2"/>
  <c r="P89" i="3"/>
  <c r="P88" i="3" s="1"/>
  <c r="T89" i="3"/>
  <c r="T88" i="3"/>
  <c r="R85" i="4"/>
  <c r="R84" i="4" s="1"/>
  <c r="R83" i="4" s="1"/>
  <c r="BK228" i="2"/>
  <c r="J228" i="2" s="1"/>
  <c r="J63" i="2" s="1"/>
  <c r="BK204" i="3"/>
  <c r="J204" i="3" s="1"/>
  <c r="J67" i="3" s="1"/>
  <c r="BK110" i="4"/>
  <c r="J110" i="4" s="1"/>
  <c r="J63" i="4" s="1"/>
  <c r="BK198" i="3"/>
  <c r="J198" i="3" s="1"/>
  <c r="J66" i="3" s="1"/>
  <c r="BE91" i="4"/>
  <c r="J52" i="4"/>
  <c r="F80" i="4"/>
  <c r="E73" i="4"/>
  <c r="BE86" i="4"/>
  <c r="BE111" i="4"/>
  <c r="BE96" i="4"/>
  <c r="BE106" i="4"/>
  <c r="BE102" i="4"/>
  <c r="E48" i="3"/>
  <c r="BE115" i="3"/>
  <c r="BE124" i="3"/>
  <c r="BE106" i="3"/>
  <c r="BE120" i="3"/>
  <c r="BE134" i="3"/>
  <c r="BE186" i="3"/>
  <c r="BE199" i="3"/>
  <c r="F84" i="3"/>
  <c r="BE138" i="3"/>
  <c r="BE181" i="3"/>
  <c r="J91" i="2"/>
  <c r="J61" i="2"/>
  <c r="J81" i="3"/>
  <c r="BE144" i="3"/>
  <c r="BE176" i="3"/>
  <c r="BE149" i="3"/>
  <c r="BE164" i="3"/>
  <c r="BE95" i="3"/>
  <c r="BE101" i="3"/>
  <c r="BE170" i="3"/>
  <c r="BE192" i="3"/>
  <c r="BE205" i="3"/>
  <c r="BE159" i="3"/>
  <c r="BE154" i="3"/>
  <c r="BE90" i="3"/>
  <c r="BE111" i="3"/>
  <c r="BE129" i="3"/>
  <c r="BE121" i="2"/>
  <c r="BE266" i="2"/>
  <c r="BE384" i="2"/>
  <c r="BE457" i="2"/>
  <c r="J83" i="2"/>
  <c r="BE241" i="2"/>
  <c r="BE297" i="2"/>
  <c r="BE446" i="2"/>
  <c r="BE466" i="2"/>
  <c r="BE494" i="2"/>
  <c r="BE579" i="2"/>
  <c r="BE837" i="2"/>
  <c r="BE97" i="2"/>
  <c r="BE116" i="2"/>
  <c r="BE170" i="2"/>
  <c r="BE224" i="2"/>
  <c r="BE245" i="2"/>
  <c r="BE420" i="2"/>
  <c r="BE522" i="2"/>
  <c r="BE554" i="2"/>
  <c r="BE593" i="2"/>
  <c r="F86" i="2"/>
  <c r="BE140" i="2"/>
  <c r="BE207" i="2"/>
  <c r="BE220" i="2"/>
  <c r="BE254" i="2"/>
  <c r="BE345" i="2"/>
  <c r="BE404" i="2"/>
  <c r="BE481" i="2"/>
  <c r="BE507" i="2"/>
  <c r="BE613" i="2"/>
  <c r="BE657" i="2"/>
  <c r="BE672" i="2"/>
  <c r="BE150" i="2"/>
  <c r="BE429" i="2"/>
  <c r="BE588" i="2"/>
  <c r="BE597" i="2"/>
  <c r="BE691" i="2"/>
  <c r="BE698" i="2"/>
  <c r="BE107" i="2"/>
  <c r="BE126" i="2"/>
  <c r="BE131" i="2"/>
  <c r="BE250" i="2"/>
  <c r="BE320" i="2"/>
  <c r="BE340" i="2"/>
  <c r="BE355" i="2"/>
  <c r="BE538" i="2"/>
  <c r="BE559" i="2"/>
  <c r="BE563" i="2"/>
  <c r="BE569" i="2"/>
  <c r="BE751" i="2"/>
  <c r="BE199" i="2"/>
  <c r="BE364" i="2"/>
  <c r="BE412" i="2"/>
  <c r="BE546" i="2"/>
  <c r="BE583" i="2"/>
  <c r="BE705" i="2"/>
  <c r="BE813" i="2"/>
  <c r="BE888" i="2"/>
  <c r="BE920" i="2"/>
  <c r="BE977" i="2"/>
  <c r="E48" i="2"/>
  <c r="BE287" i="2"/>
  <c r="BE307" i="2"/>
  <c r="BE335" i="2"/>
  <c r="BE440" i="2"/>
  <c r="BE451" i="2"/>
  <c r="BE502" i="2"/>
  <c r="BE622" i="2"/>
  <c r="BE765" i="2"/>
  <c r="BE769" i="2"/>
  <c r="BE773" i="2"/>
  <c r="BE780" i="2"/>
  <c r="BE810" i="2"/>
  <c r="BE821" i="2"/>
  <c r="BE102" i="2"/>
  <c r="BE145" i="2"/>
  <c r="BE190" i="2"/>
  <c r="BE229" i="2"/>
  <c r="BE435" i="2"/>
  <c r="BE475" i="2"/>
  <c r="BE511" i="2"/>
  <c r="BE638" i="2"/>
  <c r="BE721" i="2"/>
  <c r="BE787" i="2"/>
  <c r="BE795" i="2"/>
  <c r="BE845" i="2"/>
  <c r="BE857" i="2"/>
  <c r="BE903" i="2"/>
  <c r="BE930" i="2"/>
  <c r="BE936" i="2"/>
  <c r="BE952" i="2"/>
  <c r="BE967" i="2"/>
  <c r="BE995" i="2"/>
  <c r="BE1025" i="2"/>
  <c r="BE215" i="2"/>
  <c r="BE273" i="2"/>
  <c r="BE471" i="2"/>
  <c r="BE605" i="2"/>
  <c r="BE630" i="2"/>
  <c r="BE645" i="2"/>
  <c r="BE680" i="2"/>
  <c r="BE684" i="2"/>
  <c r="BE713" i="2"/>
  <c r="BE758" i="2"/>
  <c r="BE852" i="2"/>
  <c r="BE877" i="2"/>
  <c r="BE883" i="2"/>
  <c r="BE909" i="2"/>
  <c r="BE982" i="2"/>
  <c r="BE1002" i="2"/>
  <c r="BE1007" i="2"/>
  <c r="BE1012" i="2"/>
  <c r="BE1032" i="2"/>
  <c r="BE1058" i="2"/>
  <c r="BE112" i="2"/>
  <c r="BE258" i="2"/>
  <c r="BE280" i="2"/>
  <c r="BE292" i="2"/>
  <c r="BE315" i="2"/>
  <c r="BE325" i="2"/>
  <c r="BE431" i="2"/>
  <c r="BE486" i="2"/>
  <c r="BE498" i="2"/>
  <c r="BE574" i="2"/>
  <c r="BE618" i="2"/>
  <c r="BE664" i="2"/>
  <c r="BE744" i="2"/>
  <c r="BE806" i="2"/>
  <c r="BE828" i="2"/>
  <c r="BE871" i="2"/>
  <c r="BE944" i="2"/>
  <c r="BE972" i="2"/>
  <c r="BE987" i="2"/>
  <c r="BE1017" i="2"/>
  <c r="BE1037" i="2"/>
  <c r="BE1043" i="2"/>
  <c r="BE1048" i="2"/>
  <c r="BE1068" i="2"/>
  <c r="BE92" i="2"/>
  <c r="BE136" i="2"/>
  <c r="BE237" i="2"/>
  <c r="BE302" i="2"/>
  <c r="BE350" i="2"/>
  <c r="BE517" i="2"/>
  <c r="BE530" i="2"/>
  <c r="BE649" i="2"/>
  <c r="BE729" i="2"/>
  <c r="BE737" i="2"/>
  <c r="BE802" i="2"/>
  <c r="BE861" i="2"/>
  <c r="BE865" i="2"/>
  <c r="BE893" i="2"/>
  <c r="BE897" i="2"/>
  <c r="BE915" i="2"/>
  <c r="BE925" i="2"/>
  <c r="BE962" i="2"/>
  <c r="F35" i="4"/>
  <c r="BB57" i="1"/>
  <c r="F35" i="3"/>
  <c r="BB56" i="1"/>
  <c r="F36" i="2"/>
  <c r="BC55" i="1" s="1"/>
  <c r="F34" i="3"/>
  <c r="BA56" i="1" s="1"/>
  <c r="F37" i="3"/>
  <c r="BD56" i="1" s="1"/>
  <c r="F37" i="4"/>
  <c r="BD57" i="1"/>
  <c r="F37" i="2"/>
  <c r="BD55" i="1" s="1"/>
  <c r="J34" i="4"/>
  <c r="AW57" i="1"/>
  <c r="F34" i="2"/>
  <c r="BA55" i="1" s="1"/>
  <c r="F36" i="4"/>
  <c r="BC57" i="1" s="1"/>
  <c r="J34" i="2"/>
  <c r="AW55" i="1" s="1"/>
  <c r="J34" i="3"/>
  <c r="AW56" i="1" s="1"/>
  <c r="F36" i="3"/>
  <c r="BC56" i="1"/>
  <c r="F35" i="2"/>
  <c r="BB55" i="1" s="1"/>
  <c r="F34" i="4"/>
  <c r="BA57" i="1" s="1"/>
  <c r="BK99" i="3" l="1"/>
  <c r="J99" i="3" s="1"/>
  <c r="J62" i="3" s="1"/>
  <c r="BK197" i="3"/>
  <c r="J197" i="3" s="1"/>
  <c r="J65" i="3" s="1"/>
  <c r="BK433" i="2"/>
  <c r="J433" i="2" s="1"/>
  <c r="J66" i="2" s="1"/>
  <c r="BK90" i="2"/>
  <c r="J90" i="2"/>
  <c r="J60" i="2" s="1"/>
  <c r="P90" i="2"/>
  <c r="P89" i="2"/>
  <c r="AU55" i="1" s="1"/>
  <c r="R90" i="2"/>
  <c r="T90" i="2"/>
  <c r="P87" i="3"/>
  <c r="AU56" i="1"/>
  <c r="T99" i="3"/>
  <c r="T87" i="3"/>
  <c r="P84" i="4"/>
  <c r="P83" i="4"/>
  <c r="AU57" i="1" s="1"/>
  <c r="R99" i="3"/>
  <c r="R87" i="3"/>
  <c r="R433" i="2"/>
  <c r="T433" i="2"/>
  <c r="T89" i="2" s="1"/>
  <c r="BK84" i="4"/>
  <c r="J84" i="4"/>
  <c r="J60" i="4"/>
  <c r="BK88" i="3"/>
  <c r="J88" i="3" s="1"/>
  <c r="J60" i="3" s="1"/>
  <c r="F33" i="3"/>
  <c r="AZ56" i="1"/>
  <c r="F33" i="2"/>
  <c r="AZ55" i="1" s="1"/>
  <c r="J33" i="3"/>
  <c r="AV56" i="1"/>
  <c r="AT56" i="1"/>
  <c r="F33" i="4"/>
  <c r="AZ57" i="1"/>
  <c r="BB54" i="1"/>
  <c r="AX54" i="1" s="1"/>
  <c r="J33" i="2"/>
  <c r="AV55" i="1" s="1"/>
  <c r="AT55" i="1" s="1"/>
  <c r="J33" i="4"/>
  <c r="AV57" i="1" s="1"/>
  <c r="AT57" i="1" s="1"/>
  <c r="BC54" i="1"/>
  <c r="W32" i="1"/>
  <c r="BD54" i="1"/>
  <c r="W33" i="1"/>
  <c r="BA54" i="1"/>
  <c r="AW54" i="1" s="1"/>
  <c r="AK30" i="1" s="1"/>
  <c r="BK87" i="3" l="1"/>
  <c r="J87" i="3" s="1"/>
  <c r="J59" i="3" s="1"/>
  <c r="R89" i="2"/>
  <c r="BK89" i="2"/>
  <c r="J89" i="2"/>
  <c r="J30" i="2" s="1"/>
  <c r="AG55" i="1" s="1"/>
  <c r="BK83" i="4"/>
  <c r="J83" i="4"/>
  <c r="J59" i="4" s="1"/>
  <c r="AU54" i="1"/>
  <c r="W31" i="1"/>
  <c r="W30" i="1"/>
  <c r="AY54" i="1"/>
  <c r="J30" i="3"/>
  <c r="AG56" i="1"/>
  <c r="AZ54" i="1"/>
  <c r="AV54" i="1" s="1"/>
  <c r="AK29" i="1" s="1"/>
  <c r="J39" i="2" l="1"/>
  <c r="J59" i="2"/>
  <c r="J39" i="3"/>
  <c r="AN56" i="1"/>
  <c r="AN55" i="1"/>
  <c r="J30" i="4"/>
  <c r="AG57" i="1" s="1"/>
  <c r="W29" i="1"/>
  <c r="AT54" i="1"/>
  <c r="J39" i="4" l="1"/>
  <c r="AN57" i="1"/>
  <c r="AG54" i="1"/>
  <c r="AK26" i="1"/>
  <c r="AK35" i="1"/>
  <c r="AN54" i="1" l="1"/>
</calcChain>
</file>

<file path=xl/sharedStrings.xml><?xml version="1.0" encoding="utf-8"?>
<sst xmlns="http://schemas.openxmlformats.org/spreadsheetml/2006/main" count="11599" uniqueCount="1204">
  <si>
    <t>Export Komplet</t>
  </si>
  <si>
    <t>VZ</t>
  </si>
  <si>
    <t>2.0</t>
  </si>
  <si>
    <t>ZAMOK</t>
  </si>
  <si>
    <t>False</t>
  </si>
  <si>
    <t>{0f43726c-86a3-4679-b57e-a16d460be514}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</si>
  <si>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</si>
  <si>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</si>
  <si>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</si>
  <si>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</si>
  <si>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</si>
  <si>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</si>
  <si>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</si>
  <si>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</si>
  <si>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MAlbrechtice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</si>
  <si>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</si>
  <si>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</si>
  <si>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Město Albrechtice, Krnovská (I/57) - přechod Tyršova</t>
  </si>
  <si>
    <t>KSO:</t>
  </si>
  <si>
    <t>822 22</t>
  </si>
  <si>
    <t>CC-CZ:</t>
  </si>
  <si>
    <t>21119</t>
  </si>
  <si>
    <t>Místo:</t>
  </si>
  <si>
    <t>Město Albrechitice</t>
  </si>
  <si>
    <t>Datum:</t>
  </si>
  <si>
    <t>17. 5. 2022</t>
  </si>
  <si>
    <t>CZ-CPV:</t>
  </si>
  <si>
    <t>45316212-4</t>
  </si>
  <si>
    <t>CZ-CPA:</t>
  </si>
  <si>
    <t>42.22.22</t>
  </si>
  <si>
    <t>Zadavatel:</t>
  </si>
  <si>
    <t>IČ:</t>
  </si>
  <si>
    <t>00296228</t>
  </si>
  <si>
    <t>Město Město Albrechtice</t>
  </si>
  <si>
    <t>DIČ:</t>
  </si>
  <si>
    <t>CZ 00296228</t>
  </si>
  <si>
    <t>Uchazeč:</t>
  </si>
  <si>
    <t>Vyplň údaj</t>
  </si>
  <si>
    <t>Projektant:</t>
  </si>
  <si>
    <t>11941707</t>
  </si>
  <si>
    <t>PK SSZ Obrdlík, s.r.o.</t>
  </si>
  <si>
    <t>CZ11941707</t>
  </si>
  <si>
    <t>True</t>
  </si>
  <si>
    <t>Zpracovatel:</t>
  </si>
  <si>
    <t/>
  </si>
  <si>
    <t>Ing. Luděk Obrdlík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</si>
  <si>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</si>
  <si>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</si>
  <si>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</si>
  <si>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</si>
  <si>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</si>
  <si>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</si>
  <si>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</si>
  <si>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</si>
  <si>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</si>
  <si>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</si>
  <si>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</si>
  <si>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</si>
  <si>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</si>
  <si>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</si>
  <si>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</si>
  <si>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</si>
  <si>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</si>
  <si>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</si>
  <si>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</si>
  <si>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</si>
  <si>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</si>
  <si>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</si>
  <si>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</si>
  <si>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</si>
  <si>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</si>
  <si>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</si>
  <si>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</si>
  <si>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</si>
  <si>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</si>
  <si>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</si>
  <si>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</si>
  <si>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</si>
  <si>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</si>
  <si>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</si>
  <si>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</si>
  <si>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</si>
  <si>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</si>
  <si>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</si>
  <si>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</si>
  <si>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</si>
  <si>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</si>
  <si>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PS451</t>
  </si>
  <si>
    <t>SSZ přechodu pro chodce</t>
  </si>
  <si>
    <t>PRO</t>
  </si>
  <si>
    <t>1</t>
  </si>
  <si>
    <t>{cd8a38ea-140d-4a65-b8f5-55cd65837f4f}</t>
  </si>
  <si>
    <t>2</t>
  </si>
  <si>
    <t>SO401</t>
  </si>
  <si>
    <t>Úprava VO</t>
  </si>
  <si>
    <t>STA</t>
  </si>
  <si>
    <t>{8aa93547-cf18-40a1-9f2d-09bdefbaa2f0}</t>
  </si>
  <si>
    <t>VRN</t>
  </si>
  <si>
    <t>Vedlejší a ostatní náklady</t>
  </si>
  <si>
    <t>VON</t>
  </si>
  <si>
    <t>{269c018d-263f-4639-8c3f-cdceb6026160}</t>
  </si>
  <si>
    <t>KRYCÍ LIST SOUPISU PRACÍ</t>
  </si>
  <si>
    <t>Objekt:</t>
  </si>
  <si>
    <t>PS451 - SSZ přechodu pro chodce</t>
  </si>
  <si>
    <t>Město Albrechtice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</si>
  <si>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</si>
  <si>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</si>
  <si>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</si>
  <si>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</si>
  <si>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</si>
  <si>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</si>
  <si>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5 - 5 - Komunikace</t>
  </si>
  <si>
    <t xml:space="preserve">    9 - Ostatní konstrukce a práce, bourání</t>
  </si>
  <si>
    <t xml:space="preserve">      997 - Přesun sutě</t>
  </si>
  <si>
    <t xml:space="preserve">      998 - Přesun hmot</t>
  </si>
  <si>
    <t>M - Práce a dodávky M</t>
  </si>
  <si>
    <t xml:space="preserve">    21-M - Elektromontáže</t>
  </si>
  <si>
    <t xml:space="preserve">    22-M - Montáže sděl. a zabezp. zařízení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</si>
  <si>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</si>
  <si>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</si>
  <si>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</si>
  <si>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</si>
  <si>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</si>
  <si>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</si>
  <si>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</si>
  <si>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</si>
  <si>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</si>
  <si>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</si>
  <si>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</si>
  <si>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</si>
  <si>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</si>
  <si>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</si>
  <si>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</si>
  <si>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</si>
  <si>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</si>
  <si>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</si>
  <si>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</si>
  <si>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</si>
  <si>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</si>
  <si>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</si>
  <si>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CS ÚRS 2022 01</t>
  </si>
  <si>
    <t>4</t>
  </si>
  <si>
    <t>1043899942</t>
  </si>
  <si>
    <t>Online PSC</t>
  </si>
  <si>
    <t>https://podminky.urs.cz/item/CS_URS_2022_01/113106123</t>
  </si>
  <si>
    <t>VV</t>
  </si>
  <si>
    <t>PS451 v.č. 02 - Situace SSZ</t>
  </si>
  <si>
    <t>- odstranění stávajících povrchů chodníků z dlažby - odměřeno v AutoCadu:</t>
  </si>
  <si>
    <t>15,287+8,921</t>
  </si>
  <si>
    <t>121112003</t>
  </si>
  <si>
    <t>Sejmutí ornice ručně při souvislé ploše, tl. vrstvy do 200 mm</t>
  </si>
  <si>
    <t>-908585733</t>
  </si>
  <si>
    <t>https://podminky.urs.cz/item/CS_URS_2022_01/121112003</t>
  </si>
  <si>
    <t>- příprava plochy kabelové trasy pro osetí - odměřeno v AutoCadu:</t>
  </si>
  <si>
    <t>3,892</t>
  </si>
  <si>
    <t>3</t>
  </si>
  <si>
    <t>181351103</t>
  </si>
  <si>
    <t>Rozprostření a urovnání ornice v rovině nebo ve svahu sklonu do 1:5 strojně při souvislé ploše přes 100 do 500 m2, tl. vrstvy do 200 mm</t>
  </si>
  <si>
    <t>652335543</t>
  </si>
  <si>
    <t>https://podminky.urs.cz/item/CS_URS_2022_01/181351103</t>
  </si>
  <si>
    <t>181411141</t>
  </si>
  <si>
    <t>Založení trávníku na půdě předem připravené plochy do 1000 m2 výsevem včetně utažení parterového v rovině nebo na svahu do 1:5</t>
  </si>
  <si>
    <t>1921770974</t>
  </si>
  <si>
    <t>https://podminky.urs.cz/item/CS_URS_2022_01/181411141</t>
  </si>
  <si>
    <t>- osetí plochy kabelové trasy pro osetí - odměřeno v AutoCadu:</t>
  </si>
  <si>
    <t>5</t>
  </si>
  <si>
    <t>M</t>
  </si>
  <si>
    <t>00572420</t>
  </si>
  <si>
    <t>osivo směs travní parková okrasná</t>
  </si>
  <si>
    <t>kg</t>
  </si>
  <si>
    <t>8</t>
  </si>
  <si>
    <t>1104892621</t>
  </si>
  <si>
    <t>- osetí plochy kabelové trasy pro osetí - odměřeno v AutoCadu - 1 kg travního semene na 50 m2 plochy:</t>
  </si>
  <si>
    <t>3,892/50</t>
  </si>
  <si>
    <t>6</t>
  </si>
  <si>
    <t>184802111</t>
  </si>
  <si>
    <t>Chemické odplevelení půdy před založením kultury, trávníku nebo zpevněných ploch o výměře jednotlivě přes 20 m2 v rovině nebo na svahu do 1:5 postřikem na široko</t>
  </si>
  <si>
    <t>770097203</t>
  </si>
  <si>
    <t>https://podminky.urs.cz/item/CS_URS_2022_01/184802111</t>
  </si>
  <si>
    <t>7</t>
  </si>
  <si>
    <t>184802611</t>
  </si>
  <si>
    <t>Chemické odplevelení po založení kultury v rovině nebo na svahu do 1:5 postřikem na široko</t>
  </si>
  <si>
    <t>-1792992419</t>
  </si>
  <si>
    <t>https://podminky.urs.cz/item/CS_URS_2022_01/184802611</t>
  </si>
  <si>
    <t>185803111</t>
  </si>
  <si>
    <t>Ošetření trávníku jednorázové v rovině nebo na svahu do 1:5</t>
  </si>
  <si>
    <t>-1411340406</t>
  </si>
  <si>
    <t>https://podminky.urs.cz/item/CS_URS_2022_01/185803111</t>
  </si>
  <si>
    <t>- obdělávání oseté plochy kabelové trasy - odměřeno v AutoCadu:</t>
  </si>
  <si>
    <t>9</t>
  </si>
  <si>
    <t>185804311</t>
  </si>
  <si>
    <t>Zalití rostlin vodou plochy záhonů jednotlivě do 20 m2</t>
  </si>
  <si>
    <t>m3</t>
  </si>
  <si>
    <t>-251287936</t>
  </si>
  <si>
    <t>https://podminky.urs.cz/item/CS_URS_2022_01/185804311</t>
  </si>
  <si>
    <t>- zálivka osetého povrchu kabelové trasy - zalévání trávníku vodou 8x po 10 l/m2:</t>
  </si>
  <si>
    <t>3,892*0,001*8</t>
  </si>
  <si>
    <t>10</t>
  </si>
  <si>
    <t>082113200</t>
  </si>
  <si>
    <t>voda pitná pro smluvní odběratele</t>
  </si>
  <si>
    <t>291251245</t>
  </si>
  <si>
    <t>11</t>
  </si>
  <si>
    <t>185851121</t>
  </si>
  <si>
    <t>Dovoz vody pro zálivku rostlin na vzdálenost do 1000 m</t>
  </si>
  <si>
    <t>-365602095</t>
  </si>
  <si>
    <t>https://podminky.urs.cz/item/CS_URS_2022_01/185851121</t>
  </si>
  <si>
    <t>12</t>
  </si>
  <si>
    <t>185851129</t>
  </si>
  <si>
    <t>Dovoz vody pro zálivku rostlin Příplatek k ceně za každých dalších i započatých 1000 m</t>
  </si>
  <si>
    <t>1798343852</t>
  </si>
  <si>
    <t>https://podminky.urs.cz/item/CS_URS_2022_01/185851129</t>
  </si>
  <si>
    <t>- zálivka osetého povrchu kabelové trasy - zalévání trávníku vodou 8x po 10 l/m2 - příplatek za dalších 3 km:</t>
  </si>
  <si>
    <t>3,892*0,001*8*3</t>
  </si>
  <si>
    <t>13</t>
  </si>
  <si>
    <t>171201201</t>
  </si>
  <si>
    <t>Uložení sypaniny na skládky nebo meziskládky bez hutnění s upravením uložené sypaniny do předepsaného tvaru</t>
  </si>
  <si>
    <t>-1738198302</t>
  </si>
  <si>
    <t>https://podminky.urs.cz/item/CS_URS_2022_01/171201201</t>
  </si>
  <si>
    <t>- uložení přebytečné zeminy z výkopu 35 x 60 - odměřeno v AutoCadu:</t>
  </si>
  <si>
    <t>5*0,35*0,2</t>
  </si>
  <si>
    <t>- uložení přebytečné zeminy z výkopu 50 x 80 - odměřeno v AutoCadu:</t>
  </si>
  <si>
    <t>5*0,5*0,2</t>
  </si>
  <si>
    <t>- uložení přebytečné zeminy z výkopu jámy pro základ řadiče SSZ:</t>
  </si>
  <si>
    <t>0,8*1,0*1,5</t>
  </si>
  <si>
    <t>- odpočet zeminy pro zásyp jámy po základu výložníkového stožáru "zpomalovacího semaforu":</t>
  </si>
  <si>
    <t>-(1,0*1,0*1,7)</t>
  </si>
  <si>
    <t>PS451 v. č. 06 - Stožáry SSZ - umístění návěstidel</t>
  </si>
  <si>
    <t>- uložení přebytečné zeminy z výkopu jam pro základy výložníkových stožárů č. 1 a 2:</t>
  </si>
  <si>
    <t>(1,0*1,0*1,7)*2</t>
  </si>
  <si>
    <t>SO401 v.č. 02 - Situace</t>
  </si>
  <si>
    <t>- odpočet zeminy pro zásyp jámy po základu demontovanéhh stožáru VO:</t>
  </si>
  <si>
    <t>-(1^3)</t>
  </si>
  <si>
    <t>Součet</t>
  </si>
  <si>
    <t>14</t>
  </si>
  <si>
    <t>171201231</t>
  </si>
  <si>
    <t>Poplatek za uložení stavebního odpadu na recyklační skládce (skládkovné) zeminy a kamení zatříděného do Katalogu odpadů pod kódem 17 05 04</t>
  </si>
  <si>
    <t>t</t>
  </si>
  <si>
    <t>-1067137030</t>
  </si>
  <si>
    <t>https://podminky.urs.cz/item/CS_URS_2022_01/171201231</t>
  </si>
  <si>
    <t>5*0,35*0,2*1,7</t>
  </si>
  <si>
    <t>5*0,5*0,2*1,7</t>
  </si>
  <si>
    <t>0,8*1,0*1,5*1,7</t>
  </si>
  <si>
    <t>-(1,0*1,0*1,7)*1,7</t>
  </si>
  <si>
    <t>(1,0*1,0*1,7)*2*1,7</t>
  </si>
  <si>
    <t>-(1^3)*1,7</t>
  </si>
  <si>
    <t>181951112</t>
  </si>
  <si>
    <t>Úprava pláně vyrovnáním výškových rozdílů strojně v hornině třídy těžitelnosti I, skupiny 1 až 3 se zhutněním</t>
  </si>
  <si>
    <t>-2138605840</t>
  </si>
  <si>
    <t>https://podminky.urs.cz/item/CS_URS_2022_01/181951112</t>
  </si>
  <si>
    <t>- kladení červené reliífní dlažby 200/100/60 - odměřeno v AutoCadu:</t>
  </si>
  <si>
    <t>8,921</t>
  </si>
  <si>
    <t>- kladení přírodní dlažby 200/100/60 - odměřeno v AutoCadu:</t>
  </si>
  <si>
    <t>15,287</t>
  </si>
  <si>
    <t>5 - Komunikace</t>
  </si>
  <si>
    <t>16</t>
  </si>
  <si>
    <t>564871111</t>
  </si>
  <si>
    <t>Podklad ze štěrkodrti ŠD s rozprostřením a zhutněním plochy přes 100 m2, po zhutnění tl. 250 mm</t>
  </si>
  <si>
    <t>14829726</t>
  </si>
  <si>
    <t>https://podminky.urs.cz/item/CS_URS_2022_01/564871111</t>
  </si>
  <si>
    <t>17</t>
  </si>
  <si>
    <t>596211111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</si>
  <si>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</si>
  <si>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1201151487</t>
  </si>
  <si>
    <t>https://podminky.urs.cz/item/CS_URS_2022_01/596211111</t>
  </si>
  <si>
    <t>18</t>
  </si>
  <si>
    <t>596211114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</si>
  <si>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</si>
  <si>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-624187874</t>
  </si>
  <si>
    <t>https://podminky.urs.cz/item/CS_URS_2022_01/596211114</t>
  </si>
  <si>
    <t>19</t>
  </si>
  <si>
    <t>59245006</t>
  </si>
  <si>
    <t>dlažba tvar obdélník betonová pro nevidomé 200x100x60mm barevná</t>
  </si>
  <si>
    <t>210623443</t>
  </si>
  <si>
    <t>- dodávka červené reliífní dlažby 200/100/60 s využitím 95 % stávající dlažby</t>
  </si>
  <si>
    <t>8,921*0,05*1,02</t>
  </si>
  <si>
    <t>20</t>
  </si>
  <si>
    <t>59245018</t>
  </si>
  <si>
    <t>dlažba tvar obdélník betonová 200x100x60mm přírodní</t>
  </si>
  <si>
    <t>1707091894</t>
  </si>
  <si>
    <t>- dodávka přírodní dlažba 200/100/60 - 5 % náhrada za stávající:</t>
  </si>
  <si>
    <t>15,287*0,05*1,02</t>
  </si>
  <si>
    <t>Ostatní konstrukce a práce, bourání</t>
  </si>
  <si>
    <t>914111111</t>
  </si>
  <si>
    <t>Montáž svislé dopravní značky základní velikosti do 1 m2 objímkami na sloupky nebo konzoly</t>
  </si>
  <si>
    <t>kus</t>
  </si>
  <si>
    <t>870013425</t>
  </si>
  <si>
    <t>https://podminky.urs.cz/item/CS_URS_2022_01/914111111</t>
  </si>
  <si>
    <t>- montáž stávající DZ A11 na společném sloupku s DZ A10:</t>
  </si>
  <si>
    <t>- montáž nové DZ A10  na společném sloupku s DZ A11:</t>
  </si>
  <si>
    <t>22</t>
  </si>
  <si>
    <t>40445600</t>
  </si>
  <si>
    <t>výstražné dopravní značky A1-A30, A33 700mm</t>
  </si>
  <si>
    <t>-1471505671</t>
  </si>
  <si>
    <t>- dodávka nové DZ A10:</t>
  </si>
  <si>
    <t>23</t>
  </si>
  <si>
    <t>40445256</t>
  </si>
  <si>
    <t>svorka upínací na sloupek dopravní značky D 60mm</t>
  </si>
  <si>
    <t>-1573129487</t>
  </si>
  <si>
    <t>24</t>
  </si>
  <si>
    <t>914511112</t>
  </si>
  <si>
    <t>Montáž sloupku dopravních značek délky do 3,5 m do hliníkové patky</t>
  </si>
  <si>
    <t>963446951</t>
  </si>
  <si>
    <t>https://podminky.urs.cz/item/CS_URS_2022_01/914511112</t>
  </si>
  <si>
    <t>- montáž sloupku pro společnou instalaci DZ A10 a A11:</t>
  </si>
  <si>
    <t>25</t>
  </si>
  <si>
    <t>40445225</t>
  </si>
  <si>
    <t>sloupek pro dopravní značku Zn D 60mm v 3,5m</t>
  </si>
  <si>
    <t>1810433074</t>
  </si>
  <si>
    <t>- dodávka sloupku pro společnou instalaci DZ A10 a A11:</t>
  </si>
  <si>
    <t>26</t>
  </si>
  <si>
    <t>40445253</t>
  </si>
  <si>
    <t>víčko plastové na sloupek D 60mm</t>
  </si>
  <si>
    <t>1624441622</t>
  </si>
  <si>
    <t>27</t>
  </si>
  <si>
    <t>914111112</t>
  </si>
  <si>
    <t>Montáž svislé dopravní značky základní velikosti do 1 m2 páskováním na sloupy</t>
  </si>
  <si>
    <t>-1831677711</t>
  </si>
  <si>
    <t>https://podminky.urs.cz/item/CS_URS_2022_01/914111112</t>
  </si>
  <si>
    <t>- montáž stávající DZ IP6 na stožár SSZ č. 1:</t>
  </si>
  <si>
    <t>- montáž stávající DZ IP6 na stožár SSZ č. 2:</t>
  </si>
  <si>
    <t>28</t>
  </si>
  <si>
    <t>40445258-R</t>
  </si>
  <si>
    <t>Upínka UP2 FeZn</t>
  </si>
  <si>
    <t>R-položka</t>
  </si>
  <si>
    <t>-1489222504</t>
  </si>
  <si>
    <t>1*2</t>
  </si>
  <si>
    <t>29</t>
  </si>
  <si>
    <t>40445260</t>
  </si>
  <si>
    <t>páska upínací 12,7x0,75mm</t>
  </si>
  <si>
    <t>m</t>
  </si>
  <si>
    <t>1038690251</t>
  </si>
  <si>
    <t>1*2*(2*3,14*0,1)</t>
  </si>
  <si>
    <t>30</t>
  </si>
  <si>
    <t>40445261</t>
  </si>
  <si>
    <t>spona upínací 12,7mm</t>
  </si>
  <si>
    <t>100 kus</t>
  </si>
  <si>
    <t>-328387842</t>
  </si>
  <si>
    <t>1*2/100</t>
  </si>
  <si>
    <t>31</t>
  </si>
  <si>
    <t>915211112</t>
  </si>
  <si>
    <t>Vodorovné dopravní značení stříkaným plastem dělící čára šířky 125 mm souvislá bílá retroreflexní</t>
  </si>
  <si>
    <t>-291077235</t>
  </si>
  <si>
    <t>https://podminky.urs.cz/item/CS_URS_2022_01/915211112</t>
  </si>
  <si>
    <t xml:space="preserve">- nové VDZ V1a - odměřeno AutoCadem: </t>
  </si>
  <si>
    <t>32</t>
  </si>
  <si>
    <t>915231112</t>
  </si>
  <si>
    <t>Vodorovné dopravní značení stříkaným plastem přechody pro chodce, šipky, symboly nápisy bílé retroreflexní</t>
  </si>
  <si>
    <t>1626206508</t>
  </si>
  <si>
    <t>https://podminky.urs.cz/item/CS_URS_2022_01/915231112</t>
  </si>
  <si>
    <t>- nové VDZ příčná čára souvislá V 5:</t>
  </si>
  <si>
    <t>(10,5*0,5)</t>
  </si>
  <si>
    <t>33</t>
  </si>
  <si>
    <t>915231116</t>
  </si>
  <si>
    <t>Vodorovné dopravní značení stříkaným plastem přechody pro chodce, šipky, symboly nápisy žluté retroreflexní</t>
  </si>
  <si>
    <t>-1653829866</t>
  </si>
  <si>
    <t>https://podminky.urs.cz/item/CS_URS_2022_01/915231116</t>
  </si>
  <si>
    <t>- nové VDZ žluté zkřížené čáry V12b:</t>
  </si>
  <si>
    <t>(25+3+2,25*16)*0,125</t>
  </si>
  <si>
    <t>34</t>
  </si>
  <si>
    <t>915611111</t>
  </si>
  <si>
    <t>Předznačení pro vodorovné značení stříkané barvou nebo prováděné z nátěrových hmot liniové dělicí čáry, vodicí proužky</t>
  </si>
  <si>
    <t>-617054245</t>
  </si>
  <si>
    <t>https://podminky.urs.cz/item/CS_URS_2022_01/915611111</t>
  </si>
  <si>
    <t>35</t>
  </si>
  <si>
    <t>915621111</t>
  </si>
  <si>
    <t>Předznačení pro vodorovné značení stříkané barvou nebo prováděné z nátěrových hmot plošné šipky, symboly, nápisy</t>
  </si>
  <si>
    <t>-416384291</t>
  </si>
  <si>
    <t>https://podminky.urs.cz/item/CS_URS_2022_01/915621111</t>
  </si>
  <si>
    <t>36</t>
  </si>
  <si>
    <t>938908411</t>
  </si>
  <si>
    <t>Čištění vozovek splachováním vodou povrchu podkladu nebo krytu živičného, betonového nebo dlážděného</t>
  </si>
  <si>
    <t>-611704055</t>
  </si>
  <si>
    <t>https://podminky.urs.cz/item/CS_URS_2022_01/938908411</t>
  </si>
  <si>
    <t>- odměřeno v AutoCadu:</t>
  </si>
  <si>
    <t>27,372+10,500+4*1+3,5*1</t>
  </si>
  <si>
    <t>37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</si>
  <si>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</si>
  <si>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</si>
  <si>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-1484038344</t>
  </si>
  <si>
    <t>https://podminky.urs.cz/item/CS_URS_2022_01/938909311</t>
  </si>
  <si>
    <t>38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</si>
  <si>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</si>
  <si>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</si>
  <si>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2085359228</t>
  </si>
  <si>
    <t>https://podminky.urs.cz/item/CS_URS_2022_01/966006132</t>
  </si>
  <si>
    <t>- demontáž stávající DZ IP6 ze samostatného sloupku:</t>
  </si>
  <si>
    <t>- demontáž stávající DZ A11 ze samostatného sloupku:</t>
  </si>
  <si>
    <t>- demontáž stávající DZ IP22  ze samostatných sloupků:</t>
  </si>
  <si>
    <t>39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</si>
  <si>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</si>
  <si>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</si>
  <si>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-1119441391</t>
  </si>
  <si>
    <t>https://podminky.urs.cz/item/CS_URS_2022_01/966006211</t>
  </si>
  <si>
    <t>- demontáž stávající DZ IP6 ze stožáru veřejného osvětlení:</t>
  </si>
  <si>
    <t>40</t>
  </si>
  <si>
    <t>966007121</t>
  </si>
  <si>
    <t>Odstranění vodorovného dopravního značení frézováním značeného plastem čáry šířky do 125 mm</t>
  </si>
  <si>
    <t>-1402689339</t>
  </si>
  <si>
    <t>https://podminky.urs.cz/item/CS_URS_2022_01/966007121</t>
  </si>
  <si>
    <t>- odstranění stávajícího VDZ V1a šíře 0,125 m - odměřeno v AutoCadu:</t>
  </si>
  <si>
    <t>1,5</t>
  </si>
  <si>
    <t>41</t>
  </si>
  <si>
    <t>966007122</t>
  </si>
  <si>
    <t>Odstranění vodorovného dopravního značení frézováním značeného plastem čáry šířky do 250 mm</t>
  </si>
  <si>
    <t>-1707734367</t>
  </si>
  <si>
    <t>https://podminky.urs.cz/item/CS_URS_2022_01/966007122</t>
  </si>
  <si>
    <t>- odstranění stávajícího VDZ V2b šíře 0,25 m - odměřeno v AutoCadu:</t>
  </si>
  <si>
    <t>0,5</t>
  </si>
  <si>
    <t>42</t>
  </si>
  <si>
    <t>966007123</t>
  </si>
  <si>
    <t>Odstranění vodorovného dopravního značení frézováním značeného plastem plošného</t>
  </si>
  <si>
    <t>-1700310732</t>
  </si>
  <si>
    <t>https://podminky.urs.cz/item/CS_URS_2022_01/966007123</t>
  </si>
  <si>
    <t>- odstranění stávajícího VDZ V5 šíře 0,5 m - odměřeno v AutoCadu:</t>
  </si>
  <si>
    <t>3,5*0,5</t>
  </si>
  <si>
    <t>43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</si>
  <si>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</si>
  <si>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</si>
  <si>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922304699</t>
  </si>
  <si>
    <t>https://podminky.urs.cz/item/CS_URS_2022_01/979054451</t>
  </si>
  <si>
    <t>- přírodní dlažba 200/100/60 - 95% stávající - odměřeno v AutoCadu:</t>
  </si>
  <si>
    <t>15,287*0,95</t>
  </si>
  <si>
    <t>- reliéfní červená dlažba 200/100/60 - 95% stávající - odměřeno v AutoCadu:</t>
  </si>
  <si>
    <t>8,921*0,95</t>
  </si>
  <si>
    <t>997</t>
  </si>
  <si>
    <t>Přesun sutě</t>
  </si>
  <si>
    <t>44</t>
  </si>
  <si>
    <t>997221551</t>
  </si>
  <si>
    <t>Vodorovná doprava suti bez naložení, ale se složením a s hrubým urovnáním ze sypkých materiálů, na vzdálenost do 1 km</t>
  </si>
  <si>
    <t>-2004556964</t>
  </si>
  <si>
    <t>https://podminky.urs.cz/item/CS_URS_2022_01/997221551</t>
  </si>
  <si>
    <t>45</t>
  </si>
  <si>
    <t>997221559</t>
  </si>
  <si>
    <t>Vodorovná doprava suti bez naložení, ale se složením a s hrubým urovnáním Příplatek k ceně za každý další i započatý 1 km přes 1 km</t>
  </si>
  <si>
    <t>1304029591</t>
  </si>
  <si>
    <t>https://podminky.urs.cz/item/CS_URS_2022_01/997221559</t>
  </si>
  <si>
    <t>- uložení přebytečné zeminy z výkopu 35 x 60 - doprava suti na skládku do 4km:</t>
  </si>
  <si>
    <t>5*0,35*0,2*1,7*3</t>
  </si>
  <si>
    <t>- uložení přebytečné zeminy z výkopu 50 x 80 - doprava suti na skládku do 4km:</t>
  </si>
  <si>
    <t>5*0,5*0,2*1,7*3</t>
  </si>
  <si>
    <t>- uložení přebytečné zeminy z výkopu jámy pro základ řadiče SSZ - doprava suti na skládku do 4km:</t>
  </si>
  <si>
    <t>0,8*1,0*1,5*1,7*3</t>
  </si>
  <si>
    <t>- odpočet zeminy pro zásyp jámy po základu výložníkového stožáru "zpomalovacího semaforu" - doprava suti na skládku do 4km:</t>
  </si>
  <si>
    <t>-(1,0*1,0*1,7)*1,7*3</t>
  </si>
  <si>
    <t>- uložení přebytečné zeminy z výkopu jam pro základy výložníkových stožárů č. 1 a 2 - doprava suti na skládku do 4km:</t>
  </si>
  <si>
    <t>(1,0*1,0*1,7)*2*1,7*3</t>
  </si>
  <si>
    <t>- odpočet zeminy pro zásyp jámy po základu demontovanéhh stožáru VO - doprava suti na skládku do 4km:</t>
  </si>
  <si>
    <t>-(1^3)*1,7*3</t>
  </si>
  <si>
    <t>46</t>
  </si>
  <si>
    <t>997221561</t>
  </si>
  <si>
    <t>Vodorovná doprava suti bez naložení, ale se složením a s hrubým urovnáním z kusových materiálů, na vzdálenost do 1 km</t>
  </si>
  <si>
    <t>1223493243</t>
  </si>
  <si>
    <t>https://podminky.urs.cz/item/CS_URS_2022_01/997221561</t>
  </si>
  <si>
    <t>- doprava suti z poškozené a nepoužité dlažby tloušky 60 mm na skládku - položka číslo 1:</t>
  </si>
  <si>
    <t>6,294*0,05</t>
  </si>
  <si>
    <t>- doprava suti z vybouraného základu výložníkového stožáru - položka číslo 154:</t>
  </si>
  <si>
    <t>4,165</t>
  </si>
  <si>
    <t>47</t>
  </si>
  <si>
    <t>997221569</t>
  </si>
  <si>
    <t>230767272</t>
  </si>
  <si>
    <t>https://podminky.urs.cz/item/CS_URS_2022_01/997221569</t>
  </si>
  <si>
    <t xml:space="preserve">- doprava suti z poškozené a nepoužité dlažby tloušky 60 mm na skládku - položka číslo 1 - příplatek za další 3 km: </t>
  </si>
  <si>
    <t>6,294*0,05*3</t>
  </si>
  <si>
    <t xml:space="preserve">- doprava suti z vybouraného základu výložníkového stožáru - položka číslo 154 - příplatek za další 3 km: </t>
  </si>
  <si>
    <t>4,165*3</t>
  </si>
  <si>
    <t>48</t>
  </si>
  <si>
    <t>997221861</t>
  </si>
  <si>
    <t>Poplatek za uložení stavebního odpadu na recyklační skládce (skládkovné) z prostého betonu zatříděného do Katalogu odpadů pod kódem 17 01 01</t>
  </si>
  <si>
    <t>958780158</t>
  </si>
  <si>
    <t>https://podminky.urs.cz/item/CS_URS_2022_01/997221861</t>
  </si>
  <si>
    <t>- uložení poškozené a nepoužité dlažby tloušky 60 mm - položka číslo 1:</t>
  </si>
  <si>
    <t>- uložení vybouraného základu výložníkového stožáru - položka číslo 154:</t>
  </si>
  <si>
    <t>998</t>
  </si>
  <si>
    <t>Přesun hmot</t>
  </si>
  <si>
    <t>49</t>
  </si>
  <si>
    <t>998223011</t>
  </si>
  <si>
    <t>Přesun hmot pro pozemní komunikace s krytem dlážděným dopravní vzdálenost do 200 m jakékoliv délky objektu</t>
  </si>
  <si>
    <t>-273287975</t>
  </si>
  <si>
    <t>https://podminky.urs.cz/item/CS_URS_2022_01/998223011</t>
  </si>
  <si>
    <t>50</t>
  </si>
  <si>
    <t>998225111</t>
  </si>
  <si>
    <t>Přesun hmot pro komunikace s krytem z kameniva, monolitickým betonovým nebo živičným dopravní vzdálenost do 200 m jakékoliv délky objektu</t>
  </si>
  <si>
    <t>234683298</t>
  </si>
  <si>
    <t>https://podminky.urs.cz/item/CS_URS_2022_01/998225111</t>
  </si>
  <si>
    <t>Práce a dodávky M</t>
  </si>
  <si>
    <t>21-M</t>
  </si>
  <si>
    <t>Elektromontáže</t>
  </si>
  <si>
    <t>51</t>
  </si>
  <si>
    <t>210100001</t>
  </si>
  <si>
    <t>Ukončení vodičů izolovaných s označením a zapojením v rozváděči nebo na přístroji průřezu žíly do 2,5 mm2</t>
  </si>
  <si>
    <t>1166571261</t>
  </si>
  <si>
    <t>https://podminky.urs.cz/item/CS_URS_2022_01/210100001</t>
  </si>
  <si>
    <t>PS451 v. č. 03 - Schematický kabelový plán SSZ</t>
  </si>
  <si>
    <t>- ukončení kabelu NYY-J 3x1,5 - počet vodičů určen přímo:</t>
  </si>
  <si>
    <t>2*3</t>
  </si>
  <si>
    <t>52</t>
  </si>
  <si>
    <t>210100014</t>
  </si>
  <si>
    <t>Ukončení vodičů izolovaných s označením a zapojením v rozváděči nebo na přístroji průřezu žíly do 10 mm2</t>
  </si>
  <si>
    <t>-388783388</t>
  </si>
  <si>
    <t>https://podminky.urs.cz/item/CS_URS_2022_01/210100014</t>
  </si>
  <si>
    <t>PS451 v. č. 04 -Napájení SSZ</t>
  </si>
  <si>
    <t>- ukončení kabelů NYY-J 4x10 - počet vodičů určen přímo:</t>
  </si>
  <si>
    <t>2*4</t>
  </si>
  <si>
    <t>53</t>
  </si>
  <si>
    <t>210100173</t>
  </si>
  <si>
    <t>Ukončení kabelů smršťovací záklopkou nebo páskou se zapojením bez letování počtu a průřezu žil do 3 x 1,5 až 4 mm2</t>
  </si>
  <si>
    <t>944970654</t>
  </si>
  <si>
    <t>https://podminky.urs.cz/item/CS_URS_2022_01/210100173</t>
  </si>
  <si>
    <t>- ukončení  kabeu NYY-J 3x1,5 - počet konců kabelů určen přímo:</t>
  </si>
  <si>
    <t>54</t>
  </si>
  <si>
    <t>210100251</t>
  </si>
  <si>
    <t>Ukončení kabelů smršťovací záklopkou nebo páskou se zapojením bez letování počtu a průřezu žil do 4 x 10 mm2</t>
  </si>
  <si>
    <t>510834722</t>
  </si>
  <si>
    <t>https://podminky.urs.cz/item/CS_URS_2022_01/210100251</t>
  </si>
  <si>
    <t>- ukončení  kabelů NYY-J 4x10 - počet konců kabelů určen přímo:</t>
  </si>
  <si>
    <t>55</t>
  </si>
  <si>
    <t>35436314</t>
  </si>
  <si>
    <t>hlava rozdělovací smršťovaná přímá do 1kV SKE 4f/1+2 kabel 12-32mm/průřez 1,5-35mm</t>
  </si>
  <si>
    <t>-317952714</t>
  </si>
  <si>
    <t>- ukončení  kabelu NYY-J 3x2,5 - počet konců kabelů určen přímo:</t>
  </si>
  <si>
    <t>- ukončení  kabelu NYY-J 4x10 - počet konců kabelů určen přímo:</t>
  </si>
  <si>
    <t>56</t>
  </si>
  <si>
    <t>210120511</t>
  </si>
  <si>
    <t>Montáž jističů se zapojením vodičů jističů do 100 A</t>
  </si>
  <si>
    <t>-1509275112</t>
  </si>
  <si>
    <t>https://podminky.urs.cz/item/CS_URS_2022_01/210120511</t>
  </si>
  <si>
    <t>- montáž jištiče v rozvaděči RVOSSZ:</t>
  </si>
  <si>
    <t>57</t>
  </si>
  <si>
    <t>35822127</t>
  </si>
  <si>
    <t>jistič 1-pólový 20 A vypínací charakteristika B vypínací schopnost 10 kA</t>
  </si>
  <si>
    <t>30230110</t>
  </si>
  <si>
    <t>- dodávka jištiče do rozvaděče RVOSSZ:</t>
  </si>
  <si>
    <t>58</t>
  </si>
  <si>
    <t>210220452</t>
  </si>
  <si>
    <t>Montáž hromosvodného vedení ochranných prvků a doplňků ochranného pospojování pevně</t>
  </si>
  <si>
    <t>-1238584807</t>
  </si>
  <si>
    <t>https://podminky.urs.cz/item/CS_URS_2022_01/210220452</t>
  </si>
  <si>
    <t>PS451 v. č. 02 - Situace SSZ</t>
  </si>
  <si>
    <t>PS451 v. č. 05 - Schéma doplňujícího ochranného pospojování SSZ</t>
  </si>
  <si>
    <t>- uzemňovací vedení FeZn D 10 mm - odměřeno v AutoCadu:</t>
  </si>
  <si>
    <t>59</t>
  </si>
  <si>
    <t>35441073</t>
  </si>
  <si>
    <t>drát D 10mm FeZn</t>
  </si>
  <si>
    <t>-38410299</t>
  </si>
  <si>
    <t>10/1,6</t>
  </si>
  <si>
    <t>60</t>
  </si>
  <si>
    <t>210800411</t>
  </si>
  <si>
    <t>Montáž izolovaných vodičů měděných do 1 kV bez ukončení uložených v trubkách nebo lištách zatažených plných nebo laněných s PVC pláštěm, bezhalogenových, ohniodolných (např. CY, CHAH-V) průřezu žíly 0,5 až 16 mm2</t>
  </si>
  <si>
    <t>89251474</t>
  </si>
  <si>
    <t>https://podminky.urs.cz/item/CS_URS_2022_01/210800411</t>
  </si>
  <si>
    <t>- propojení zemnících svorek ve stožárech SSZ:</t>
  </si>
  <si>
    <t>2*0,5</t>
  </si>
  <si>
    <t>- propojení zemnících svorek (koster) stožárů SSZ:</t>
  </si>
  <si>
    <t>61</t>
  </si>
  <si>
    <t>34140840</t>
  </si>
  <si>
    <t>vodič propojovací jádro Cu lanované izolace PVC 450/750V (H07V-R) 1x1,5mm2</t>
  </si>
  <si>
    <t>-210464460</t>
  </si>
  <si>
    <t>62</t>
  </si>
  <si>
    <t>34140844</t>
  </si>
  <si>
    <t>vodič propojovací jádro Cu lanované izolace PVC 450/750V (H07V-R) 1x6mm2</t>
  </si>
  <si>
    <t>-1169458957</t>
  </si>
  <si>
    <t>63</t>
  </si>
  <si>
    <t>210813011</t>
  </si>
  <si>
    <t>Montáž izolovaných kabelů měděných do 1 kV bez ukončení plných nebo laněných kulatých (např. CYKY, CHKE-R) uložených pevně počtu a průřezu žil 3x1,5 až 6 mm2</t>
  </si>
  <si>
    <t>1364188230</t>
  </si>
  <si>
    <t>https://podminky.urs.cz/item/CS_URS_2022_01/210813011</t>
  </si>
  <si>
    <t>- pokládka kabelu NYY-J 3x1,5:</t>
  </si>
  <si>
    <t>64</t>
  </si>
  <si>
    <t>34111030-R</t>
  </si>
  <si>
    <t>kabel instalační jádro Cu plné izolace PVC plášť PVC 0,6/1kV NYY-J 3x1,5mm2</t>
  </si>
  <si>
    <t>-1040549193</t>
  </si>
  <si>
    <t>- dodávka kabelu NYY-J 3x1,5 - včetně 5% prořezu:</t>
  </si>
  <si>
    <t>5*1,05</t>
  </si>
  <si>
    <t>65</t>
  </si>
  <si>
    <t>210813033</t>
  </si>
  <si>
    <t>Montáž izolovaných kabelů měděných do 1 kV bez ukončení plných nebo laněných kulatých (např. CYKY, CHKE-R) uložených pevně počtu a průřezu žil 4x6 až 10 mm2</t>
  </si>
  <si>
    <t>-598294849</t>
  </si>
  <si>
    <t>https://podminky.urs.cz/item/CS_URS_2022_01/210813033</t>
  </si>
  <si>
    <t>- pokládka kabelu NYY-J 4x10:</t>
  </si>
  <si>
    <t>66</t>
  </si>
  <si>
    <t>34111076-R</t>
  </si>
  <si>
    <t>kabel instalační jádro Cu plné izolace PVC plášť PVC 0,6/1kV NYY-J 4x10mm2</t>
  </si>
  <si>
    <t>-1206217155</t>
  </si>
  <si>
    <t>- dodávka kabelu NYY-J 4x10 - včetně 5% prořezu:</t>
  </si>
  <si>
    <t>67</t>
  </si>
  <si>
    <t>210813061</t>
  </si>
  <si>
    <t>Montáž izolovaných kabelů měděných do 1 kV bez ukončení plných nebo laněných kulatých (např. CYKY, CHKE-R) uložených pevně počtu a průřezu žil 5x1,5 až 2,5 mm2</t>
  </si>
  <si>
    <t>796758826</t>
  </si>
  <si>
    <t>https://podminky.urs.cz/item/CS_URS_2022_01/210813061</t>
  </si>
  <si>
    <t>Stožár č. 1:</t>
  </si>
  <si>
    <t>3*5+1*15</t>
  </si>
  <si>
    <t>Stožár č. 2:</t>
  </si>
  <si>
    <t>68</t>
  </si>
  <si>
    <t>341310201-R</t>
  </si>
  <si>
    <t>Silový vodič YY-JZ 5x1,0 0,6/1kV black</t>
  </si>
  <si>
    <t>-247872430</t>
  </si>
  <si>
    <t>- včetně 5% prořezu:</t>
  </si>
  <si>
    <t>(3*5+1*15)*1,05</t>
  </si>
  <si>
    <t>69</t>
  </si>
  <si>
    <t>210813071</t>
  </si>
  <si>
    <t>Montáž izolovaných kabelů měděných do 1 kV bez ukončení plných nebo laněných kulatých (např. CYKY, CHKE-R) uložených pevně počtu a průřezu žil 7x1,5 až 2,5 mm2</t>
  </si>
  <si>
    <t>-1349026530</t>
  </si>
  <si>
    <t>https://podminky.urs.cz/item/CS_URS_2022_01/210813071</t>
  </si>
  <si>
    <t>1*5</t>
  </si>
  <si>
    <t>70</t>
  </si>
  <si>
    <t>341310203-R</t>
  </si>
  <si>
    <t>Silový vodič YY-JZ 7x1,0 0,6/1kV black</t>
  </si>
  <si>
    <t>730574677</t>
  </si>
  <si>
    <t>1*5*1,05</t>
  </si>
  <si>
    <t>71</t>
  </si>
  <si>
    <t>210813121</t>
  </si>
  <si>
    <t>Montáž izolovaných kabelů měděných do 1 kV bez ukončení plných nebo laněných kulatých (např. CYKY, CHKE-R) uložených pevně počtu a průřezu žil 37x1,5 mm2</t>
  </si>
  <si>
    <t>539258445</t>
  </si>
  <si>
    <t>https://podminky.urs.cz/item/CS_URS_2022_01/210813121</t>
  </si>
  <si>
    <t>- pokládka kabelů NYY-J 30x1,5:</t>
  </si>
  <si>
    <t>40+15</t>
  </si>
  <si>
    <t>72</t>
  </si>
  <si>
    <t>34111169-R</t>
  </si>
  <si>
    <t>kabel instalační jádro Cu plné izolace PVC plášť PVC 0,6/1kV NYY-J 30x1,5mm2</t>
  </si>
  <si>
    <t>-887354950</t>
  </si>
  <si>
    <t>- dodávka kabelů NYY-J 30x1,5 - včetně 5% prořezu:</t>
  </si>
  <si>
    <t>(40+15)*1,05</t>
  </si>
  <si>
    <t>73</t>
  </si>
  <si>
    <t>210950121</t>
  </si>
  <si>
    <t>Ostatní práce při montáži vodičů, šňůr a kabelů zatažení lana včetně odvinutí a napojení do kanálu nebo tvárnicové trasy</t>
  </si>
  <si>
    <t>1533988284</t>
  </si>
  <si>
    <t>https://podminky.urs.cz/item/CS_URS_2022_01/210950121</t>
  </si>
  <si>
    <t>- protažení lana stožáry SSZ:</t>
  </si>
  <si>
    <t>22-M</t>
  </si>
  <si>
    <t>Montáže sděl. a zabezp. zařízení</t>
  </si>
  <si>
    <t>74</t>
  </si>
  <si>
    <t>220061701</t>
  </si>
  <si>
    <t>Zatažení kabelu do objektu včetně vyčištění přístupu do objektu, odvinutí a zatažení kabelu do objektu do 9 kg/m</t>
  </si>
  <si>
    <t>860042511</t>
  </si>
  <si>
    <t>https://podminky.urs.cz/item/CS_URS_2022_01/220061701</t>
  </si>
  <si>
    <t>- zatažení kabelů do řadiče SSZ, stožárů SSZ a rozvaděče RVOSSZ:</t>
  </si>
  <si>
    <t>(2+1+1)*2</t>
  </si>
  <si>
    <t>75</t>
  </si>
  <si>
    <t>220110346</t>
  </si>
  <si>
    <t>Montáž kabelového štítku včetně vyražení znaku na štítek, připevnění na kabel, ovinutí štítku páskou pro označení konce kabelu</t>
  </si>
  <si>
    <t>1959692627</t>
  </si>
  <si>
    <t>https://podminky.urs.cz/item/CS_URS_2022_01/220110346</t>
  </si>
  <si>
    <t>- značení konců kabelů:</t>
  </si>
  <si>
    <t>76</t>
  </si>
  <si>
    <t>35442120</t>
  </si>
  <si>
    <t>štítek plastový - směr dvojstr.</t>
  </si>
  <si>
    <t>-129313265</t>
  </si>
  <si>
    <t>77</t>
  </si>
  <si>
    <t>220111436</t>
  </si>
  <si>
    <t>Kontrolní a závěrečné měření na kabelu včetně provedení správného sledu zapojení žil na koncovkách nebo závěrech, měření smyčkových a izolačních odporů, vyplnění měřicího protokolu pro rozvod signalizace</t>
  </si>
  <si>
    <t>1073367295</t>
  </si>
  <si>
    <t>https://podminky.urs.cz/item/CS_URS_2022_01/220111436</t>
  </si>
  <si>
    <t>- měření kabelů ke stožárům, do rozvaděče RVOSSZ a napájecího kabelu:</t>
  </si>
  <si>
    <t>1*3+2*30+1*4</t>
  </si>
  <si>
    <t>78</t>
  </si>
  <si>
    <t>220111741</t>
  </si>
  <si>
    <t>Montáž svorky rozpojovací včetně montáže skříňky pro svorku, úpravy zemniče pro připojení svorky, očíslování zemniče zkušební</t>
  </si>
  <si>
    <t>198964282</t>
  </si>
  <si>
    <t>https://podminky.urs.cz/item/CS_URS_2022_01/220111741</t>
  </si>
  <si>
    <t>PS451 - v.č. 05 - Schéma doplňujícího ochranného pospojování SSZ</t>
  </si>
  <si>
    <t>- montáž zkušební svorky na stožáru SSZ č. 2 a v řadiči SSZ:</t>
  </si>
  <si>
    <t>1+1</t>
  </si>
  <si>
    <t>79</t>
  </si>
  <si>
    <t>35441925</t>
  </si>
  <si>
    <t>svorka zkušební pro lano D 6-12mm, FeZn</t>
  </si>
  <si>
    <t>-151402324</t>
  </si>
  <si>
    <t>80</t>
  </si>
  <si>
    <t>220271621</t>
  </si>
  <si>
    <t>Pocínování konce sdělovacích vodičů a silnoproudých šňůr v krabici</t>
  </si>
  <si>
    <t>412034118</t>
  </si>
  <si>
    <t>https://podminky.urs.cz/item/CS_URS_2022_01/220271621</t>
  </si>
  <si>
    <t>8*5+2*7</t>
  </si>
  <si>
    <t>81</t>
  </si>
  <si>
    <t>220300533</t>
  </si>
  <si>
    <t>Ukončení vodiče na svorkovnici na kabelu CMSM do 7 žil 1,50 mm2</t>
  </si>
  <si>
    <t>-1336727256</t>
  </si>
  <si>
    <t>https://podminky.urs.cz/item/CS_URS_2022_01/220300533</t>
  </si>
  <si>
    <t>8+2</t>
  </si>
  <si>
    <t>82</t>
  </si>
  <si>
    <t>220300606</t>
  </si>
  <si>
    <t>Ukončení návěstních kabelů smršťovací záklopkou včetně odizolování, vyformování a zapojení vodičů na kabelech NCEY, NCYY do 37x1 nebo 1,5</t>
  </si>
  <si>
    <t>-1515458611</t>
  </si>
  <si>
    <t>https://podminky.urs.cz/item/CS_URS_2022_01/220300606</t>
  </si>
  <si>
    <t>- ukončení kabelů NYY-J 30x1,5:</t>
  </si>
  <si>
    <t>2*2</t>
  </si>
  <si>
    <t>83</t>
  </si>
  <si>
    <t>34343203</t>
  </si>
  <si>
    <t>trubka smršťovací středněstěnná s lepidlem MDT-A 32/7</t>
  </si>
  <si>
    <t>-1792084302</t>
  </si>
  <si>
    <t>2*2*0,1</t>
  </si>
  <si>
    <t>84</t>
  </si>
  <si>
    <t>220960003</t>
  </si>
  <si>
    <t>Montáž stožáru nebo sloupku včetně postavení stožáru, usazení nebo zabetonování základu, zatažení kabelu do stožáru, připojení kabelu, připojení uzemnění vyložníkového zapuštěného</t>
  </si>
  <si>
    <t>766572177</t>
  </si>
  <si>
    <t>https://podminky.urs.cz/item/CS_URS_2022_01/220960003</t>
  </si>
  <si>
    <t>85</t>
  </si>
  <si>
    <t>220960005</t>
  </si>
  <si>
    <t>Montáž stožáru nebo sloupku včetně postavení stožáru, usazení nebo zabetonování základu, zatažení kabelu do stožáru, připojení kabelu, připojení uzemnění příslušenství na stožár výložníku</t>
  </si>
  <si>
    <t>38894632</t>
  </si>
  <si>
    <t>https://podminky.urs.cz/item/CS_URS_2022_01/220960005</t>
  </si>
  <si>
    <t>86</t>
  </si>
  <si>
    <t>404611067-R</t>
  </si>
  <si>
    <t>Stožár výložníkový zvýšený o 1,0 m s výložníkem délky 4,5 m</t>
  </si>
  <si>
    <t>-443985913</t>
  </si>
  <si>
    <t>87</t>
  </si>
  <si>
    <t>404611152-R</t>
  </si>
  <si>
    <t>Převlečný díl výložníkového stožáru délky 2,0 m</t>
  </si>
  <si>
    <t>235576078</t>
  </si>
  <si>
    <t>Stožáry č. 1 a 2:</t>
  </si>
  <si>
    <t>88</t>
  </si>
  <si>
    <t>220960021</t>
  </si>
  <si>
    <t>Montáž stožárové svorkovnice s připevněním</t>
  </si>
  <si>
    <t>106259413</t>
  </si>
  <si>
    <t>https://podminky.urs.cz/item/CS_URS_2022_01/220960021</t>
  </si>
  <si>
    <t>89</t>
  </si>
  <si>
    <t>404611031-R</t>
  </si>
  <si>
    <t>Stožárová svorkovnice s krytím IP54</t>
  </si>
  <si>
    <t>584695644</t>
  </si>
  <si>
    <t>90</t>
  </si>
  <si>
    <t>220960036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</si>
  <si>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dvoukomorového na stožár</t>
  </si>
  <si>
    <t>-1120636594</t>
  </si>
  <si>
    <t>https://podminky.urs.cz/item/CS_URS_2022_01/220960036</t>
  </si>
  <si>
    <t>91</t>
  </si>
  <si>
    <t>220960096</t>
  </si>
  <si>
    <t>Smontování dopravního návěstidla včetně sestavení návěstidla s elektrickým propojením, montáže upevňovací konzoly pro upevnění na stožár nebo montáže nosiče pro upevnění na výložník dvoukomorového pro montáž na stožár</t>
  </si>
  <si>
    <t>531486844</t>
  </si>
  <si>
    <t>https://podminky.urs.cz/item/CS_URS_2022_01/220960096</t>
  </si>
  <si>
    <t>92</t>
  </si>
  <si>
    <t>404613004-R</t>
  </si>
  <si>
    <t>Návěstidlo dvousvětlové 2x200 (červená a žlutá) - světelný zdroj LED  (napájený 42V AC)</t>
  </si>
  <si>
    <t>1997841571</t>
  </si>
  <si>
    <t>93</t>
  </si>
  <si>
    <t>404613005-R</t>
  </si>
  <si>
    <t>Návěstidlo chodecké 2x200 (červená a zelená) - světelný zdroj LED  (napájený 42V AC)</t>
  </si>
  <si>
    <t>-331705511</t>
  </si>
  <si>
    <t>94</t>
  </si>
  <si>
    <t>404611001-R</t>
  </si>
  <si>
    <t>Symbol stojící chodec</t>
  </si>
  <si>
    <t>-517072126</t>
  </si>
  <si>
    <t>95</t>
  </si>
  <si>
    <t>404611002-R</t>
  </si>
  <si>
    <t>Symbol kráčející chodec</t>
  </si>
  <si>
    <t>-2083972254</t>
  </si>
  <si>
    <t>96</t>
  </si>
  <si>
    <t>220960041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</si>
  <si>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</si>
  <si>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1770369301</t>
  </si>
  <si>
    <t>https://podminky.urs.cz/item/CS_URS_2022_01/220960041</t>
  </si>
  <si>
    <t>97</t>
  </si>
  <si>
    <t>220960101</t>
  </si>
  <si>
    <t>Smontování dopravního návěstidla včetně sestavení návěstidla s elektrickým propojením, montáže upevňovací konzoly pro upevnění na stožár nebo montáže nosiče pro upevnění na výložník tříkomorového pro montáž na stožár</t>
  </si>
  <si>
    <t>1898269034</t>
  </si>
  <si>
    <t>https://podminky.urs.cz/item/CS_URS_2022_01/220960101</t>
  </si>
  <si>
    <t>98</t>
  </si>
  <si>
    <t>220960042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</si>
  <si>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výložník</t>
  </si>
  <si>
    <t>-927997427</t>
  </si>
  <si>
    <t>https://podminky.urs.cz/item/CS_URS_2022_01/220960042</t>
  </si>
  <si>
    <t>99</t>
  </si>
  <si>
    <t>220960102</t>
  </si>
  <si>
    <t>Smontování dopravního návěstidla včetně sestavení návěstidla s elektrickým propojením, montáže upevňovací konzoly pro upevnění na stožár nebo montáže nosiče pro upevnění na výložník tříkomorového pro montáž na výložník</t>
  </si>
  <si>
    <t>294937093</t>
  </si>
  <si>
    <t>https://podminky.urs.cz/item/CS_URS_2022_01/220960102</t>
  </si>
  <si>
    <t>100</t>
  </si>
  <si>
    <t>404613007-R</t>
  </si>
  <si>
    <t>Návěstidlo 3 světlové 200 - světelný zdroj LED  (napájený 42V AC)</t>
  </si>
  <si>
    <t>-823951677</t>
  </si>
  <si>
    <t>101</t>
  </si>
  <si>
    <t>404611160-R</t>
  </si>
  <si>
    <t>Nosič návěstidla na výložník 3x200</t>
  </si>
  <si>
    <t>-2008689650</t>
  </si>
  <si>
    <t>102</t>
  </si>
  <si>
    <t>404613019-R</t>
  </si>
  <si>
    <t>Držák návěstidla (AL)</t>
  </si>
  <si>
    <t>-841386974</t>
  </si>
  <si>
    <t>4*2</t>
  </si>
  <si>
    <t>3*2</t>
  </si>
  <si>
    <t>103</t>
  </si>
  <si>
    <t>404613021-R</t>
  </si>
  <si>
    <t>Upevnění se šroubením pro L a T kus</t>
  </si>
  <si>
    <t>pár</t>
  </si>
  <si>
    <t>-2039036284</t>
  </si>
  <si>
    <t>104</t>
  </si>
  <si>
    <t>404611167-R</t>
  </si>
  <si>
    <t>Držák dvojitý T - kus</t>
  </si>
  <si>
    <t>600713274</t>
  </si>
  <si>
    <t>105</t>
  </si>
  <si>
    <t>404611168-R</t>
  </si>
  <si>
    <t>Držák L - kus</t>
  </si>
  <si>
    <t>263447359</t>
  </si>
  <si>
    <t>106</t>
  </si>
  <si>
    <t>404452600</t>
  </si>
  <si>
    <t>219729001</t>
  </si>
  <si>
    <t>2*(2*3,14*0,1)</t>
  </si>
  <si>
    <t>4*(2*3,14*0,1)</t>
  </si>
  <si>
    <t>107</t>
  </si>
  <si>
    <t>404452610</t>
  </si>
  <si>
    <t>-712212822</t>
  </si>
  <si>
    <t>2/100</t>
  </si>
  <si>
    <t>4/100</t>
  </si>
  <si>
    <t>108</t>
  </si>
  <si>
    <t>220960113</t>
  </si>
  <si>
    <t>Montáž signalizačního zařízení pro nevidomé na návěstidlo</t>
  </si>
  <si>
    <t>-1047249160</t>
  </si>
  <si>
    <t>https://podminky.urs.cz/item/CS_URS_2022_01/220960113</t>
  </si>
  <si>
    <t>109</t>
  </si>
  <si>
    <t>404611515-R</t>
  </si>
  <si>
    <t>akustická signalizace pro nevidomé (20-50V, AC,DC)</t>
  </si>
  <si>
    <t>-382807246</t>
  </si>
  <si>
    <t>110</t>
  </si>
  <si>
    <t>220960116-R</t>
  </si>
  <si>
    <t>Montáž přijímače pro aktivaci signalizace pro nevidimé včetně rozměření a označení místa pro vyvrtání otvorů, vyvrtání otvorů, vyříznutí závitů, montáže skříňky se zapojením, nastavení a vyzkoušení</t>
  </si>
  <si>
    <t>493711560</t>
  </si>
  <si>
    <t>111</t>
  </si>
  <si>
    <t>404611508-R</t>
  </si>
  <si>
    <t>přijímač aktivace signalizace pro nevidomé</t>
  </si>
  <si>
    <t>-635936374</t>
  </si>
  <si>
    <t>112</t>
  </si>
  <si>
    <t>404611505-R</t>
  </si>
  <si>
    <t>jednotka aktivace signalizace pro nevidomé, (40V AC)</t>
  </si>
  <si>
    <t>-370751304</t>
  </si>
  <si>
    <t>PS451 v. č. 01 - Technická zpráva</t>
  </si>
  <si>
    <t>113</t>
  </si>
  <si>
    <t>220960126</t>
  </si>
  <si>
    <t>Montáž doplňků na stožár včetně vyměření místa pro upevnění, vyvrtání děr pro upevnění a protažení kabelu, montáže tlačítka nebo spínače, zapojení na svorkovnici ve stožáru tlačítka pro chodce</t>
  </si>
  <si>
    <t>-1114953200</t>
  </si>
  <si>
    <t>https://podminky.urs.cz/item/CS_URS_2022_01/220960126</t>
  </si>
  <si>
    <t>114</t>
  </si>
  <si>
    <t>404611501-R</t>
  </si>
  <si>
    <t>tlačítko pro chodce</t>
  </si>
  <si>
    <t>1434550784</t>
  </si>
  <si>
    <t>115</t>
  </si>
  <si>
    <t>220960134</t>
  </si>
  <si>
    <t>Zapojení stožárové svorkovnice do 34 žil</t>
  </si>
  <si>
    <t>1612786187</t>
  </si>
  <si>
    <t>https://podminky.urs.cz/item/CS_URS_2022_01/220960134</t>
  </si>
  <si>
    <t xml:space="preserve">- zapojení stožárové svorkovnice </t>
  </si>
  <si>
    <t>116</t>
  </si>
  <si>
    <t>220960143</t>
  </si>
  <si>
    <t>Montáž kontrastního rámu s použitím montážní plošiny pro tříkomorové návěstidlo</t>
  </si>
  <si>
    <t>686722612</t>
  </si>
  <si>
    <t>https://podminky.urs.cz/item/CS_URS_2022_01/220960143</t>
  </si>
  <si>
    <t>117</t>
  </si>
  <si>
    <t>404613026-R</t>
  </si>
  <si>
    <t>kontrastní rám pro návěstidlo třísvětlové 3x200</t>
  </si>
  <si>
    <t>2020166011</t>
  </si>
  <si>
    <t>118</t>
  </si>
  <si>
    <t>220960181</t>
  </si>
  <si>
    <t>Montáž řadiče včetně usazení, zatažení kabelů do řadiče, připojení uzemnění do šesti světelných skupin</t>
  </si>
  <si>
    <t>-1579581528</t>
  </si>
  <si>
    <t>https://podminky.urs.cz/item/CS_URS_2022_01/220960181</t>
  </si>
  <si>
    <t>- montáž řadiče SSZ:</t>
  </si>
  <si>
    <t>119</t>
  </si>
  <si>
    <t>404611216-R</t>
  </si>
  <si>
    <t>mikroprocesorový řadič</t>
  </si>
  <si>
    <t>-122387614</t>
  </si>
  <si>
    <t>- dodávka řadiče SSZ:</t>
  </si>
  <si>
    <t>120</t>
  </si>
  <si>
    <t>404611202-R</t>
  </si>
  <si>
    <t>plastový základový rám pod řadič</t>
  </si>
  <si>
    <t>655506826</t>
  </si>
  <si>
    <t>121</t>
  </si>
  <si>
    <t>220960192</t>
  </si>
  <si>
    <t>Regulace a aktivace jedné signální skupiny mikroprocesorového řadiče</t>
  </si>
  <si>
    <t>-1104289360</t>
  </si>
  <si>
    <t>https://podminky.urs.cz/item/CS_URS_2022_01/220960192</t>
  </si>
  <si>
    <t>- skupina VA:</t>
  </si>
  <si>
    <t>122</t>
  </si>
  <si>
    <t>220960198</t>
  </si>
  <si>
    <t>Regulace a aktivace každé další signální skupiny mikroprocesorového řadiče s použitím plošiny</t>
  </si>
  <si>
    <t>1330550303</t>
  </si>
  <si>
    <t>https://podminky.urs.cz/item/CS_URS_2022_01/220960198</t>
  </si>
  <si>
    <t>- skupina VB:</t>
  </si>
  <si>
    <t>123</t>
  </si>
  <si>
    <t>220960199</t>
  </si>
  <si>
    <t>Regulace a aktivace každé další signální skupiny mikroprocesorového řadiče bez použití plošiny</t>
  </si>
  <si>
    <t>1004780750</t>
  </si>
  <si>
    <t>https://podminky.urs.cz/item/CS_URS_2022_01/220960199</t>
  </si>
  <si>
    <t>- skupiny UA a PA:</t>
  </si>
  <si>
    <t>124</t>
  </si>
  <si>
    <t>220960200</t>
  </si>
  <si>
    <t>Adresace řadiče MR do čtyř světelných skupin</t>
  </si>
  <si>
    <t>-404422592</t>
  </si>
  <si>
    <t>https://podminky.urs.cz/item/CS_URS_2022_01/220960200</t>
  </si>
  <si>
    <t>- přímo zadané:</t>
  </si>
  <si>
    <t>125</t>
  </si>
  <si>
    <t>220960220</t>
  </si>
  <si>
    <t>Programování řadiče MR do čtyř světelných skupin</t>
  </si>
  <si>
    <t>87891122</t>
  </si>
  <si>
    <t>https://podminky.urs.cz/item/CS_URS_2022_01/220960220</t>
  </si>
  <si>
    <t>126</t>
  </si>
  <si>
    <t>404611401-R</t>
  </si>
  <si>
    <t>zpracování dynamického dopravního řešení</t>
  </si>
  <si>
    <t>-996156540</t>
  </si>
  <si>
    <t>127</t>
  </si>
  <si>
    <t>220960301</t>
  </si>
  <si>
    <t>Příprava ke komplexnímu vyzkoušení křižovatky s mikroprocesorovým řadičem MR za první signální skupinu</t>
  </si>
  <si>
    <t>1662134587</t>
  </si>
  <si>
    <t>https://podminky.urs.cz/item/CS_URS_2022_01/220960301</t>
  </si>
  <si>
    <t>128</t>
  </si>
  <si>
    <t>220960302</t>
  </si>
  <si>
    <t>Příprava ke komplexnímu vyzkoušení křižovatky s mikroprocesorovým řadičem MR za každou další signální skupinu</t>
  </si>
  <si>
    <t>-626795605</t>
  </si>
  <si>
    <t>https://podminky.urs.cz/item/CS_URS_2022_01/220960302</t>
  </si>
  <si>
    <t>- skupiny VB, UA a PA:</t>
  </si>
  <si>
    <t>129</t>
  </si>
  <si>
    <t>220960311</t>
  </si>
  <si>
    <t>Komplexní vyzkoušení křižovatky s mikroprocesorovým řadičem MR před uvedením zařízení do provozu do pěti signálních skupin</t>
  </si>
  <si>
    <t>-838098737</t>
  </si>
  <si>
    <t>https://podminky.urs.cz/item/CS_URS_2022_01/220960311</t>
  </si>
  <si>
    <t>- skupiny VA, VB, UA a PA:</t>
  </si>
  <si>
    <t>130</t>
  </si>
  <si>
    <t>228960003</t>
  </si>
  <si>
    <t>Demontáž stožáru nebo sloupku včetně vytažení a odpojení kabelu, odpojení uzemnění a naložení stožáru, bez odstranění základu vyložníkového zapuštěného</t>
  </si>
  <si>
    <t>-1923345932</t>
  </si>
  <si>
    <t>https://podminky.urs.cz/item/CS_URS_2022_01/228960003</t>
  </si>
  <si>
    <t>- demontáž stávajícího výložníkového stožáru "zpomalovacího semaforu":</t>
  </si>
  <si>
    <t>131</t>
  </si>
  <si>
    <t>228960005</t>
  </si>
  <si>
    <t>Demontáž stožáru nebo sloupku včetně vytažení a odpojení kabelu, odpojení uzemnění a naložení stožáru, bez odstranění základu příslušenství ze stožáru výložníku</t>
  </si>
  <si>
    <t>618312998</t>
  </si>
  <si>
    <t>https://podminky.urs.cz/item/CS_URS_2022_01/228960005</t>
  </si>
  <si>
    <t>132</t>
  </si>
  <si>
    <t>228960041</t>
  </si>
  <si>
    <t>Demontáž návěstidla včetně otevření a uvolnění paraboly, vytažení kabelu ze stožáru, odmontování návěstidla ze stožáru nebo výložníku, odpojení kabelu ze svorkovnice ve stožáru a návěstidle tříkomorového ze stožáru</t>
  </si>
  <si>
    <t>-395445595</t>
  </si>
  <si>
    <t>https://podminky.urs.cz/item/CS_URS_2022_01/228960041</t>
  </si>
  <si>
    <t>- demontáž návěstidla na stávajícím výložníkovém stožáru "zpomalovacího semaforu":</t>
  </si>
  <si>
    <t>133</t>
  </si>
  <si>
    <t>228960042</t>
  </si>
  <si>
    <t>Demontáž návěstidla včetně otevření a uvolnění paraboly, vytažení kabelu ze stožáru, odmontování návěstidla ze stožáru nebo výložníku, odpojení kabelu ze svorkovnice ve stožáru a návěstidle tříkomorového z výložníku</t>
  </si>
  <si>
    <t>623559012</t>
  </si>
  <si>
    <t>https://podminky.urs.cz/item/CS_URS_2022_01/228960042</t>
  </si>
  <si>
    <t>46-M</t>
  </si>
  <si>
    <t>Zemní práce při extr.mont.pracích</t>
  </si>
  <si>
    <t>134</t>
  </si>
  <si>
    <t>460010024</t>
  </si>
  <si>
    <t>Vytyčení trasy vedení kabelového (podzemního) v zastavěném prostoru</t>
  </si>
  <si>
    <t>km</t>
  </si>
  <si>
    <t>-1792605809</t>
  </si>
  <si>
    <t>https://podminky.urs.cz/item/CS_URS_2022_01/460010024</t>
  </si>
  <si>
    <t>- výkop 35 x 60 ručně - odměřeno v AutoCadu:</t>
  </si>
  <si>
    <t>5*0,001</t>
  </si>
  <si>
    <t>- výkop 50 x 80 ručně - odměřeno v AutoCadu:</t>
  </si>
  <si>
    <t>135</t>
  </si>
  <si>
    <t>460010025</t>
  </si>
  <si>
    <t>Vytyčení trasy inženýrských sítí v zastavěném prostoru</t>
  </si>
  <si>
    <t>1987820870</t>
  </si>
  <si>
    <t>https://podminky.urs.cz/item/CS_URS_2022_01/460010025</t>
  </si>
  <si>
    <t>136</t>
  </si>
  <si>
    <t>460131113</t>
  </si>
  <si>
    <t>Hloubení nezapažených jam ručně včetně urovnání dna s přemístěním výkopku do vzdálenosti 3 m od okraje jámy nebo s naložením na dopravní prostředek v hornině třídy těžitelnosti I skupiny 3</t>
  </si>
  <si>
    <t>1526985208</t>
  </si>
  <si>
    <t>https://podminky.urs.cz/item/CS_URS_2022_01/460131113</t>
  </si>
  <si>
    <t>- výkop jam pro základy výložníkových stožárů č. 1 a 2:</t>
  </si>
  <si>
    <t>- výkop jámy pro základ řadiče SSZ:</t>
  </si>
  <si>
    <t>137</t>
  </si>
  <si>
    <t>460161152</t>
  </si>
  <si>
    <t>Hloubení zapažených i nezapažených kabelových rýh ručně včetně urovnání dna s přemístěním výkopku do vzdálenosti 3 m od okraje jámy nebo s naložením na dopravní prostředek šířky 35 cm hloubky 60 cm v hornině třídy těžitelnosti I skupiny 3</t>
  </si>
  <si>
    <t>-2071653336</t>
  </si>
  <si>
    <t>https://podminky.urs.cz/item/CS_URS_2022_01/460161152</t>
  </si>
  <si>
    <t>138</t>
  </si>
  <si>
    <t>460161272</t>
  </si>
  <si>
    <t>Hloubení zapažených i nezapažených kabelových rýh ručně včetně urovnání dna s přemístěním výkopku do vzdálenosti 3 m od okraje jámy nebo s naložením na dopravní prostředek šířky 50 cm hloubky 80 cm v hornině třídy těžitelnosti I skupiny 3</t>
  </si>
  <si>
    <t>1810091450</t>
  </si>
  <si>
    <t>https://podminky.urs.cz/item/CS_URS_2022_01/460161272</t>
  </si>
  <si>
    <t>139</t>
  </si>
  <si>
    <t>460391121</t>
  </si>
  <si>
    <t>Zásyp jam ručně s uložením výkopku ve vrstvách a úpravou povrchu s přemístění sypaniny ze vzdálenosti do 10 m se zhutněním z horniny třídy těžitelnosti I skupiny 1</t>
  </si>
  <si>
    <t>2079693651</t>
  </si>
  <si>
    <t>https://podminky.urs.cz/item/CS_URS_2022_01/460391121</t>
  </si>
  <si>
    <t>- zásyp jámy po základu výložníkového stožáru "zpomalovacího semaforu"přebytečnou zeminou z výkopů pro SSZ:</t>
  </si>
  <si>
    <t>(1,0*1,0*1,7)</t>
  </si>
  <si>
    <t>140</t>
  </si>
  <si>
    <t>460400021</t>
  </si>
  <si>
    <t>Pažení výkopů příložné plné rýh kabelových, hloubky do 2 m</t>
  </si>
  <si>
    <t>603960657</t>
  </si>
  <si>
    <t>https://podminky.urs.cz/item/CS_URS_2022_01/460400021</t>
  </si>
  <si>
    <t>- pažení výkopů jam základů pro výložníkové stožáry č. 1 a 2:</t>
  </si>
  <si>
    <t>1*1,7*4*2</t>
  </si>
  <si>
    <t>141</t>
  </si>
  <si>
    <t>460400121</t>
  </si>
  <si>
    <t>Pažení výkopů odstranění pažení příložného plného rýh kabelových, hloubky do 2 m</t>
  </si>
  <si>
    <t>-702334917</t>
  </si>
  <si>
    <t>https://podminky.urs.cz/item/CS_URS_2022_01/460400121</t>
  </si>
  <si>
    <t>142</t>
  </si>
  <si>
    <t>460421182</t>
  </si>
  <si>
    <t>Kabelové lože z písku včetně podsypu, zhutnění a urovnání povrchu pro kabely vn a vvn zakryté plastovou fólií, šířky přes 25 do 50 cm</t>
  </si>
  <si>
    <t>-1954852508</t>
  </si>
  <si>
    <t>https://podminky.urs.cz/item/CS_URS_2022_01/460421182</t>
  </si>
  <si>
    <t>143</t>
  </si>
  <si>
    <t>693113110</t>
  </si>
  <si>
    <t>pás varovný plný PE š 330mm s potiskem</t>
  </si>
  <si>
    <t>-1941459971</t>
  </si>
  <si>
    <t>144</t>
  </si>
  <si>
    <t>34571355</t>
  </si>
  <si>
    <t>trubka elektroinstalační ohebná dvouplášťová korugovaná (chránička) D 94/110mm, HDPE+LDPE</t>
  </si>
  <si>
    <t>1373007977</t>
  </si>
  <si>
    <t>- chránička DN63 kabelů - odměřeno v AutoCadu:</t>
  </si>
  <si>
    <t>145</t>
  </si>
  <si>
    <t>460431162</t>
  </si>
  <si>
    <t>Zásyp kabelových rýh ručně s přemístění sypaniny ze vzdálenosti do 10 m, s uložením výkopku ve vrstvách včetně zhutnění a úpravy povrchu šířky 35 cm hloubky 60 cm z horniny třídy těžitelnosti I skupiny 3</t>
  </si>
  <si>
    <t>1480283576</t>
  </si>
  <si>
    <t>https://podminky.urs.cz/item/CS_URS_2022_01/460431162</t>
  </si>
  <si>
    <t>146</t>
  </si>
  <si>
    <t>460431282</t>
  </si>
  <si>
    <t>Zásyp kabelových rýh ručně s přemístění sypaniny ze vzdálenosti do 10 m, s uložením výkopku ve vrstvách včetně zhutnění a úpravy povrchu šířky 50 cm hloubky 80 cm z horniny třídy těžitelnosti I skupiny 3</t>
  </si>
  <si>
    <t>-131815014</t>
  </si>
  <si>
    <t>https://podminky.urs.cz/item/CS_URS_2022_01/460431282</t>
  </si>
  <si>
    <t>147</t>
  </si>
  <si>
    <t>460510026</t>
  </si>
  <si>
    <t>Osazení kabelových prostupů včetně utěsnění a spárování z trub betonových do rýhy, bez výkopových prací s obetonováním, vnitřního průměru přes 20 do 30 cm</t>
  </si>
  <si>
    <t>765238460</t>
  </si>
  <si>
    <t>https://podminky.urs.cz/item/CS_URS_2022_01/460510026</t>
  </si>
  <si>
    <t>148</t>
  </si>
  <si>
    <t>28610007</t>
  </si>
  <si>
    <t>trubka tlaková hrdlovaná vodovodní PVC dl 6m DN 300</t>
  </si>
  <si>
    <t>340329266</t>
  </si>
  <si>
    <t>149</t>
  </si>
  <si>
    <t>460641113</t>
  </si>
  <si>
    <t>Základové konstrukce základ bez bednění do rostlé zeminy z monolitického betonu tř. C 16/20</t>
  </si>
  <si>
    <t>1719522162</t>
  </si>
  <si>
    <t>https://podminky.urs.cz/item/CS_URS_2022_01/460641113</t>
  </si>
  <si>
    <t>- betonový základ řadiče SSZ:</t>
  </si>
  <si>
    <t>150</t>
  </si>
  <si>
    <t>460641125</t>
  </si>
  <si>
    <t>Základové konstrukce základ bez bednění do rostlé zeminy z monolitického železobetonu bez výztuže bez zvláštních nároků na prostředí tř. C 25/30</t>
  </si>
  <si>
    <t>-2106754023</t>
  </si>
  <si>
    <t>https://podminky.urs.cz/item/CS_URS_2022_01/460641125</t>
  </si>
  <si>
    <t>- betonové základy pro stožáry č. 1 a 2:</t>
  </si>
  <si>
    <t>(1,7*1*1)*2</t>
  </si>
  <si>
    <t>151</t>
  </si>
  <si>
    <t>460641212</t>
  </si>
  <si>
    <t>Základové konstrukce výztuž z betonářské oceli 10 505</t>
  </si>
  <si>
    <t>-287003277</t>
  </si>
  <si>
    <t>https://podminky.urs.cz/item/CS_URS_2022_01/460641212</t>
  </si>
  <si>
    <t>- hmotnost ocelové výstuže betonových základů výložníkových stožárů č. 1 a 2:</t>
  </si>
  <si>
    <t>2*0,005</t>
  </si>
  <si>
    <t>152</t>
  </si>
  <si>
    <t>460641411</t>
  </si>
  <si>
    <t>Základové konstrukce bednění s případnými vzpěrami nezabudované zřízení</t>
  </si>
  <si>
    <t>2092976326</t>
  </si>
  <si>
    <t>https://podminky.urs.cz/item/CS_URS_2022_01/460641411</t>
  </si>
  <si>
    <t>- bednění betonových základů výložníkových stožárů č. 1 a 2:</t>
  </si>
  <si>
    <t>(4*(1,0*1,7))*2</t>
  </si>
  <si>
    <t>- bednění betonového základu řadiče SSZ:</t>
  </si>
  <si>
    <t>(0,8*1,5)*2 +(1,0*1,5)*2</t>
  </si>
  <si>
    <t>153</t>
  </si>
  <si>
    <t>460641412</t>
  </si>
  <si>
    <t>Základové konstrukce bednění s případnými vzpěrami nezabudované odstranění</t>
  </si>
  <si>
    <t>-1645992968</t>
  </si>
  <si>
    <t>https://podminky.urs.cz/item/CS_URS_2022_01/460641412</t>
  </si>
  <si>
    <t>154</t>
  </si>
  <si>
    <t>468051131</t>
  </si>
  <si>
    <t>Bourání základu železobetonového</t>
  </si>
  <si>
    <t>-1658819883</t>
  </si>
  <si>
    <t>https://podminky.urs.cz/item/CS_URS_2022_01/468051131</t>
  </si>
  <si>
    <t>PS451 - v. č. 02 - Situace SSZ</t>
  </si>
  <si>
    <t>- rozbourání betonového základu výložníkového stožáru "červené závory":</t>
  </si>
  <si>
    <t>SO401 - Úprava VO</t>
  </si>
  <si>
    <t>22249</t>
  </si>
  <si>
    <t>45316110-9</t>
  </si>
  <si>
    <t>PSV - Práce a dodávky PSV</t>
  </si>
  <si>
    <t xml:space="preserve">    741 - Elektroinstalace - silnoproud</t>
  </si>
  <si>
    <t>VRN - Vedlejší rozpočtové náklady</t>
  </si>
  <si>
    <t xml:space="preserve">    VRN1 - Průzkumné, geodetické a projektové práce</t>
  </si>
  <si>
    <t xml:space="preserve">    VRN4 - Inženýrská činnost</t>
  </si>
  <si>
    <t>PSV</t>
  </si>
  <si>
    <t>Práce a dodávky PSV</t>
  </si>
  <si>
    <t>741</t>
  </si>
  <si>
    <t>Elektroinstalace - silnoproud</t>
  </si>
  <si>
    <t>741330011</t>
  </si>
  <si>
    <t>Montáž stykačů nn se zapojením vodičů stejnosměrných vestavných dvou nebo třípólových do 40 A</t>
  </si>
  <si>
    <t>1624441439</t>
  </si>
  <si>
    <t>https://podminky.urs.cz/item/CS_URS_2022_01/741330011</t>
  </si>
  <si>
    <t>SO401 v.č. 03 - RVOSSZ</t>
  </si>
  <si>
    <t>- montáž stykače v rozvaděči RVOSSZ:</t>
  </si>
  <si>
    <t>35821110-R</t>
  </si>
  <si>
    <t>stykač vzduchový 2pólový 230 V/ 24 V DC</t>
  </si>
  <si>
    <t>635941623</t>
  </si>
  <si>
    <t>- dodávka stykače v rozvaděči RVOSSZ:</t>
  </si>
  <si>
    <t>(2+2)*3</t>
  </si>
  <si>
    <t>(1+1)*2</t>
  </si>
  <si>
    <t>256</t>
  </si>
  <si>
    <t>-1183431221</t>
  </si>
  <si>
    <t>- montáž jističů v rozvaděči RVOSSZ:</t>
  </si>
  <si>
    <t>35822107</t>
  </si>
  <si>
    <t>jistič 1-pólový 6 A vypínací charakteristika B vypínací schopnost 10 kA</t>
  </si>
  <si>
    <t>1052163125</t>
  </si>
  <si>
    <t>- dodávka jističů v rozvaděči RVOSSZ:</t>
  </si>
  <si>
    <t>210202013</t>
  </si>
  <si>
    <t>Montáž svítidel výbojkových se zapojením vodičů průmyslových nebo venkovních na výložník</t>
  </si>
  <si>
    <t>CS ÚRS 2021 02</t>
  </si>
  <si>
    <t>-1950568419</t>
  </si>
  <si>
    <t>https://podminky.urs.cz/item/CS_URS_2021_02/210202013</t>
  </si>
  <si>
    <t>- montáž stávajících svítidel "zebra":</t>
  </si>
  <si>
    <t>210204103</t>
  </si>
  <si>
    <t>Montáž výložníků osvětlení jednoramenných sloupových, hmotnosti do 35 kg</t>
  </si>
  <si>
    <t>995493678</t>
  </si>
  <si>
    <t>https://podminky.urs.cz/item/CS_URS_2021_02/210204103</t>
  </si>
  <si>
    <t>- montáž vyložení na stožáry SSZ č. 1 a 2:</t>
  </si>
  <si>
    <t>34844471-R</t>
  </si>
  <si>
    <t>vyložení na stožár SSZ pro nasvětlení přechodu</t>
  </si>
  <si>
    <t>-402190359</t>
  </si>
  <si>
    <t>- dodávka vyložení na stožáry SSZ č. 1 a 2:</t>
  </si>
  <si>
    <t>940684856</t>
  </si>
  <si>
    <t>SO401 v. č. 02 - Situace</t>
  </si>
  <si>
    <t>- montáž kabelů NYY-J 3x1,5:</t>
  </si>
  <si>
    <t>40+25</t>
  </si>
  <si>
    <t>1841880507</t>
  </si>
  <si>
    <t>- dodávka kabelů NYY-J 3x1,5 - včetně 5% prořezu:</t>
  </si>
  <si>
    <t>(40+25)*1,05</t>
  </si>
  <si>
    <t>218202013</t>
  </si>
  <si>
    <t>Demontáž svítidel výbojkových s odpojením vodičů průmyslových nebo venkovních z výložníku</t>
  </si>
  <si>
    <t>-132109262</t>
  </si>
  <si>
    <t>https://podminky.urs.cz/item/CS_URS_2022_01/218202013</t>
  </si>
  <si>
    <t>- demontáž stávajících svítidel "zebra":</t>
  </si>
  <si>
    <t>218204011</t>
  </si>
  <si>
    <t>Demontáž stožárů osvětlení ocelových samostatně stojících, délky do 12 m</t>
  </si>
  <si>
    <t>-345246307</t>
  </si>
  <si>
    <t>https://podminky.urs.cz/item/CS_URS_2022_01/218204011</t>
  </si>
  <si>
    <t>- demontáž výložníkových stožárů nasvětlení přechodu:</t>
  </si>
  <si>
    <t>218204103</t>
  </si>
  <si>
    <t>Demontáž výložníků osvětlení jednoramenných sloupových, hmotnosti do 35 kg</t>
  </si>
  <si>
    <t>1137248789</t>
  </si>
  <si>
    <t>https://podminky.urs.cz/item/CS_URS_2022_01/218204103</t>
  </si>
  <si>
    <t>218204201</t>
  </si>
  <si>
    <t>Demontáž elektrovýzbroje stožárů osvětlení 1 okruh</t>
  </si>
  <si>
    <t>657615958</t>
  </si>
  <si>
    <t>https://podminky.urs.cz/item/CS_URS_2022_01/218204201</t>
  </si>
  <si>
    <t>- demontáž stožárových svorkovnic výložníkových stožárů nasvětlení přechodu:</t>
  </si>
  <si>
    <t>-723384815</t>
  </si>
  <si>
    <t>- zásyp jam po základech stožárů VO přebytečnou zeminou z výkopů pro SSZ:</t>
  </si>
  <si>
    <t>(1^3)*2</t>
  </si>
  <si>
    <t>468051121</t>
  </si>
  <si>
    <t>Bourání základu betonového</t>
  </si>
  <si>
    <t>1797587388</t>
  </si>
  <si>
    <t>https://podminky.urs.cz/item/CS_URS_2022_01/468051121</t>
  </si>
  <si>
    <t>- rozbourání betonových základů stávajících stožárů VO:</t>
  </si>
  <si>
    <t>469972111</t>
  </si>
  <si>
    <t>Odvoz suti a vybouraných hmot odvoz suti a vybouraných hmot do 1 km</t>
  </si>
  <si>
    <t>59888423</t>
  </si>
  <si>
    <t>https://podminky.urs.cz/item/CS_URS_2022_01/469972111</t>
  </si>
  <si>
    <t>- betonová suť z vybouraných základů stožárů VO - položka 18:</t>
  </si>
  <si>
    <t>4,400</t>
  </si>
  <si>
    <t>469972121</t>
  </si>
  <si>
    <t>Odvoz suti a vybouraných hmot odvoz suti a vybouraných hmot Příplatek k ceně za každý další i započatý 1 km</t>
  </si>
  <si>
    <t>-1654618663</t>
  </si>
  <si>
    <t>https://podminky.urs.cz/item/CS_URS_2022_01/469972121</t>
  </si>
  <si>
    <t>- betonová suť z vybouraných základů stožárů VO - položka 18 - příplatek dalších 3 km:</t>
  </si>
  <si>
    <t>4,4*3</t>
  </si>
  <si>
    <t>13,2*9 'Přepočtené koeficientem množství</t>
  </si>
  <si>
    <t>469973120</t>
  </si>
  <si>
    <t>Poplatek za uložení stavebního odpadu (skládkovné) na recyklační skládce z prostého betonu zatříděného do Katalogu odpadů pod kódem 17 01 01</t>
  </si>
  <si>
    <t>1417655959</t>
  </si>
  <si>
    <t>https://podminky.urs.cz/item/CS_URS_2022_01/469973120</t>
  </si>
  <si>
    <t>- poplatek za uložení betonové suti z vybouraných základů stožárů VO - položka 18:</t>
  </si>
  <si>
    <t>4,4</t>
  </si>
  <si>
    <t>Vedlejší rozpočtové náklady</t>
  </si>
  <si>
    <t>VRN1</t>
  </si>
  <si>
    <t>Průzkumné, geodetické a projektové práce</t>
  </si>
  <si>
    <t>013244000</t>
  </si>
  <si>
    <t>Dokumentace pro provádění stavby</t>
  </si>
  <si>
    <t>1024</t>
  </si>
  <si>
    <t>1721184496</t>
  </si>
  <si>
    <t>https://podminky.urs.cz/item/CS_URS_2022_01/013244000</t>
  </si>
  <si>
    <t>SO401 v. č. 01 - Technická zpráva</t>
  </si>
  <si>
    <t>- kontrolní výpočet osvětlení přechodu:</t>
  </si>
  <si>
    <t>VRN4</t>
  </si>
  <si>
    <t>Inženýrská činnost</t>
  </si>
  <si>
    <t>044002000</t>
  </si>
  <si>
    <t>Revize</t>
  </si>
  <si>
    <t>-2120004224</t>
  </si>
  <si>
    <t>https://podminky.urs.cz/item/CS_URS_2022_01/044002000</t>
  </si>
  <si>
    <t>- výchozí revize SO401:</t>
  </si>
  <si>
    <t>VRN - Vedlejší a ostatní náklady</t>
  </si>
  <si>
    <t xml:space="preserve">    VRN3 - Zařízení staveniště</t>
  </si>
  <si>
    <t>012303000</t>
  </si>
  <si>
    <t>Geodetické práce po výstavbě</t>
  </si>
  <si>
    <t>442651673</t>
  </si>
  <si>
    <t>https://podminky.urs.cz/item/CS_URS_2022_01/012303000</t>
  </si>
  <si>
    <t>- zaměření skutečného stavu SSZ:</t>
  </si>
  <si>
    <t>382890452</t>
  </si>
  <si>
    <t>- dílenská dokumentace:</t>
  </si>
  <si>
    <t>013254000</t>
  </si>
  <si>
    <t>Dokumentace skutečného provedení stavby</t>
  </si>
  <si>
    <t>-590856183</t>
  </si>
  <si>
    <t>https://podminky.urs.cz/item/CS_URS_2022_01/013254000</t>
  </si>
  <si>
    <t>- dokumentace skutečného provedení SSZ:</t>
  </si>
  <si>
    <t>VRN3</t>
  </si>
  <si>
    <t>Zařízení staveniště</t>
  </si>
  <si>
    <t>030001000</t>
  </si>
  <si>
    <t>…</t>
  </si>
  <si>
    <t>-1786906397</t>
  </si>
  <si>
    <t>https://podminky.urs.cz/item/CS_URS_2022_01/030001000</t>
  </si>
  <si>
    <t>- zařízení staveniště:</t>
  </si>
  <si>
    <t>031002000</t>
  </si>
  <si>
    <t>Hlavní tituly průvodních činností a nákladů zařízení staveniště související (přípravné) práce</t>
  </si>
  <si>
    <t>1554756308</t>
  </si>
  <si>
    <t>https://podminky.urs.cz/item/CS_URS_2022_01/031002000</t>
  </si>
  <si>
    <t>- dočasné dopravní značení - pronájem DZ:</t>
  </si>
  <si>
    <t>-1638271457</t>
  </si>
  <si>
    <t>- výchozí revize SSZ: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</si>
</sst>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podminky.urs.cz/item/CS_URS_2022_01/938909311" TargetMode="External"/><Relationship Id="rId21" Type="http://schemas.openxmlformats.org/officeDocument/2006/relationships/hyperlink" Target="https://podminky.urs.cz/item/CS_URS_2022_01/915231112" TargetMode="External"/><Relationship Id="rId42" Type="http://schemas.openxmlformats.org/officeDocument/2006/relationships/hyperlink" Target="https://podminky.urs.cz/item/CS_URS_2022_01/210100173" TargetMode="External"/><Relationship Id="rId47" Type="http://schemas.openxmlformats.org/officeDocument/2006/relationships/hyperlink" Target="https://podminky.urs.cz/item/CS_URS_2022_01/210813011" TargetMode="External"/><Relationship Id="rId63" Type="http://schemas.openxmlformats.org/officeDocument/2006/relationships/hyperlink" Target="https://podminky.urs.cz/item/CS_URS_2022_01/220960036" TargetMode="External"/><Relationship Id="rId68" Type="http://schemas.openxmlformats.org/officeDocument/2006/relationships/hyperlink" Target="https://podminky.urs.cz/item/CS_URS_2022_01/220960102" TargetMode="External"/><Relationship Id="rId84" Type="http://schemas.openxmlformats.org/officeDocument/2006/relationships/hyperlink" Target="https://podminky.urs.cz/item/CS_URS_2022_01/228960041" TargetMode="External"/><Relationship Id="rId89" Type="http://schemas.openxmlformats.org/officeDocument/2006/relationships/hyperlink" Target="https://podminky.urs.cz/item/CS_URS_2022_01/460161152" TargetMode="External"/><Relationship Id="rId16" Type="http://schemas.openxmlformats.org/officeDocument/2006/relationships/hyperlink" Target="https://podminky.urs.cz/item/CS_URS_2022_01/596211114" TargetMode="External"/><Relationship Id="rId11" Type="http://schemas.openxmlformats.org/officeDocument/2006/relationships/hyperlink" Target="https://podminky.urs.cz/item/CS_URS_2022_01/171201201" TargetMode="External"/><Relationship Id="rId32" Type="http://schemas.openxmlformats.org/officeDocument/2006/relationships/hyperlink" Target="https://podminky.urs.cz/item/CS_URS_2022_01/979054451" TargetMode="External"/><Relationship Id="rId37" Type="http://schemas.openxmlformats.org/officeDocument/2006/relationships/hyperlink" Target="https://podminky.urs.cz/item/CS_URS_2022_01/997221861" TargetMode="External"/><Relationship Id="rId53" Type="http://schemas.openxmlformats.org/officeDocument/2006/relationships/hyperlink" Target="https://podminky.urs.cz/item/CS_URS_2022_01/220061701" TargetMode="External"/><Relationship Id="rId58" Type="http://schemas.openxmlformats.org/officeDocument/2006/relationships/hyperlink" Target="https://podminky.urs.cz/item/CS_URS_2022_01/220300533" TargetMode="External"/><Relationship Id="rId74" Type="http://schemas.openxmlformats.org/officeDocument/2006/relationships/hyperlink" Target="https://podminky.urs.cz/item/CS_URS_2022_01/220960192" TargetMode="External"/><Relationship Id="rId79" Type="http://schemas.openxmlformats.org/officeDocument/2006/relationships/hyperlink" Target="https://podminky.urs.cz/item/CS_URS_2022_01/220960301" TargetMode="External"/><Relationship Id="rId102" Type="http://schemas.openxmlformats.org/officeDocument/2006/relationships/hyperlink" Target="https://podminky.urs.cz/item/CS_URS_2022_01/460641412" TargetMode="External"/><Relationship Id="rId5" Type="http://schemas.openxmlformats.org/officeDocument/2006/relationships/hyperlink" Target="https://podminky.urs.cz/item/CS_URS_2022_01/184802111" TargetMode="External"/><Relationship Id="rId90" Type="http://schemas.openxmlformats.org/officeDocument/2006/relationships/hyperlink" Target="https://podminky.urs.cz/item/CS_URS_2022_01/460161272" TargetMode="External"/><Relationship Id="rId95" Type="http://schemas.openxmlformats.org/officeDocument/2006/relationships/hyperlink" Target="https://podminky.urs.cz/item/CS_URS_2022_01/460431162" TargetMode="External"/><Relationship Id="rId22" Type="http://schemas.openxmlformats.org/officeDocument/2006/relationships/hyperlink" Target="https://podminky.urs.cz/item/CS_URS_2022_01/915231116" TargetMode="External"/><Relationship Id="rId27" Type="http://schemas.openxmlformats.org/officeDocument/2006/relationships/hyperlink" Target="https://podminky.urs.cz/item/CS_URS_2022_01/966006132" TargetMode="External"/><Relationship Id="rId43" Type="http://schemas.openxmlformats.org/officeDocument/2006/relationships/hyperlink" Target="https://podminky.urs.cz/item/CS_URS_2022_01/210100251" TargetMode="External"/><Relationship Id="rId48" Type="http://schemas.openxmlformats.org/officeDocument/2006/relationships/hyperlink" Target="https://podminky.urs.cz/item/CS_URS_2022_01/210813033" TargetMode="External"/><Relationship Id="rId64" Type="http://schemas.openxmlformats.org/officeDocument/2006/relationships/hyperlink" Target="https://podminky.urs.cz/item/CS_URS_2022_01/220960096" TargetMode="External"/><Relationship Id="rId69" Type="http://schemas.openxmlformats.org/officeDocument/2006/relationships/hyperlink" Target="https://podminky.urs.cz/item/CS_URS_2022_01/220960113" TargetMode="External"/><Relationship Id="rId80" Type="http://schemas.openxmlformats.org/officeDocument/2006/relationships/hyperlink" Target="https://podminky.urs.cz/item/CS_URS_2022_01/220960302" TargetMode="External"/><Relationship Id="rId85" Type="http://schemas.openxmlformats.org/officeDocument/2006/relationships/hyperlink" Target="https://podminky.urs.cz/item/CS_URS_2022_01/228960042" TargetMode="External"/><Relationship Id="rId12" Type="http://schemas.openxmlformats.org/officeDocument/2006/relationships/hyperlink" Target="https://podminky.urs.cz/item/CS_URS_2022_01/171201231" TargetMode="External"/><Relationship Id="rId17" Type="http://schemas.openxmlformats.org/officeDocument/2006/relationships/hyperlink" Target="https://podminky.urs.cz/item/CS_URS_2022_01/914111111" TargetMode="External"/><Relationship Id="rId33" Type="http://schemas.openxmlformats.org/officeDocument/2006/relationships/hyperlink" Target="https://podminky.urs.cz/item/CS_URS_2022_01/997221551" TargetMode="External"/><Relationship Id="rId38" Type="http://schemas.openxmlformats.org/officeDocument/2006/relationships/hyperlink" Target="https://podminky.urs.cz/item/CS_URS_2022_01/998223011" TargetMode="External"/><Relationship Id="rId59" Type="http://schemas.openxmlformats.org/officeDocument/2006/relationships/hyperlink" Target="https://podminky.urs.cz/item/CS_URS_2022_01/220300606" TargetMode="External"/><Relationship Id="rId103" Type="http://schemas.openxmlformats.org/officeDocument/2006/relationships/hyperlink" Target="https://podminky.urs.cz/item/CS_URS_2022_01/468051131" TargetMode="External"/><Relationship Id="rId20" Type="http://schemas.openxmlformats.org/officeDocument/2006/relationships/hyperlink" Target="https://podminky.urs.cz/item/CS_URS_2022_01/915211112" TargetMode="External"/><Relationship Id="rId41" Type="http://schemas.openxmlformats.org/officeDocument/2006/relationships/hyperlink" Target="https://podminky.urs.cz/item/CS_URS_2022_01/210100014" TargetMode="External"/><Relationship Id="rId54" Type="http://schemas.openxmlformats.org/officeDocument/2006/relationships/hyperlink" Target="https://podminky.urs.cz/item/CS_URS_2022_01/220110346" TargetMode="External"/><Relationship Id="rId62" Type="http://schemas.openxmlformats.org/officeDocument/2006/relationships/hyperlink" Target="https://podminky.urs.cz/item/CS_URS_2022_01/220960021" TargetMode="External"/><Relationship Id="rId70" Type="http://schemas.openxmlformats.org/officeDocument/2006/relationships/hyperlink" Target="https://podminky.urs.cz/item/CS_URS_2022_01/220960126" TargetMode="External"/><Relationship Id="rId75" Type="http://schemas.openxmlformats.org/officeDocument/2006/relationships/hyperlink" Target="https://podminky.urs.cz/item/CS_URS_2022_01/220960198" TargetMode="External"/><Relationship Id="rId83" Type="http://schemas.openxmlformats.org/officeDocument/2006/relationships/hyperlink" Target="https://podminky.urs.cz/item/CS_URS_2022_01/228960005" TargetMode="External"/><Relationship Id="rId88" Type="http://schemas.openxmlformats.org/officeDocument/2006/relationships/hyperlink" Target="https://podminky.urs.cz/item/CS_URS_2022_01/460131113" TargetMode="External"/><Relationship Id="rId91" Type="http://schemas.openxmlformats.org/officeDocument/2006/relationships/hyperlink" Target="https://podminky.urs.cz/item/CS_URS_2022_01/460391121" TargetMode="External"/><Relationship Id="rId96" Type="http://schemas.openxmlformats.org/officeDocument/2006/relationships/hyperlink" Target="https://podminky.urs.cz/item/CS_URS_2022_01/460431282" TargetMode="External"/><Relationship Id="rId1" Type="http://schemas.openxmlformats.org/officeDocument/2006/relationships/hyperlink" Target="https://podminky.urs.cz/item/CS_URS_2022_01/113106123" TargetMode="External"/><Relationship Id="rId6" Type="http://schemas.openxmlformats.org/officeDocument/2006/relationships/hyperlink" Target="https://podminky.urs.cz/item/CS_URS_2022_01/184802611" TargetMode="External"/><Relationship Id="rId15" Type="http://schemas.openxmlformats.org/officeDocument/2006/relationships/hyperlink" Target="https://podminky.urs.cz/item/CS_URS_2022_01/596211111" TargetMode="External"/><Relationship Id="rId23" Type="http://schemas.openxmlformats.org/officeDocument/2006/relationships/hyperlink" Target="https://podminky.urs.cz/item/CS_URS_2022_01/915611111" TargetMode="External"/><Relationship Id="rId28" Type="http://schemas.openxmlformats.org/officeDocument/2006/relationships/hyperlink" Target="https://podminky.urs.cz/item/CS_URS_2022_01/966006211" TargetMode="External"/><Relationship Id="rId36" Type="http://schemas.openxmlformats.org/officeDocument/2006/relationships/hyperlink" Target="https://podminky.urs.cz/item/CS_URS_2022_01/997221569" TargetMode="External"/><Relationship Id="rId49" Type="http://schemas.openxmlformats.org/officeDocument/2006/relationships/hyperlink" Target="https://podminky.urs.cz/item/CS_URS_2022_01/210813061" TargetMode="External"/><Relationship Id="rId57" Type="http://schemas.openxmlformats.org/officeDocument/2006/relationships/hyperlink" Target="https://podminky.urs.cz/item/CS_URS_2022_01/220271621" TargetMode="External"/><Relationship Id="rId10" Type="http://schemas.openxmlformats.org/officeDocument/2006/relationships/hyperlink" Target="https://podminky.urs.cz/item/CS_URS_2022_01/185851129" TargetMode="External"/><Relationship Id="rId31" Type="http://schemas.openxmlformats.org/officeDocument/2006/relationships/hyperlink" Target="https://podminky.urs.cz/item/CS_URS_2022_01/966007123" TargetMode="External"/><Relationship Id="rId44" Type="http://schemas.openxmlformats.org/officeDocument/2006/relationships/hyperlink" Target="https://podminky.urs.cz/item/CS_URS_2022_01/210120511" TargetMode="External"/><Relationship Id="rId52" Type="http://schemas.openxmlformats.org/officeDocument/2006/relationships/hyperlink" Target="https://podminky.urs.cz/item/CS_URS_2022_01/210950121" TargetMode="External"/><Relationship Id="rId60" Type="http://schemas.openxmlformats.org/officeDocument/2006/relationships/hyperlink" Target="https://podminky.urs.cz/item/CS_URS_2022_01/220960003" TargetMode="External"/><Relationship Id="rId65" Type="http://schemas.openxmlformats.org/officeDocument/2006/relationships/hyperlink" Target="https://podminky.urs.cz/item/CS_URS_2022_01/220960041" TargetMode="External"/><Relationship Id="rId73" Type="http://schemas.openxmlformats.org/officeDocument/2006/relationships/hyperlink" Target="https://podminky.urs.cz/item/CS_URS_2022_01/220960181" TargetMode="External"/><Relationship Id="rId78" Type="http://schemas.openxmlformats.org/officeDocument/2006/relationships/hyperlink" Target="https://podminky.urs.cz/item/CS_URS_2022_01/220960220" TargetMode="External"/><Relationship Id="rId81" Type="http://schemas.openxmlformats.org/officeDocument/2006/relationships/hyperlink" Target="https://podminky.urs.cz/item/CS_URS_2022_01/220960311" TargetMode="External"/><Relationship Id="rId86" Type="http://schemas.openxmlformats.org/officeDocument/2006/relationships/hyperlink" Target="https://podminky.urs.cz/item/CS_URS_2022_01/460010024" TargetMode="External"/><Relationship Id="rId94" Type="http://schemas.openxmlformats.org/officeDocument/2006/relationships/hyperlink" Target="https://podminky.urs.cz/item/CS_URS_2022_01/460421182" TargetMode="External"/><Relationship Id="rId99" Type="http://schemas.openxmlformats.org/officeDocument/2006/relationships/hyperlink" Target="https://podminky.urs.cz/item/CS_URS_2022_01/460641125" TargetMode="External"/><Relationship Id="rId101" Type="http://schemas.openxmlformats.org/officeDocument/2006/relationships/hyperlink" Target="https://podminky.urs.cz/item/CS_URS_2022_01/460641411" TargetMode="External"/><Relationship Id="rId4" Type="http://schemas.openxmlformats.org/officeDocument/2006/relationships/hyperlink" Target="https://podminky.urs.cz/item/CS_URS_2022_01/181411141" TargetMode="External"/><Relationship Id="rId9" Type="http://schemas.openxmlformats.org/officeDocument/2006/relationships/hyperlink" Target="https://podminky.urs.cz/item/CS_URS_2022_01/185851121" TargetMode="External"/><Relationship Id="rId13" Type="http://schemas.openxmlformats.org/officeDocument/2006/relationships/hyperlink" Target="https://podminky.urs.cz/item/CS_URS_2022_01/181951112" TargetMode="External"/><Relationship Id="rId18" Type="http://schemas.openxmlformats.org/officeDocument/2006/relationships/hyperlink" Target="https://podminky.urs.cz/item/CS_URS_2022_01/914511112" TargetMode="External"/><Relationship Id="rId39" Type="http://schemas.openxmlformats.org/officeDocument/2006/relationships/hyperlink" Target="https://podminky.urs.cz/item/CS_URS_2022_01/998225111" TargetMode="External"/><Relationship Id="rId34" Type="http://schemas.openxmlformats.org/officeDocument/2006/relationships/hyperlink" Target="https://podminky.urs.cz/item/CS_URS_2022_01/997221559" TargetMode="External"/><Relationship Id="rId50" Type="http://schemas.openxmlformats.org/officeDocument/2006/relationships/hyperlink" Target="https://podminky.urs.cz/item/CS_URS_2022_01/210813071" TargetMode="External"/><Relationship Id="rId55" Type="http://schemas.openxmlformats.org/officeDocument/2006/relationships/hyperlink" Target="https://podminky.urs.cz/item/CS_URS_2022_01/220111436" TargetMode="External"/><Relationship Id="rId76" Type="http://schemas.openxmlformats.org/officeDocument/2006/relationships/hyperlink" Target="https://podminky.urs.cz/item/CS_URS_2022_01/220960199" TargetMode="External"/><Relationship Id="rId97" Type="http://schemas.openxmlformats.org/officeDocument/2006/relationships/hyperlink" Target="https://podminky.urs.cz/item/CS_URS_2022_01/460510026" TargetMode="External"/><Relationship Id="rId104" Type="http://schemas.openxmlformats.org/officeDocument/2006/relationships/printerSettings" Target="../printerSettings/printerSettings2.bin"/><Relationship Id="rId7" Type="http://schemas.openxmlformats.org/officeDocument/2006/relationships/hyperlink" Target="https://podminky.urs.cz/item/CS_URS_2022_01/185803111" TargetMode="External"/><Relationship Id="rId71" Type="http://schemas.openxmlformats.org/officeDocument/2006/relationships/hyperlink" Target="https://podminky.urs.cz/item/CS_URS_2022_01/220960134" TargetMode="External"/><Relationship Id="rId92" Type="http://schemas.openxmlformats.org/officeDocument/2006/relationships/hyperlink" Target="https://podminky.urs.cz/item/CS_URS_2022_01/460400021" TargetMode="External"/><Relationship Id="rId2" Type="http://schemas.openxmlformats.org/officeDocument/2006/relationships/hyperlink" Target="https://podminky.urs.cz/item/CS_URS_2022_01/121112003" TargetMode="External"/><Relationship Id="rId29" Type="http://schemas.openxmlformats.org/officeDocument/2006/relationships/hyperlink" Target="https://podminky.urs.cz/item/CS_URS_2022_01/966007121" TargetMode="External"/><Relationship Id="rId24" Type="http://schemas.openxmlformats.org/officeDocument/2006/relationships/hyperlink" Target="https://podminky.urs.cz/item/CS_URS_2022_01/915621111" TargetMode="External"/><Relationship Id="rId40" Type="http://schemas.openxmlformats.org/officeDocument/2006/relationships/hyperlink" Target="https://podminky.urs.cz/item/CS_URS_2022_01/210100001" TargetMode="External"/><Relationship Id="rId45" Type="http://schemas.openxmlformats.org/officeDocument/2006/relationships/hyperlink" Target="https://podminky.urs.cz/item/CS_URS_2022_01/210220452" TargetMode="External"/><Relationship Id="rId66" Type="http://schemas.openxmlformats.org/officeDocument/2006/relationships/hyperlink" Target="https://podminky.urs.cz/item/CS_URS_2022_01/220960101" TargetMode="External"/><Relationship Id="rId87" Type="http://schemas.openxmlformats.org/officeDocument/2006/relationships/hyperlink" Target="https://podminky.urs.cz/item/CS_URS_2022_01/460010025" TargetMode="External"/><Relationship Id="rId61" Type="http://schemas.openxmlformats.org/officeDocument/2006/relationships/hyperlink" Target="https://podminky.urs.cz/item/CS_URS_2022_01/220960005" TargetMode="External"/><Relationship Id="rId82" Type="http://schemas.openxmlformats.org/officeDocument/2006/relationships/hyperlink" Target="https://podminky.urs.cz/item/CS_URS_2022_01/228960003" TargetMode="External"/><Relationship Id="rId19" Type="http://schemas.openxmlformats.org/officeDocument/2006/relationships/hyperlink" Target="https://podminky.urs.cz/item/CS_URS_2022_01/914111112" TargetMode="External"/><Relationship Id="rId14" Type="http://schemas.openxmlformats.org/officeDocument/2006/relationships/hyperlink" Target="https://podminky.urs.cz/item/CS_URS_2022_01/564871111" TargetMode="External"/><Relationship Id="rId30" Type="http://schemas.openxmlformats.org/officeDocument/2006/relationships/hyperlink" Target="https://podminky.urs.cz/item/CS_URS_2022_01/966007122" TargetMode="External"/><Relationship Id="rId35" Type="http://schemas.openxmlformats.org/officeDocument/2006/relationships/hyperlink" Target="https://podminky.urs.cz/item/CS_URS_2022_01/997221561" TargetMode="External"/><Relationship Id="rId56" Type="http://schemas.openxmlformats.org/officeDocument/2006/relationships/hyperlink" Target="https://podminky.urs.cz/item/CS_URS_2022_01/220111741" TargetMode="External"/><Relationship Id="rId77" Type="http://schemas.openxmlformats.org/officeDocument/2006/relationships/hyperlink" Target="https://podminky.urs.cz/item/CS_URS_2022_01/220960200" TargetMode="External"/><Relationship Id="rId100" Type="http://schemas.openxmlformats.org/officeDocument/2006/relationships/hyperlink" Target="https://podminky.urs.cz/item/CS_URS_2022_01/460641212" TargetMode="External"/><Relationship Id="rId105" Type="http://schemas.openxmlformats.org/officeDocument/2006/relationships/drawing" Target="../drawings/drawing2.xml"/><Relationship Id="rId8" Type="http://schemas.openxmlformats.org/officeDocument/2006/relationships/hyperlink" Target="https://podminky.urs.cz/item/CS_URS_2022_01/185804311" TargetMode="External"/><Relationship Id="rId51" Type="http://schemas.openxmlformats.org/officeDocument/2006/relationships/hyperlink" Target="https://podminky.urs.cz/item/CS_URS_2022_01/210813121" TargetMode="External"/><Relationship Id="rId72" Type="http://schemas.openxmlformats.org/officeDocument/2006/relationships/hyperlink" Target="https://podminky.urs.cz/item/CS_URS_2022_01/220960143" TargetMode="External"/><Relationship Id="rId93" Type="http://schemas.openxmlformats.org/officeDocument/2006/relationships/hyperlink" Target="https://podminky.urs.cz/item/CS_URS_2022_01/460400121" TargetMode="External"/><Relationship Id="rId98" Type="http://schemas.openxmlformats.org/officeDocument/2006/relationships/hyperlink" Target="https://podminky.urs.cz/item/CS_URS_2022_01/460641113" TargetMode="External"/><Relationship Id="rId3" Type="http://schemas.openxmlformats.org/officeDocument/2006/relationships/hyperlink" Target="https://podminky.urs.cz/item/CS_URS_2022_01/181351103" TargetMode="External"/><Relationship Id="rId25" Type="http://schemas.openxmlformats.org/officeDocument/2006/relationships/hyperlink" Target="https://podminky.urs.cz/item/CS_URS_2022_01/938908411" TargetMode="External"/><Relationship Id="rId46" Type="http://schemas.openxmlformats.org/officeDocument/2006/relationships/hyperlink" Target="https://podminky.urs.cz/item/CS_URS_2022_01/210800411" TargetMode="External"/><Relationship Id="rId67" Type="http://schemas.openxmlformats.org/officeDocument/2006/relationships/hyperlink" Target="https://podminky.urs.cz/item/CS_URS_2022_01/220960042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1/218202013" TargetMode="External"/><Relationship Id="rId13" Type="http://schemas.openxmlformats.org/officeDocument/2006/relationships/hyperlink" Target="https://podminky.urs.cz/item/CS_URS_2022_01/468051121" TargetMode="External"/><Relationship Id="rId18" Type="http://schemas.openxmlformats.org/officeDocument/2006/relationships/hyperlink" Target="https://podminky.urs.cz/item/CS_URS_2022_01/044002000" TargetMode="External"/><Relationship Id="rId3" Type="http://schemas.openxmlformats.org/officeDocument/2006/relationships/hyperlink" Target="https://podminky.urs.cz/item/CS_URS_2022_01/210100173" TargetMode="External"/><Relationship Id="rId7" Type="http://schemas.openxmlformats.org/officeDocument/2006/relationships/hyperlink" Target="https://podminky.urs.cz/item/CS_URS_2022_01/210813011" TargetMode="External"/><Relationship Id="rId12" Type="http://schemas.openxmlformats.org/officeDocument/2006/relationships/hyperlink" Target="https://podminky.urs.cz/item/CS_URS_2022_01/460391121" TargetMode="External"/><Relationship Id="rId17" Type="http://schemas.openxmlformats.org/officeDocument/2006/relationships/hyperlink" Target="https://podminky.urs.cz/item/CS_URS_2022_01/013244000" TargetMode="External"/><Relationship Id="rId2" Type="http://schemas.openxmlformats.org/officeDocument/2006/relationships/hyperlink" Target="https://podminky.urs.cz/item/CS_URS_2022_01/210100001" TargetMode="External"/><Relationship Id="rId16" Type="http://schemas.openxmlformats.org/officeDocument/2006/relationships/hyperlink" Target="https://podminky.urs.cz/item/CS_URS_2022_01/469973120" TargetMode="External"/><Relationship Id="rId20" Type="http://schemas.openxmlformats.org/officeDocument/2006/relationships/drawing" Target="../drawings/drawing3.xml"/><Relationship Id="rId1" Type="http://schemas.openxmlformats.org/officeDocument/2006/relationships/hyperlink" Target="https://podminky.urs.cz/item/CS_URS_2022_01/741330011" TargetMode="External"/><Relationship Id="rId6" Type="http://schemas.openxmlformats.org/officeDocument/2006/relationships/hyperlink" Target="https://podminky.urs.cz/item/CS_URS_2021_02/210204103" TargetMode="External"/><Relationship Id="rId11" Type="http://schemas.openxmlformats.org/officeDocument/2006/relationships/hyperlink" Target="https://podminky.urs.cz/item/CS_URS_2022_01/218204201" TargetMode="External"/><Relationship Id="rId5" Type="http://schemas.openxmlformats.org/officeDocument/2006/relationships/hyperlink" Target="https://podminky.urs.cz/item/CS_URS_2021_02/210202013" TargetMode="External"/><Relationship Id="rId15" Type="http://schemas.openxmlformats.org/officeDocument/2006/relationships/hyperlink" Target="https://podminky.urs.cz/item/CS_URS_2022_01/469972121" TargetMode="External"/><Relationship Id="rId10" Type="http://schemas.openxmlformats.org/officeDocument/2006/relationships/hyperlink" Target="https://podminky.urs.cz/item/CS_URS_2022_01/218204103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https://podminky.urs.cz/item/CS_URS_2022_01/210120511" TargetMode="External"/><Relationship Id="rId9" Type="http://schemas.openxmlformats.org/officeDocument/2006/relationships/hyperlink" Target="https://podminky.urs.cz/item/CS_URS_2022_01/218204011" TargetMode="External"/><Relationship Id="rId14" Type="http://schemas.openxmlformats.org/officeDocument/2006/relationships/hyperlink" Target="https://podminky.urs.cz/item/CS_URS_2022_01/46997211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hyperlink" Target="https://podminky.urs.cz/item/CS_URS_2022_01/013254000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podminky.urs.cz/item/CS_URS_2022_01/013244000" TargetMode="External"/><Relationship Id="rId1" Type="http://schemas.openxmlformats.org/officeDocument/2006/relationships/hyperlink" Target="https://podminky.urs.cz/item/CS_URS_2022_01/012303000" TargetMode="External"/><Relationship Id="rId6" Type="http://schemas.openxmlformats.org/officeDocument/2006/relationships/hyperlink" Target="https://podminky.urs.cz/item/CS_URS_2022_01/044002000" TargetMode="External"/><Relationship Id="rId5" Type="http://schemas.openxmlformats.org/officeDocument/2006/relationships/hyperlink" Target="https://podminky.urs.cz/item/CS_URS_2022_01/031002000" TargetMode="External"/><Relationship Id="rId4" Type="http://schemas.openxmlformats.org/officeDocument/2006/relationships/hyperlink" Target="https://podminky.urs.cz/item/CS_URS_2022_01/030001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43" t="s">
        <v>14</v>
      </c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2"/>
      <c r="AQ5" s="22"/>
      <c r="AR5" s="20"/>
      <c r="BE5" s="240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45" t="s">
        <v>17</v>
      </c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2"/>
      <c r="AQ6" s="22"/>
      <c r="AR6" s="20"/>
      <c r="BE6" s="241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21</v>
      </c>
      <c r="AO7" s="22"/>
      <c r="AP7" s="22"/>
      <c r="AQ7" s="22"/>
      <c r="AR7" s="20"/>
      <c r="BE7" s="241"/>
      <c r="BS7" s="17" t="s">
        <v>6</v>
      </c>
    </row>
    <row r="8" spans="1:74" s="1" customFormat="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E8" s="241"/>
      <c r="BS8" s="17" t="s">
        <v>6</v>
      </c>
    </row>
    <row r="9" spans="1:74" s="1" customFormat="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1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1" t="s">
        <v>29</v>
      </c>
      <c r="AO9" s="22"/>
      <c r="AP9" s="22"/>
      <c r="AQ9" s="22"/>
      <c r="AR9" s="20"/>
      <c r="BE9" s="241"/>
      <c r="BS9" s="17" t="s">
        <v>6</v>
      </c>
    </row>
    <row r="10" spans="1:74" s="1" customFormat="1" ht="12" customHeight="1">
      <c r="B10" s="21"/>
      <c r="C10" s="22"/>
      <c r="D10" s="29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31</v>
      </c>
      <c r="AL10" s="22"/>
      <c r="AM10" s="22"/>
      <c r="AN10" s="27" t="s">
        <v>32</v>
      </c>
      <c r="AO10" s="22"/>
      <c r="AP10" s="22"/>
      <c r="AQ10" s="22"/>
      <c r="AR10" s="20"/>
      <c r="BE10" s="241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34</v>
      </c>
      <c r="AL11" s="22"/>
      <c r="AM11" s="22"/>
      <c r="AN11" s="27" t="s">
        <v>35</v>
      </c>
      <c r="AO11" s="22"/>
      <c r="AP11" s="22"/>
      <c r="AQ11" s="22"/>
      <c r="AR11" s="20"/>
      <c r="BE11" s="241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1"/>
      <c r="BS12" s="17" t="s">
        <v>6</v>
      </c>
    </row>
    <row r="13" spans="1:74" s="1" customFormat="1" ht="12" customHeight="1">
      <c r="B13" s="21"/>
      <c r="C13" s="22"/>
      <c r="D13" s="29" t="s">
        <v>36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31</v>
      </c>
      <c r="AL13" s="22"/>
      <c r="AM13" s="22"/>
      <c r="AN13" s="32" t="s">
        <v>37</v>
      </c>
      <c r="AO13" s="22"/>
      <c r="AP13" s="22"/>
      <c r="AQ13" s="22"/>
      <c r="AR13" s="20"/>
      <c r="BE13" s="241"/>
      <c r="BS13" s="17" t="s">
        <v>6</v>
      </c>
    </row>
    <row r="14" spans="1:74" ht="12.75">
      <c r="B14" s="21"/>
      <c r="C14" s="22"/>
      <c r="D14" s="22"/>
      <c r="E14" s="246" t="s">
        <v>37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9" t="s">
        <v>34</v>
      </c>
      <c r="AL14" s="22"/>
      <c r="AM14" s="22"/>
      <c r="AN14" s="32" t="s">
        <v>37</v>
      </c>
      <c r="AO14" s="22"/>
      <c r="AP14" s="22"/>
      <c r="AQ14" s="22"/>
      <c r="AR14" s="20"/>
      <c r="BE14" s="241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1"/>
      <c r="BS15" s="17" t="s">
        <v>4</v>
      </c>
    </row>
    <row r="16" spans="1:74" s="1" customFormat="1" ht="12" customHeight="1">
      <c r="B16" s="21"/>
      <c r="C16" s="22"/>
      <c r="D16" s="29" t="s">
        <v>38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31</v>
      </c>
      <c r="AL16" s="22"/>
      <c r="AM16" s="22"/>
      <c r="AN16" s="27" t="s">
        <v>39</v>
      </c>
      <c r="AO16" s="22"/>
      <c r="AP16" s="22"/>
      <c r="AQ16" s="22"/>
      <c r="AR16" s="20"/>
      <c r="BE16" s="241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40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34</v>
      </c>
      <c r="AL17" s="22"/>
      <c r="AM17" s="22"/>
      <c r="AN17" s="27" t="s">
        <v>41</v>
      </c>
      <c r="AO17" s="22"/>
      <c r="AP17" s="22"/>
      <c r="AQ17" s="22"/>
      <c r="AR17" s="20"/>
      <c r="BE17" s="241"/>
      <c r="BS17" s="17" t="s">
        <v>42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1"/>
      <c r="BS18" s="17" t="s">
        <v>6</v>
      </c>
    </row>
    <row r="19" spans="1:71" s="1" customFormat="1" ht="12" customHeight="1">
      <c r="B19" s="21"/>
      <c r="C19" s="22"/>
      <c r="D19" s="29" t="s">
        <v>43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31</v>
      </c>
      <c r="AL19" s="22"/>
      <c r="AM19" s="22"/>
      <c r="AN19" s="27" t="s">
        <v>44</v>
      </c>
      <c r="AO19" s="22"/>
      <c r="AP19" s="22"/>
      <c r="AQ19" s="22"/>
      <c r="AR19" s="20"/>
      <c r="BE19" s="241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45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34</v>
      </c>
      <c r="AL20" s="22"/>
      <c r="AM20" s="22"/>
      <c r="AN20" s="27" t="s">
        <v>44</v>
      </c>
      <c r="AO20" s="22"/>
      <c r="AP20" s="22"/>
      <c r="AQ20" s="22"/>
      <c r="AR20" s="20"/>
      <c r="BE20" s="241"/>
      <c r="BS20" s="17" t="s">
        <v>4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1"/>
    </row>
    <row r="22" spans="1:71" s="1" customFormat="1" ht="12" customHeight="1">
      <c r="B22" s="21"/>
      <c r="C22" s="22"/>
      <c r="D22" s="29" t="s">
        <v>46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1"/>
    </row>
    <row r="23" spans="1:71" s="1" customFormat="1" ht="47.25" customHeight="1">
      <c r="B23" s="21"/>
      <c r="C23" s="22"/>
      <c r="D23" s="22"/>
      <c r="E23" s="248" t="s">
        <v>47</v>
      </c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2"/>
      <c r="AP23" s="22"/>
      <c r="AQ23" s="22"/>
      <c r="AR23" s="20"/>
      <c r="BE23" s="241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1"/>
    </row>
    <row r="25" spans="1:71" s="1" customFormat="1" ht="6.95" customHeight="1">
      <c r="B25" s="21"/>
      <c r="C25" s="2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2"/>
      <c r="AQ25" s="22"/>
      <c r="AR25" s="20"/>
      <c r="BE25" s="241"/>
    </row>
    <row r="26" spans="1:71" s="2" customFormat="1" ht="25.9" customHeight="1">
      <c r="A26" s="35"/>
      <c r="B26" s="36"/>
      <c r="C26" s="37"/>
      <c r="D26" s="38" t="s">
        <v>48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49">
        <f>ROUND(AG54,2)</f>
        <v>0</v>
      </c>
      <c r="AL26" s="250"/>
      <c r="AM26" s="250"/>
      <c r="AN26" s="250"/>
      <c r="AO26" s="250"/>
      <c r="AP26" s="37"/>
      <c r="AQ26" s="37"/>
      <c r="AR26" s="40"/>
      <c r="BE26" s="241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41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51" t="s">
        <v>49</v>
      </c>
      <c r="M28" s="251"/>
      <c r="N28" s="251"/>
      <c r="O28" s="251"/>
      <c r="P28" s="251"/>
      <c r="Q28" s="37"/>
      <c r="R28" s="37"/>
      <c r="S28" s="37"/>
      <c r="T28" s="37"/>
      <c r="U28" s="37"/>
      <c r="V28" s="37"/>
      <c r="W28" s="251" t="s">
        <v>50</v>
      </c>
      <c r="X28" s="251"/>
      <c r="Y28" s="251"/>
      <c r="Z28" s="251"/>
      <c r="AA28" s="251"/>
      <c r="AB28" s="251"/>
      <c r="AC28" s="251"/>
      <c r="AD28" s="251"/>
      <c r="AE28" s="251"/>
      <c r="AF28" s="37"/>
      <c r="AG28" s="37"/>
      <c r="AH28" s="37"/>
      <c r="AI28" s="37"/>
      <c r="AJ28" s="37"/>
      <c r="AK28" s="251" t="s">
        <v>51</v>
      </c>
      <c r="AL28" s="251"/>
      <c r="AM28" s="251"/>
      <c r="AN28" s="251"/>
      <c r="AO28" s="251"/>
      <c r="AP28" s="37"/>
      <c r="AQ28" s="37"/>
      <c r="AR28" s="40"/>
      <c r="BE28" s="241"/>
    </row>
    <row r="29" spans="1:71" s="3" customFormat="1" ht="14.45" customHeight="1">
      <c r="B29" s="41"/>
      <c r="C29" s="42"/>
      <c r="D29" s="29" t="s">
        <v>52</v>
      </c>
      <c r="E29" s="42"/>
      <c r="F29" s="29" t="s">
        <v>53</v>
      </c>
      <c r="G29" s="42"/>
      <c r="H29" s="42"/>
      <c r="I29" s="42"/>
      <c r="J29" s="42"/>
      <c r="K29" s="42"/>
      <c r="L29" s="254">
        <v>0.21</v>
      </c>
      <c r="M29" s="253"/>
      <c r="N29" s="253"/>
      <c r="O29" s="253"/>
      <c r="P29" s="253"/>
      <c r="Q29" s="42"/>
      <c r="R29" s="42"/>
      <c r="S29" s="42"/>
      <c r="T29" s="42"/>
      <c r="U29" s="42"/>
      <c r="V29" s="42"/>
      <c r="W29" s="252">
        <f>ROUND(AZ54, 2)</f>
        <v>0</v>
      </c>
      <c r="X29" s="253"/>
      <c r="Y29" s="253"/>
      <c r="Z29" s="253"/>
      <c r="AA29" s="253"/>
      <c r="AB29" s="253"/>
      <c r="AC29" s="253"/>
      <c r="AD29" s="253"/>
      <c r="AE29" s="253"/>
      <c r="AF29" s="42"/>
      <c r="AG29" s="42"/>
      <c r="AH29" s="42"/>
      <c r="AI29" s="42"/>
      <c r="AJ29" s="42"/>
      <c r="AK29" s="252">
        <f>ROUND(AV54, 2)</f>
        <v>0</v>
      </c>
      <c r="AL29" s="253"/>
      <c r="AM29" s="253"/>
      <c r="AN29" s="253"/>
      <c r="AO29" s="253"/>
      <c r="AP29" s="42"/>
      <c r="AQ29" s="42"/>
      <c r="AR29" s="43"/>
      <c r="BE29" s="242"/>
    </row>
    <row r="30" spans="1:71" s="3" customFormat="1" ht="14.45" customHeight="1">
      <c r="B30" s="41"/>
      <c r="C30" s="42"/>
      <c r="D30" s="42"/>
      <c r="E30" s="42"/>
      <c r="F30" s="29" t="s">
        <v>54</v>
      </c>
      <c r="G30" s="42"/>
      <c r="H30" s="42"/>
      <c r="I30" s="42"/>
      <c r="J30" s="42"/>
      <c r="K30" s="42"/>
      <c r="L30" s="254">
        <v>0.15</v>
      </c>
      <c r="M30" s="253"/>
      <c r="N30" s="253"/>
      <c r="O30" s="253"/>
      <c r="P30" s="253"/>
      <c r="Q30" s="42"/>
      <c r="R30" s="42"/>
      <c r="S30" s="42"/>
      <c r="T30" s="42"/>
      <c r="U30" s="42"/>
      <c r="V30" s="42"/>
      <c r="W30" s="252">
        <f>ROUND(BA54, 2)</f>
        <v>0</v>
      </c>
      <c r="X30" s="253"/>
      <c r="Y30" s="253"/>
      <c r="Z30" s="253"/>
      <c r="AA30" s="253"/>
      <c r="AB30" s="253"/>
      <c r="AC30" s="253"/>
      <c r="AD30" s="253"/>
      <c r="AE30" s="253"/>
      <c r="AF30" s="42"/>
      <c r="AG30" s="42"/>
      <c r="AH30" s="42"/>
      <c r="AI30" s="42"/>
      <c r="AJ30" s="42"/>
      <c r="AK30" s="252">
        <f>ROUND(AW54, 2)</f>
        <v>0</v>
      </c>
      <c r="AL30" s="253"/>
      <c r="AM30" s="253"/>
      <c r="AN30" s="253"/>
      <c r="AO30" s="253"/>
      <c r="AP30" s="42"/>
      <c r="AQ30" s="42"/>
      <c r="AR30" s="43"/>
      <c r="BE30" s="242"/>
    </row>
    <row r="31" spans="1:71" s="3" customFormat="1" ht="14.45" hidden="1" customHeight="1">
      <c r="B31" s="41"/>
      <c r="C31" s="42"/>
      <c r="D31" s="42"/>
      <c r="E31" s="42"/>
      <c r="F31" s="29" t="s">
        <v>55</v>
      </c>
      <c r="G31" s="42"/>
      <c r="H31" s="42"/>
      <c r="I31" s="42"/>
      <c r="J31" s="42"/>
      <c r="K31" s="42"/>
      <c r="L31" s="254">
        <v>0.21</v>
      </c>
      <c r="M31" s="253"/>
      <c r="N31" s="253"/>
      <c r="O31" s="253"/>
      <c r="P31" s="253"/>
      <c r="Q31" s="42"/>
      <c r="R31" s="42"/>
      <c r="S31" s="42"/>
      <c r="T31" s="42"/>
      <c r="U31" s="42"/>
      <c r="V31" s="42"/>
      <c r="W31" s="252">
        <f>ROUND(BB54, 2)</f>
        <v>0</v>
      </c>
      <c r="X31" s="253"/>
      <c r="Y31" s="253"/>
      <c r="Z31" s="253"/>
      <c r="AA31" s="253"/>
      <c r="AB31" s="253"/>
      <c r="AC31" s="253"/>
      <c r="AD31" s="253"/>
      <c r="AE31" s="253"/>
      <c r="AF31" s="42"/>
      <c r="AG31" s="42"/>
      <c r="AH31" s="42"/>
      <c r="AI31" s="42"/>
      <c r="AJ31" s="42"/>
      <c r="AK31" s="252">
        <v>0</v>
      </c>
      <c r="AL31" s="253"/>
      <c r="AM31" s="253"/>
      <c r="AN31" s="253"/>
      <c r="AO31" s="253"/>
      <c r="AP31" s="42"/>
      <c r="AQ31" s="42"/>
      <c r="AR31" s="43"/>
      <c r="BE31" s="242"/>
    </row>
    <row r="32" spans="1:71" s="3" customFormat="1" ht="14.45" hidden="1" customHeight="1">
      <c r="B32" s="41"/>
      <c r="C32" s="42"/>
      <c r="D32" s="42"/>
      <c r="E32" s="42"/>
      <c r="F32" s="29" t="s">
        <v>56</v>
      </c>
      <c r="G32" s="42"/>
      <c r="H32" s="42"/>
      <c r="I32" s="42"/>
      <c r="J32" s="42"/>
      <c r="K32" s="42"/>
      <c r="L32" s="254">
        <v>0.15</v>
      </c>
      <c r="M32" s="253"/>
      <c r="N32" s="253"/>
      <c r="O32" s="253"/>
      <c r="P32" s="253"/>
      <c r="Q32" s="42"/>
      <c r="R32" s="42"/>
      <c r="S32" s="42"/>
      <c r="T32" s="42"/>
      <c r="U32" s="42"/>
      <c r="V32" s="42"/>
      <c r="W32" s="252">
        <f>ROUND(BC54, 2)</f>
        <v>0</v>
      </c>
      <c r="X32" s="253"/>
      <c r="Y32" s="253"/>
      <c r="Z32" s="253"/>
      <c r="AA32" s="253"/>
      <c r="AB32" s="253"/>
      <c r="AC32" s="253"/>
      <c r="AD32" s="253"/>
      <c r="AE32" s="253"/>
      <c r="AF32" s="42"/>
      <c r="AG32" s="42"/>
      <c r="AH32" s="42"/>
      <c r="AI32" s="42"/>
      <c r="AJ32" s="42"/>
      <c r="AK32" s="252">
        <v>0</v>
      </c>
      <c r="AL32" s="253"/>
      <c r="AM32" s="253"/>
      <c r="AN32" s="253"/>
      <c r="AO32" s="253"/>
      <c r="AP32" s="42"/>
      <c r="AQ32" s="42"/>
      <c r="AR32" s="43"/>
      <c r="BE32" s="242"/>
    </row>
    <row r="33" spans="1:57" s="3" customFormat="1" ht="14.45" hidden="1" customHeight="1">
      <c r="B33" s="41"/>
      <c r="C33" s="42"/>
      <c r="D33" s="42"/>
      <c r="E33" s="42"/>
      <c r="F33" s="29" t="s">
        <v>57</v>
      </c>
      <c r="G33" s="42"/>
      <c r="H33" s="42"/>
      <c r="I33" s="42"/>
      <c r="J33" s="42"/>
      <c r="K33" s="42"/>
      <c r="L33" s="254">
        <v>0</v>
      </c>
      <c r="M33" s="253"/>
      <c r="N33" s="253"/>
      <c r="O33" s="253"/>
      <c r="P33" s="253"/>
      <c r="Q33" s="42"/>
      <c r="R33" s="42"/>
      <c r="S33" s="42"/>
      <c r="T33" s="42"/>
      <c r="U33" s="42"/>
      <c r="V33" s="42"/>
      <c r="W33" s="252">
        <f>ROUND(BD54, 2)</f>
        <v>0</v>
      </c>
      <c r="X33" s="253"/>
      <c r="Y33" s="253"/>
      <c r="Z33" s="253"/>
      <c r="AA33" s="253"/>
      <c r="AB33" s="253"/>
      <c r="AC33" s="253"/>
      <c r="AD33" s="253"/>
      <c r="AE33" s="253"/>
      <c r="AF33" s="42"/>
      <c r="AG33" s="42"/>
      <c r="AH33" s="42"/>
      <c r="AI33" s="42"/>
      <c r="AJ33" s="42"/>
      <c r="AK33" s="252">
        <v>0</v>
      </c>
      <c r="AL33" s="253"/>
      <c r="AM33" s="253"/>
      <c r="AN33" s="253"/>
      <c r="AO33" s="253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59</v>
      </c>
      <c r="U35" s="46"/>
      <c r="V35" s="46"/>
      <c r="W35" s="46"/>
      <c r="X35" s="255" t="s">
        <v>60</v>
      </c>
      <c r="Y35" s="256"/>
      <c r="Z35" s="256"/>
      <c r="AA35" s="256"/>
      <c r="AB35" s="256"/>
      <c r="AC35" s="46"/>
      <c r="AD35" s="46"/>
      <c r="AE35" s="46"/>
      <c r="AF35" s="46"/>
      <c r="AG35" s="46"/>
      <c r="AH35" s="46"/>
      <c r="AI35" s="46"/>
      <c r="AJ35" s="46"/>
      <c r="AK35" s="257">
        <f>SUM(AK26:AK33)</f>
        <v>0</v>
      </c>
      <c r="AL35" s="256"/>
      <c r="AM35" s="256"/>
      <c r="AN35" s="256"/>
      <c r="AO35" s="258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3" t="s">
        <v>61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1:57" s="4" customFormat="1" ht="12" customHeight="1">
      <c r="B44" s="52"/>
      <c r="C44" s="29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MAlbrechtice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1:57" s="5" customFormat="1" ht="36.950000000000003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259" t="str">
        <f>K6</f>
        <v>Město Albrechtice, Krnovská (I/57) - přechod Tyršova</v>
      </c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29" t="s">
        <v>22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Město Albrechitice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29" t="s">
        <v>24</v>
      </c>
      <c r="AJ47" s="37"/>
      <c r="AK47" s="37"/>
      <c r="AL47" s="37"/>
      <c r="AM47" s="261" t="str">
        <f>IF(AN8= "","",AN8)</f>
        <v>17. 5. 2022</v>
      </c>
      <c r="AN47" s="261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91" s="2" customFormat="1" ht="15.2" customHeight="1">
      <c r="A49" s="35"/>
      <c r="B49" s="36"/>
      <c r="C49" s="29" t="s">
        <v>30</v>
      </c>
      <c r="D49" s="37"/>
      <c r="E49" s="37"/>
      <c r="F49" s="37"/>
      <c r="G49" s="37"/>
      <c r="H49" s="37"/>
      <c r="I49" s="37"/>
      <c r="J49" s="37"/>
      <c r="K49" s="37"/>
      <c r="L49" s="53" t="str">
        <f>IF(E11= "","",E11)</f>
        <v>Město Město Albrechtice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29" t="s">
        <v>38</v>
      </c>
      <c r="AJ49" s="37"/>
      <c r="AK49" s="37"/>
      <c r="AL49" s="37"/>
      <c r="AM49" s="262" t="str">
        <f>IF(E17="","",E17)</f>
        <v>PK SSZ Obrdlík, s.r.o.</v>
      </c>
      <c r="AN49" s="263"/>
      <c r="AO49" s="263"/>
      <c r="AP49" s="263"/>
      <c r="AQ49" s="37"/>
      <c r="AR49" s="40"/>
      <c r="AS49" s="264" t="s">
        <v>62</v>
      </c>
      <c r="AT49" s="265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91" s="2" customFormat="1" ht="15.2" customHeight="1">
      <c r="A50" s="35"/>
      <c r="B50" s="36"/>
      <c r="C50" s="29" t="s">
        <v>36</v>
      </c>
      <c r="D50" s="37"/>
      <c r="E50" s="37"/>
      <c r="F50" s="37"/>
      <c r="G50" s="37"/>
      <c r="H50" s="37"/>
      <c r="I50" s="37"/>
      <c r="J50" s="37"/>
      <c r="K50" s="37"/>
      <c r="L50" s="53" t="str">
        <f>IF(E14= 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29" t="s">
        <v>43</v>
      </c>
      <c r="AJ50" s="37"/>
      <c r="AK50" s="37"/>
      <c r="AL50" s="37"/>
      <c r="AM50" s="262" t="str">
        <f>IF(E20="","",E20)</f>
        <v>Ing. Luděk Obrdlík</v>
      </c>
      <c r="AN50" s="263"/>
      <c r="AO50" s="263"/>
      <c r="AP50" s="263"/>
      <c r="AQ50" s="37"/>
      <c r="AR50" s="40"/>
      <c r="AS50" s="266"/>
      <c r="AT50" s="267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91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268"/>
      <c r="AT51" s="269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91" s="2" customFormat="1" ht="29.25" customHeight="1">
      <c r="A52" s="35"/>
      <c r="B52" s="36"/>
      <c r="C52" s="270" t="s">
        <v>63</v>
      </c>
      <c r="D52" s="271"/>
      <c r="E52" s="271"/>
      <c r="F52" s="271"/>
      <c r="G52" s="271"/>
      <c r="H52" s="67"/>
      <c r="I52" s="272" t="s">
        <v>64</v>
      </c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3" t="s">
        <v>65</v>
      </c>
      <c r="AH52" s="271"/>
      <c r="AI52" s="271"/>
      <c r="AJ52" s="271"/>
      <c r="AK52" s="271"/>
      <c r="AL52" s="271"/>
      <c r="AM52" s="271"/>
      <c r="AN52" s="272" t="s">
        <v>66</v>
      </c>
      <c r="AO52" s="271"/>
      <c r="AP52" s="271"/>
      <c r="AQ52" s="68" t="s">
        <v>67</v>
      </c>
      <c r="AR52" s="40"/>
      <c r="AS52" s="69" t="s">
        <v>68</v>
      </c>
      <c r="AT52" s="70" t="s">
        <v>69</v>
      </c>
      <c r="AU52" s="70" t="s">
        <v>70</v>
      </c>
      <c r="AV52" s="70" t="s">
        <v>71</v>
      </c>
      <c r="AW52" s="70" t="s">
        <v>72</v>
      </c>
      <c r="AX52" s="70" t="s">
        <v>73</v>
      </c>
      <c r="AY52" s="70" t="s">
        <v>74</v>
      </c>
      <c r="AZ52" s="70" t="s">
        <v>75</v>
      </c>
      <c r="BA52" s="70" t="s">
        <v>76</v>
      </c>
      <c r="BB52" s="70" t="s">
        <v>77</v>
      </c>
      <c r="BC52" s="70" t="s">
        <v>78</v>
      </c>
      <c r="BD52" s="71" t="s">
        <v>79</v>
      </c>
      <c r="BE52" s="35"/>
    </row>
    <row r="53" spans="1:91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1:91" s="6" customFormat="1" ht="32.450000000000003" customHeight="1">
      <c r="B54" s="75"/>
      <c r="C54" s="76" t="s">
        <v>80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277">
        <f>ROUND(SUM(AG55:AG57),2)</f>
        <v>0</v>
      </c>
      <c r="AH54" s="277"/>
      <c r="AI54" s="277"/>
      <c r="AJ54" s="277"/>
      <c r="AK54" s="277"/>
      <c r="AL54" s="277"/>
      <c r="AM54" s="277"/>
      <c r="AN54" s="278">
        <f>SUM(AG54,AT54)</f>
        <v>0</v>
      </c>
      <c r="AO54" s="278"/>
      <c r="AP54" s="278"/>
      <c r="AQ54" s="79" t="s">
        <v>44</v>
      </c>
      <c r="AR54" s="80"/>
      <c r="AS54" s="81">
        <f>ROUND(SUM(AS55:AS57),2)</f>
        <v>0</v>
      </c>
      <c r="AT54" s="82">
        <f>ROUND(SUM(AV54:AW54),2)</f>
        <v>0</v>
      </c>
      <c r="AU54" s="83">
        <f>ROUND(SUM(AU55:AU57),5)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ROUND(SUM(AZ55:AZ57),2)</f>
        <v>0</v>
      </c>
      <c r="BA54" s="82">
        <f>ROUND(SUM(BA55:BA57),2)</f>
        <v>0</v>
      </c>
      <c r="BB54" s="82">
        <f>ROUND(SUM(BB55:BB57),2)</f>
        <v>0</v>
      </c>
      <c r="BC54" s="82">
        <f>ROUND(SUM(BC55:BC57),2)</f>
        <v>0</v>
      </c>
      <c r="BD54" s="84">
        <f>ROUND(SUM(BD55:BD57),2)</f>
        <v>0</v>
      </c>
      <c r="BS54" s="85" t="s">
        <v>81</v>
      </c>
      <c r="BT54" s="85" t="s">
        <v>82</v>
      </c>
      <c r="BU54" s="86" t="s">
        <v>83</v>
      </c>
      <c r="BV54" s="85" t="s">
        <v>84</v>
      </c>
      <c r="BW54" s="85" t="s">
        <v>5</v>
      </c>
      <c r="BX54" s="85" t="s">
        <v>85</v>
      </c>
      <c r="CL54" s="85" t="s">
        <v>19</v>
      </c>
    </row>
    <row r="55" spans="1:91" s="7" customFormat="1" ht="16.5" customHeight="1">
      <c r="A55" s="87" t="s">
        <v>86</v>
      </c>
      <c r="B55" s="88"/>
      <c r="C55" s="89"/>
      <c r="D55" s="276" t="s">
        <v>87</v>
      </c>
      <c r="E55" s="276"/>
      <c r="F55" s="276"/>
      <c r="G55" s="276"/>
      <c r="H55" s="276"/>
      <c r="I55" s="90"/>
      <c r="J55" s="276" t="s">
        <v>88</v>
      </c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4">
        <f>'PS451 - SSZ přechodu pro ...'!J30</f>
        <v>0</v>
      </c>
      <c r="AH55" s="275"/>
      <c r="AI55" s="275"/>
      <c r="AJ55" s="275"/>
      <c r="AK55" s="275"/>
      <c r="AL55" s="275"/>
      <c r="AM55" s="275"/>
      <c r="AN55" s="274">
        <f>SUM(AG55,AT55)</f>
        <v>0</v>
      </c>
      <c r="AO55" s="275"/>
      <c r="AP55" s="275"/>
      <c r="AQ55" s="91" t="s">
        <v>89</v>
      </c>
      <c r="AR55" s="92"/>
      <c r="AS55" s="93">
        <v>0</v>
      </c>
      <c r="AT55" s="94">
        <f>ROUND(SUM(AV55:AW55),2)</f>
        <v>0</v>
      </c>
      <c r="AU55" s="95">
        <f>'PS451 - SSZ přechodu pro ...'!P89</f>
        <v>0</v>
      </c>
      <c r="AV55" s="94">
        <f>'PS451 - SSZ přechodu pro ...'!J33</f>
        <v>0</v>
      </c>
      <c r="AW55" s="94">
        <f>'PS451 - SSZ přechodu pro ...'!J34</f>
        <v>0</v>
      </c>
      <c r="AX55" s="94">
        <f>'PS451 - SSZ přechodu pro ...'!J35</f>
        <v>0</v>
      </c>
      <c r="AY55" s="94">
        <f>'PS451 - SSZ přechodu pro ...'!J36</f>
        <v>0</v>
      </c>
      <c r="AZ55" s="94">
        <f>'PS451 - SSZ přechodu pro ...'!F33</f>
        <v>0</v>
      </c>
      <c r="BA55" s="94">
        <f>'PS451 - SSZ přechodu pro ...'!F34</f>
        <v>0</v>
      </c>
      <c r="BB55" s="94">
        <f>'PS451 - SSZ přechodu pro ...'!F35</f>
        <v>0</v>
      </c>
      <c r="BC55" s="94">
        <f>'PS451 - SSZ přechodu pro ...'!F36</f>
        <v>0</v>
      </c>
      <c r="BD55" s="96">
        <f>'PS451 - SSZ přechodu pro ...'!F37</f>
        <v>0</v>
      </c>
      <c r="BT55" s="97" t="s">
        <v>90</v>
      </c>
      <c r="BV55" s="97" t="s">
        <v>84</v>
      </c>
      <c r="BW55" s="97" t="s">
        <v>91</v>
      </c>
      <c r="BX55" s="97" t="s">
        <v>5</v>
      </c>
      <c r="CL55" s="97" t="s">
        <v>19</v>
      </c>
      <c r="CM55" s="97" t="s">
        <v>92</v>
      </c>
    </row>
    <row r="56" spans="1:91" s="7" customFormat="1" ht="16.5" customHeight="1">
      <c r="A56" s="87" t="s">
        <v>86</v>
      </c>
      <c r="B56" s="88"/>
      <c r="C56" s="89"/>
      <c r="D56" s="276" t="s">
        <v>93</v>
      </c>
      <c r="E56" s="276"/>
      <c r="F56" s="276"/>
      <c r="G56" s="276"/>
      <c r="H56" s="276"/>
      <c r="I56" s="90"/>
      <c r="J56" s="276" t="s">
        <v>94</v>
      </c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4">
        <f>'SO401 - Úprava VO'!J30</f>
        <v>0</v>
      </c>
      <c r="AH56" s="275"/>
      <c r="AI56" s="275"/>
      <c r="AJ56" s="275"/>
      <c r="AK56" s="275"/>
      <c r="AL56" s="275"/>
      <c r="AM56" s="275"/>
      <c r="AN56" s="274">
        <f>SUM(AG56,AT56)</f>
        <v>0</v>
      </c>
      <c r="AO56" s="275"/>
      <c r="AP56" s="275"/>
      <c r="AQ56" s="91" t="s">
        <v>95</v>
      </c>
      <c r="AR56" s="92"/>
      <c r="AS56" s="93">
        <v>0</v>
      </c>
      <c r="AT56" s="94">
        <f>ROUND(SUM(AV56:AW56),2)</f>
        <v>0</v>
      </c>
      <c r="AU56" s="95">
        <f>'SO401 - Úprava VO'!P87</f>
        <v>0</v>
      </c>
      <c r="AV56" s="94">
        <f>'SO401 - Úprava VO'!J33</f>
        <v>0</v>
      </c>
      <c r="AW56" s="94">
        <f>'SO401 - Úprava VO'!J34</f>
        <v>0</v>
      </c>
      <c r="AX56" s="94">
        <f>'SO401 - Úprava VO'!J35</f>
        <v>0</v>
      </c>
      <c r="AY56" s="94">
        <f>'SO401 - Úprava VO'!J36</f>
        <v>0</v>
      </c>
      <c r="AZ56" s="94">
        <f>'SO401 - Úprava VO'!F33</f>
        <v>0</v>
      </c>
      <c r="BA56" s="94">
        <f>'SO401 - Úprava VO'!F34</f>
        <v>0</v>
      </c>
      <c r="BB56" s="94">
        <f>'SO401 - Úprava VO'!F35</f>
        <v>0</v>
      </c>
      <c r="BC56" s="94">
        <f>'SO401 - Úprava VO'!F36</f>
        <v>0</v>
      </c>
      <c r="BD56" s="96">
        <f>'SO401 - Úprava VO'!F37</f>
        <v>0</v>
      </c>
      <c r="BT56" s="97" t="s">
        <v>90</v>
      </c>
      <c r="BV56" s="97" t="s">
        <v>84</v>
      </c>
      <c r="BW56" s="97" t="s">
        <v>96</v>
      </c>
      <c r="BX56" s="97" t="s">
        <v>5</v>
      </c>
      <c r="CL56" s="97" t="s">
        <v>19</v>
      </c>
      <c r="CM56" s="97" t="s">
        <v>92</v>
      </c>
    </row>
    <row r="57" spans="1:91" s="7" customFormat="1" ht="16.5" customHeight="1">
      <c r="A57" s="87" t="s">
        <v>86</v>
      </c>
      <c r="B57" s="88"/>
      <c r="C57" s="89"/>
      <c r="D57" s="276" t="s">
        <v>97</v>
      </c>
      <c r="E57" s="276"/>
      <c r="F57" s="276"/>
      <c r="G57" s="276"/>
      <c r="H57" s="276"/>
      <c r="I57" s="90"/>
      <c r="J57" s="276" t="s">
        <v>98</v>
      </c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4">
        <f>'VRN - Vedlejší a ostatní ...'!J30</f>
        <v>0</v>
      </c>
      <c r="AH57" s="275"/>
      <c r="AI57" s="275"/>
      <c r="AJ57" s="275"/>
      <c r="AK57" s="275"/>
      <c r="AL57" s="275"/>
      <c r="AM57" s="275"/>
      <c r="AN57" s="274">
        <f>SUM(AG57,AT57)</f>
        <v>0</v>
      </c>
      <c r="AO57" s="275"/>
      <c r="AP57" s="275"/>
      <c r="AQ57" s="91" t="s">
        <v>99</v>
      </c>
      <c r="AR57" s="92"/>
      <c r="AS57" s="98">
        <v>0</v>
      </c>
      <c r="AT57" s="99">
        <f>ROUND(SUM(AV57:AW57),2)</f>
        <v>0</v>
      </c>
      <c r="AU57" s="100">
        <f>'VRN - Vedlejší a ostatní ...'!P83</f>
        <v>0</v>
      </c>
      <c r="AV57" s="99">
        <f>'VRN - Vedlejší a ostatní ...'!J33</f>
        <v>0</v>
      </c>
      <c r="AW57" s="99">
        <f>'VRN - Vedlejší a ostatní ...'!J34</f>
        <v>0</v>
      </c>
      <c r="AX57" s="99">
        <f>'VRN - Vedlejší a ostatní ...'!J35</f>
        <v>0</v>
      </c>
      <c r="AY57" s="99">
        <f>'VRN - Vedlejší a ostatní ...'!J36</f>
        <v>0</v>
      </c>
      <c r="AZ57" s="99">
        <f>'VRN - Vedlejší a ostatní ...'!F33</f>
        <v>0</v>
      </c>
      <c r="BA57" s="99">
        <f>'VRN - Vedlejší a ostatní ...'!F34</f>
        <v>0</v>
      </c>
      <c r="BB57" s="99">
        <f>'VRN - Vedlejší a ostatní ...'!F35</f>
        <v>0</v>
      </c>
      <c r="BC57" s="99">
        <f>'VRN - Vedlejší a ostatní ...'!F36</f>
        <v>0</v>
      </c>
      <c r="BD57" s="101">
        <f>'VRN - Vedlejší a ostatní ...'!F37</f>
        <v>0</v>
      </c>
      <c r="BT57" s="97" t="s">
        <v>90</v>
      </c>
      <c r="BV57" s="97" t="s">
        <v>84</v>
      </c>
      <c r="BW57" s="97" t="s">
        <v>100</v>
      </c>
      <c r="BX57" s="97" t="s">
        <v>5</v>
      </c>
      <c r="CL57" s="97" t="s">
        <v>19</v>
      </c>
      <c r="CM57" s="97" t="s">
        <v>92</v>
      </c>
    </row>
    <row r="58" spans="1:91" s="2" customFormat="1" ht="30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91" s="2" customFormat="1" ht="6.95" customHeight="1">
      <c r="A59" s="35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0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</sheetData>
  <sheetProtection algorithmName="SHA-512" hashValue="d15P6utY8EEKbnerm0O2lGfkzpfy+EqYP46eukH+xO3bodG8JH/uhDlIy/PhtnS3cmJbE39Z/yiKK3o4ovF/xQ==" saltValue="raO6H0EhKIdF1SjWApM7u0l3ZwEgUsvugVfVcw9WxdncWgXng9xNhwTGT1NunIQZR8AyFnixvWCmtX930pVP+w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PS451 - SSZ přechodu pro ...'!C2" display="/" xr:uid="{00000000-0004-0000-0000-000000000000}"/>
    <hyperlink ref="A56" location="'SO401 - Úprava VO'!C2" display="/" xr:uid="{00000000-0004-0000-0000-000001000000}"/>
    <hyperlink ref="A57" location="'VRN - Vedlejší a ostatní ...'!C2" display="/" xr:uid="{00000000-0004-0000-0000-000002000000}"/>
  </hyperlinks>
  <pageMargins left="0.39370078740157483" right="0.39370078740157483" top="0.39370078740157483" bottom="0.39370078740157483" header="0" footer="0"/>
  <pageSetup paperSize="9" scale="68" fitToHeight="100" orientation="portrait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07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91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92</v>
      </c>
    </row>
    <row r="4" spans="1:46" s="1" customFormat="1" ht="24.95" customHeight="1">
      <c r="B4" s="20"/>
      <c r="D4" s="104" t="s">
        <v>101</v>
      </c>
      <c r="L4" s="20"/>
      <c r="M4" s="105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06" t="s">
        <v>16</v>
      </c>
      <c r="L6" s="20"/>
    </row>
    <row r="7" spans="1:46" s="1" customFormat="1" ht="16.5" customHeight="1">
      <c r="B7" s="20"/>
      <c r="E7" s="280" t="str">
        <f>'Rekapitulace stavby'!K6</f>
        <v>Město Albrechtice, Krnovská (I/57) - přechod Tyršova</v>
      </c>
      <c r="F7" s="281"/>
      <c r="G7" s="281"/>
      <c r="H7" s="281"/>
      <c r="L7" s="20"/>
    </row>
    <row r="8" spans="1:46" s="2" customFormat="1" ht="12" customHeight="1">
      <c r="A8" s="35"/>
      <c r="B8" s="40"/>
      <c r="C8" s="35"/>
      <c r="D8" s="106" t="s">
        <v>102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282" t="s">
        <v>103</v>
      </c>
      <c r="F9" s="283"/>
      <c r="G9" s="283"/>
      <c r="H9" s="283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21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06" t="s">
        <v>22</v>
      </c>
      <c r="E12" s="35"/>
      <c r="F12" s="108" t="s">
        <v>104</v>
      </c>
      <c r="G12" s="35"/>
      <c r="H12" s="35"/>
      <c r="I12" s="106" t="s">
        <v>24</v>
      </c>
      <c r="J12" s="109" t="str">
        <f>'Rekapitulace stavby'!AN8</f>
        <v>17. 5. 2022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21.75" customHeight="1">
      <c r="A13" s="35"/>
      <c r="B13" s="40"/>
      <c r="C13" s="35"/>
      <c r="D13" s="110" t="s">
        <v>26</v>
      </c>
      <c r="E13" s="35"/>
      <c r="F13" s="111" t="s">
        <v>27</v>
      </c>
      <c r="G13" s="35"/>
      <c r="H13" s="35"/>
      <c r="I13" s="110" t="s">
        <v>28</v>
      </c>
      <c r="J13" s="111" t="s">
        <v>29</v>
      </c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06" t="s">
        <v>30</v>
      </c>
      <c r="E14" s="35"/>
      <c r="F14" s="35"/>
      <c r="G14" s="35"/>
      <c r="H14" s="35"/>
      <c r="I14" s="106" t="s">
        <v>31</v>
      </c>
      <c r="J14" s="108" t="s">
        <v>32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8" t="s">
        <v>33</v>
      </c>
      <c r="F15" s="35"/>
      <c r="G15" s="35"/>
      <c r="H15" s="35"/>
      <c r="I15" s="106" t="s">
        <v>34</v>
      </c>
      <c r="J15" s="108" t="s">
        <v>35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36</v>
      </c>
      <c r="E17" s="35"/>
      <c r="F17" s="35"/>
      <c r="G17" s="35"/>
      <c r="H17" s="35"/>
      <c r="I17" s="106" t="s">
        <v>31</v>
      </c>
      <c r="J17" s="30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284" t="str">
        <f>'Rekapitulace stavby'!E14</f>
        <v>Vyplň údaj</v>
      </c>
      <c r="F18" s="285"/>
      <c r="G18" s="285"/>
      <c r="H18" s="285"/>
      <c r="I18" s="106" t="s">
        <v>34</v>
      </c>
      <c r="J18" s="30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38</v>
      </c>
      <c r="E20" s="35"/>
      <c r="F20" s="35"/>
      <c r="G20" s="35"/>
      <c r="H20" s="35"/>
      <c r="I20" s="106" t="s">
        <v>31</v>
      </c>
      <c r="J20" s="108" t="s">
        <v>39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40</v>
      </c>
      <c r="F21" s="35"/>
      <c r="G21" s="35"/>
      <c r="H21" s="35"/>
      <c r="I21" s="106" t="s">
        <v>34</v>
      </c>
      <c r="J21" s="108" t="s">
        <v>41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43</v>
      </c>
      <c r="E23" s="35"/>
      <c r="F23" s="35"/>
      <c r="G23" s="35"/>
      <c r="H23" s="35"/>
      <c r="I23" s="106" t="s">
        <v>31</v>
      </c>
      <c r="J23" s="108" t="s">
        <v>44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45</v>
      </c>
      <c r="F24" s="35"/>
      <c r="G24" s="35"/>
      <c r="H24" s="35"/>
      <c r="I24" s="106" t="s">
        <v>34</v>
      </c>
      <c r="J24" s="108" t="s">
        <v>44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46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2"/>
      <c r="B27" s="113"/>
      <c r="C27" s="112"/>
      <c r="D27" s="112"/>
      <c r="E27" s="286" t="s">
        <v>44</v>
      </c>
      <c r="F27" s="286"/>
      <c r="G27" s="286"/>
      <c r="H27" s="286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5"/>
      <c r="E29" s="115"/>
      <c r="F29" s="115"/>
      <c r="G29" s="115"/>
      <c r="H29" s="115"/>
      <c r="I29" s="115"/>
      <c r="J29" s="115"/>
      <c r="K29" s="115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6" t="s">
        <v>48</v>
      </c>
      <c r="E30" s="35"/>
      <c r="F30" s="35"/>
      <c r="G30" s="35"/>
      <c r="H30" s="35"/>
      <c r="I30" s="35"/>
      <c r="J30" s="117">
        <f>ROUND(J89, 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5"/>
      <c r="E31" s="115"/>
      <c r="F31" s="115"/>
      <c r="G31" s="115"/>
      <c r="H31" s="115"/>
      <c r="I31" s="115"/>
      <c r="J31" s="115"/>
      <c r="K31" s="115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8" t="s">
        <v>50</v>
      </c>
      <c r="G32" s="35"/>
      <c r="H32" s="35"/>
      <c r="I32" s="118" t="s">
        <v>49</v>
      </c>
      <c r="J32" s="118" t="s">
        <v>51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9" t="s">
        <v>52</v>
      </c>
      <c r="E33" s="106" t="s">
        <v>53</v>
      </c>
      <c r="F33" s="120">
        <f>ROUND((SUM(BE89:BE1072)),  2)</f>
        <v>0</v>
      </c>
      <c r="G33" s="35"/>
      <c r="H33" s="35"/>
      <c r="I33" s="121">
        <v>0.21</v>
      </c>
      <c r="J33" s="120">
        <f>ROUND(((SUM(BE89:BE1072))*I33),  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54</v>
      </c>
      <c r="F34" s="120">
        <f>ROUND((SUM(BF89:BF1072)),  2)</f>
        <v>0</v>
      </c>
      <c r="G34" s="35"/>
      <c r="H34" s="35"/>
      <c r="I34" s="121">
        <v>0.15</v>
      </c>
      <c r="J34" s="120">
        <f>ROUND(((SUM(BF89:BF1072))*I34),  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6" t="s">
        <v>55</v>
      </c>
      <c r="F35" s="120">
        <f>ROUND((SUM(BG89:BG1072)),  2)</f>
        <v>0</v>
      </c>
      <c r="G35" s="35"/>
      <c r="H35" s="35"/>
      <c r="I35" s="121">
        <v>0.21</v>
      </c>
      <c r="J35" s="120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6" t="s">
        <v>56</v>
      </c>
      <c r="F36" s="120">
        <f>ROUND((SUM(BH89:BH1072)),  2)</f>
        <v>0</v>
      </c>
      <c r="G36" s="35"/>
      <c r="H36" s="35"/>
      <c r="I36" s="121">
        <v>0.15</v>
      </c>
      <c r="J36" s="120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6" t="s">
        <v>57</v>
      </c>
      <c r="F37" s="120">
        <f>ROUND((SUM(BI89:BI1072)),  2)</f>
        <v>0</v>
      </c>
      <c r="G37" s="35"/>
      <c r="H37" s="35"/>
      <c r="I37" s="121">
        <v>0</v>
      </c>
      <c r="J37" s="120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2"/>
      <c r="D39" s="123" t="s">
        <v>58</v>
      </c>
      <c r="E39" s="124"/>
      <c r="F39" s="124"/>
      <c r="G39" s="125" t="s">
        <v>59</v>
      </c>
      <c r="H39" s="126" t="s">
        <v>60</v>
      </c>
      <c r="I39" s="124"/>
      <c r="J39" s="127">
        <f>SUM(J30:J37)</f>
        <v>0</v>
      </c>
      <c r="K39" s="128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105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287" t="str">
        <f>E7</f>
        <v>Město Albrechtice, Krnovská (I/57) - přechod Tyršova</v>
      </c>
      <c r="F48" s="288"/>
      <c r="G48" s="288"/>
      <c r="H48" s="288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102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59" t="str">
        <f>E9</f>
        <v>PS451 - SSZ přechodu pro chodce</v>
      </c>
      <c r="F50" s="289"/>
      <c r="G50" s="289"/>
      <c r="H50" s="289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Město Albrechtice</v>
      </c>
      <c r="G52" s="37"/>
      <c r="H52" s="37"/>
      <c r="I52" s="29" t="s">
        <v>24</v>
      </c>
      <c r="J52" s="60" t="str">
        <f>IF(J12="","",J12)</f>
        <v>17. 5. 2022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5.7" customHeight="1">
      <c r="A54" s="35"/>
      <c r="B54" s="36"/>
      <c r="C54" s="29" t="s">
        <v>30</v>
      </c>
      <c r="D54" s="37"/>
      <c r="E54" s="37"/>
      <c r="F54" s="27" t="str">
        <f>E15</f>
        <v>Město Město Albrechtice</v>
      </c>
      <c r="G54" s="37"/>
      <c r="H54" s="37"/>
      <c r="I54" s="29" t="s">
        <v>38</v>
      </c>
      <c r="J54" s="33" t="str">
        <f>E21</f>
        <v>PK SSZ Obrdlík,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15.2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29" t="s">
        <v>43</v>
      </c>
      <c r="J55" s="33" t="str">
        <f>E24</f>
        <v>Ing. Luděk Obrdlík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33" t="s">
        <v>106</v>
      </c>
      <c r="D57" s="134"/>
      <c r="E57" s="134"/>
      <c r="F57" s="134"/>
      <c r="G57" s="134"/>
      <c r="H57" s="134"/>
      <c r="I57" s="134"/>
      <c r="J57" s="135" t="s">
        <v>107</v>
      </c>
      <c r="K57" s="134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6" t="s">
        <v>80</v>
      </c>
      <c r="D59" s="37"/>
      <c r="E59" s="37"/>
      <c r="F59" s="37"/>
      <c r="G59" s="37"/>
      <c r="H59" s="37"/>
      <c r="I59" s="37"/>
      <c r="J59" s="78">
        <f>J89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108</v>
      </c>
    </row>
    <row r="60" spans="1:47" s="9" customFormat="1" ht="24.95" customHeight="1">
      <c r="B60" s="137"/>
      <c r="C60" s="138"/>
      <c r="D60" s="139" t="s">
        <v>109</v>
      </c>
      <c r="E60" s="140"/>
      <c r="F60" s="140"/>
      <c r="G60" s="140"/>
      <c r="H60" s="140"/>
      <c r="I60" s="140"/>
      <c r="J60" s="141">
        <f>J90</f>
        <v>0</v>
      </c>
      <c r="K60" s="138"/>
      <c r="L60" s="142"/>
    </row>
    <row r="61" spans="1:47" s="10" customFormat="1" ht="19.899999999999999" customHeight="1">
      <c r="B61" s="143"/>
      <c r="C61" s="144"/>
      <c r="D61" s="145" t="s">
        <v>110</v>
      </c>
      <c r="E61" s="146"/>
      <c r="F61" s="146"/>
      <c r="G61" s="146"/>
      <c r="H61" s="146"/>
      <c r="I61" s="146"/>
      <c r="J61" s="147">
        <f>J91</f>
        <v>0</v>
      </c>
      <c r="K61" s="144"/>
      <c r="L61" s="148"/>
    </row>
    <row r="62" spans="1:47" s="10" customFormat="1" ht="19.899999999999999" customHeight="1">
      <c r="B62" s="143"/>
      <c r="C62" s="144"/>
      <c r="D62" s="145" t="s">
        <v>111</v>
      </c>
      <c r="E62" s="146"/>
      <c r="F62" s="146"/>
      <c r="G62" s="146"/>
      <c r="H62" s="146"/>
      <c r="I62" s="146"/>
      <c r="J62" s="147">
        <f>J198</f>
        <v>0</v>
      </c>
      <c r="K62" s="144"/>
      <c r="L62" s="148"/>
    </row>
    <row r="63" spans="1:47" s="10" customFormat="1" ht="19.899999999999999" customHeight="1">
      <c r="B63" s="143"/>
      <c r="C63" s="144"/>
      <c r="D63" s="145" t="s">
        <v>112</v>
      </c>
      <c r="E63" s="146"/>
      <c r="F63" s="146"/>
      <c r="G63" s="146"/>
      <c r="H63" s="146"/>
      <c r="I63" s="146"/>
      <c r="J63" s="147">
        <f>J228</f>
        <v>0</v>
      </c>
      <c r="K63" s="144"/>
      <c r="L63" s="148"/>
    </row>
    <row r="64" spans="1:47" s="10" customFormat="1" ht="14.85" customHeight="1">
      <c r="B64" s="143"/>
      <c r="C64" s="144"/>
      <c r="D64" s="145" t="s">
        <v>113</v>
      </c>
      <c r="E64" s="146"/>
      <c r="F64" s="146"/>
      <c r="G64" s="146"/>
      <c r="H64" s="146"/>
      <c r="I64" s="146"/>
      <c r="J64" s="147">
        <f>J363</f>
        <v>0</v>
      </c>
      <c r="K64" s="144"/>
      <c r="L64" s="148"/>
    </row>
    <row r="65" spans="1:31" s="10" customFormat="1" ht="14.85" customHeight="1">
      <c r="B65" s="143"/>
      <c r="C65" s="144"/>
      <c r="D65" s="145" t="s">
        <v>114</v>
      </c>
      <c r="E65" s="146"/>
      <c r="F65" s="146"/>
      <c r="G65" s="146"/>
      <c r="H65" s="146"/>
      <c r="I65" s="146"/>
      <c r="J65" s="147">
        <f>J428</f>
        <v>0</v>
      </c>
      <c r="K65" s="144"/>
      <c r="L65" s="148"/>
    </row>
    <row r="66" spans="1:31" s="9" customFormat="1" ht="24.95" customHeight="1">
      <c r="B66" s="137"/>
      <c r="C66" s="138"/>
      <c r="D66" s="139" t="s">
        <v>115</v>
      </c>
      <c r="E66" s="140"/>
      <c r="F66" s="140"/>
      <c r="G66" s="140"/>
      <c r="H66" s="140"/>
      <c r="I66" s="140"/>
      <c r="J66" s="141">
        <f>J433</f>
        <v>0</v>
      </c>
      <c r="K66" s="138"/>
      <c r="L66" s="142"/>
    </row>
    <row r="67" spans="1:31" s="10" customFormat="1" ht="19.899999999999999" customHeight="1">
      <c r="B67" s="143"/>
      <c r="C67" s="144"/>
      <c r="D67" s="145" t="s">
        <v>116</v>
      </c>
      <c r="E67" s="146"/>
      <c r="F67" s="146"/>
      <c r="G67" s="146"/>
      <c r="H67" s="146"/>
      <c r="I67" s="146"/>
      <c r="J67" s="147">
        <f>J434</f>
        <v>0</v>
      </c>
      <c r="K67" s="144"/>
      <c r="L67" s="148"/>
    </row>
    <row r="68" spans="1:31" s="10" customFormat="1" ht="19.899999999999999" customHeight="1">
      <c r="B68" s="143"/>
      <c r="C68" s="144"/>
      <c r="D68" s="145" t="s">
        <v>117</v>
      </c>
      <c r="E68" s="146"/>
      <c r="F68" s="146"/>
      <c r="G68" s="146"/>
      <c r="H68" s="146"/>
      <c r="I68" s="146"/>
      <c r="J68" s="147">
        <f>J568</f>
        <v>0</v>
      </c>
      <c r="K68" s="144"/>
      <c r="L68" s="148"/>
    </row>
    <row r="69" spans="1:31" s="10" customFormat="1" ht="19.899999999999999" customHeight="1">
      <c r="B69" s="143"/>
      <c r="C69" s="144"/>
      <c r="D69" s="145" t="s">
        <v>118</v>
      </c>
      <c r="E69" s="146"/>
      <c r="F69" s="146"/>
      <c r="G69" s="146"/>
      <c r="H69" s="146"/>
      <c r="I69" s="146"/>
      <c r="J69" s="147">
        <f>J935</f>
        <v>0</v>
      </c>
      <c r="K69" s="144"/>
      <c r="L69" s="148"/>
    </row>
    <row r="70" spans="1:31" s="2" customFormat="1" ht="21.7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5" spans="1:31" s="2" customFormat="1" ht="6.95" customHeight="1">
      <c r="A75" s="35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24.95" customHeight="1">
      <c r="A76" s="35"/>
      <c r="B76" s="36"/>
      <c r="C76" s="23" t="s">
        <v>119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16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287" t="str">
        <f>E7</f>
        <v>Město Albrechtice, Krnovská (I/57) - přechod Tyršova</v>
      </c>
      <c r="F79" s="288"/>
      <c r="G79" s="288"/>
      <c r="H79" s="288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29" t="s">
        <v>102</v>
      </c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6.5" customHeight="1">
      <c r="A81" s="35"/>
      <c r="B81" s="36"/>
      <c r="C81" s="37"/>
      <c r="D81" s="37"/>
      <c r="E81" s="259" t="str">
        <f>E9</f>
        <v>PS451 - SSZ přechodu pro chodce</v>
      </c>
      <c r="F81" s="289"/>
      <c r="G81" s="289"/>
      <c r="H81" s="289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12" customHeight="1">
      <c r="A83" s="35"/>
      <c r="B83" s="36"/>
      <c r="C83" s="29" t="s">
        <v>22</v>
      </c>
      <c r="D83" s="37"/>
      <c r="E83" s="37"/>
      <c r="F83" s="27" t="str">
        <f>F12</f>
        <v>Město Albrechtice</v>
      </c>
      <c r="G83" s="37"/>
      <c r="H83" s="37"/>
      <c r="I83" s="29" t="s">
        <v>24</v>
      </c>
      <c r="J83" s="60" t="str">
        <f>IF(J12="","",J12)</f>
        <v>17. 5. 2022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2" customFormat="1" ht="25.7" customHeight="1">
      <c r="A85" s="35"/>
      <c r="B85" s="36"/>
      <c r="C85" s="29" t="s">
        <v>30</v>
      </c>
      <c r="D85" s="37"/>
      <c r="E85" s="37"/>
      <c r="F85" s="27" t="str">
        <f>E15</f>
        <v>Město Město Albrechtice</v>
      </c>
      <c r="G85" s="37"/>
      <c r="H85" s="37"/>
      <c r="I85" s="29" t="s">
        <v>38</v>
      </c>
      <c r="J85" s="33" t="str">
        <f>E21</f>
        <v>PK SSZ Obrdlík, s.r.o.</v>
      </c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65" s="2" customFormat="1" ht="15.2" customHeight="1">
      <c r="A86" s="35"/>
      <c r="B86" s="36"/>
      <c r="C86" s="29" t="s">
        <v>36</v>
      </c>
      <c r="D86" s="37"/>
      <c r="E86" s="37"/>
      <c r="F86" s="27" t="str">
        <f>IF(E18="","",E18)</f>
        <v>Vyplň údaj</v>
      </c>
      <c r="G86" s="37"/>
      <c r="H86" s="37"/>
      <c r="I86" s="29" t="s">
        <v>43</v>
      </c>
      <c r="J86" s="33" t="str">
        <f>E24</f>
        <v>Ing. Luděk Obrdlík</v>
      </c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65" s="2" customFormat="1" ht="10.3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65" s="11" customFormat="1" ht="29.25" customHeight="1">
      <c r="A88" s="149"/>
      <c r="B88" s="150"/>
      <c r="C88" s="151" t="s">
        <v>120</v>
      </c>
      <c r="D88" s="152" t="s">
        <v>67</v>
      </c>
      <c r="E88" s="152" t="s">
        <v>63</v>
      </c>
      <c r="F88" s="152" t="s">
        <v>64</v>
      </c>
      <c r="G88" s="152" t="s">
        <v>121</v>
      </c>
      <c r="H88" s="152" t="s">
        <v>122</v>
      </c>
      <c r="I88" s="152" t="s">
        <v>123</v>
      </c>
      <c r="J88" s="152" t="s">
        <v>107</v>
      </c>
      <c r="K88" s="153" t="s">
        <v>124</v>
      </c>
      <c r="L88" s="154"/>
      <c r="M88" s="69" t="s">
        <v>44</v>
      </c>
      <c r="N88" s="70" t="s">
        <v>52</v>
      </c>
      <c r="O88" s="70" t="s">
        <v>125</v>
      </c>
      <c r="P88" s="70" t="s">
        <v>126</v>
      </c>
      <c r="Q88" s="70" t="s">
        <v>127</v>
      </c>
      <c r="R88" s="70" t="s">
        <v>128</v>
      </c>
      <c r="S88" s="70" t="s">
        <v>129</v>
      </c>
      <c r="T88" s="71" t="s">
        <v>130</v>
      </c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</row>
    <row r="89" spans="1:65" s="2" customFormat="1" ht="22.9" customHeight="1">
      <c r="A89" s="35"/>
      <c r="B89" s="36"/>
      <c r="C89" s="76" t="s">
        <v>131</v>
      </c>
      <c r="D89" s="37"/>
      <c r="E89" s="37"/>
      <c r="F89" s="37"/>
      <c r="G89" s="37"/>
      <c r="H89" s="37"/>
      <c r="I89" s="37"/>
      <c r="J89" s="155">
        <f>BK89</f>
        <v>0</v>
      </c>
      <c r="K89" s="37"/>
      <c r="L89" s="40"/>
      <c r="M89" s="72"/>
      <c r="N89" s="156"/>
      <c r="O89" s="73"/>
      <c r="P89" s="157">
        <f>P90+P433</f>
        <v>0</v>
      </c>
      <c r="Q89" s="73"/>
      <c r="R89" s="157">
        <f>R90+R433</f>
        <v>10.942992159999999</v>
      </c>
      <c r="S89" s="73"/>
      <c r="T89" s="158">
        <f>T90+T433</f>
        <v>12.07024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7" t="s">
        <v>81</v>
      </c>
      <c r="AU89" s="17" t="s">
        <v>108</v>
      </c>
      <c r="BK89" s="159">
        <f>BK90+BK433</f>
        <v>0</v>
      </c>
    </row>
    <row r="90" spans="1:65" s="12" customFormat="1" ht="25.9" customHeight="1">
      <c r="B90" s="160"/>
      <c r="C90" s="161"/>
      <c r="D90" s="162" t="s">
        <v>81</v>
      </c>
      <c r="E90" s="163" t="s">
        <v>132</v>
      </c>
      <c r="F90" s="163" t="s">
        <v>133</v>
      </c>
      <c r="G90" s="161"/>
      <c r="H90" s="161"/>
      <c r="I90" s="164"/>
      <c r="J90" s="165">
        <f>BK90</f>
        <v>0</v>
      </c>
      <c r="K90" s="161"/>
      <c r="L90" s="166"/>
      <c r="M90" s="167"/>
      <c r="N90" s="168"/>
      <c r="O90" s="168"/>
      <c r="P90" s="169">
        <f>P91+P198+P228</f>
        <v>0</v>
      </c>
      <c r="Q90" s="168"/>
      <c r="R90" s="169">
        <f>R91+R198+R228</f>
        <v>2.5151542199999999</v>
      </c>
      <c r="S90" s="168"/>
      <c r="T90" s="170">
        <f>T91+T198+T228</f>
        <v>7.90524</v>
      </c>
      <c r="AR90" s="171" t="s">
        <v>90</v>
      </c>
      <c r="AT90" s="172" t="s">
        <v>81</v>
      </c>
      <c r="AU90" s="172" t="s">
        <v>82</v>
      </c>
      <c r="AY90" s="171" t="s">
        <v>134</v>
      </c>
      <c r="BK90" s="173">
        <f>BK91+BK198+BK228</f>
        <v>0</v>
      </c>
    </row>
    <row r="91" spans="1:65" s="12" customFormat="1" ht="22.9" customHeight="1">
      <c r="B91" s="160"/>
      <c r="C91" s="161"/>
      <c r="D91" s="162" t="s">
        <v>81</v>
      </c>
      <c r="E91" s="174" t="s">
        <v>90</v>
      </c>
      <c r="F91" s="174" t="s">
        <v>135</v>
      </c>
      <c r="G91" s="161"/>
      <c r="H91" s="161"/>
      <c r="I91" s="164"/>
      <c r="J91" s="175">
        <f>BK91</f>
        <v>0</v>
      </c>
      <c r="K91" s="161"/>
      <c r="L91" s="166"/>
      <c r="M91" s="167"/>
      <c r="N91" s="168"/>
      <c r="O91" s="168"/>
      <c r="P91" s="169">
        <f>SUM(P92:P197)</f>
        <v>0</v>
      </c>
      <c r="Q91" s="168"/>
      <c r="R91" s="169">
        <f>SUM(R92:R197)</f>
        <v>3.1078000000000001E-2</v>
      </c>
      <c r="S91" s="168"/>
      <c r="T91" s="170">
        <f>SUM(T92:T197)</f>
        <v>6.2940800000000001</v>
      </c>
      <c r="AR91" s="171" t="s">
        <v>90</v>
      </c>
      <c r="AT91" s="172" t="s">
        <v>81</v>
      </c>
      <c r="AU91" s="172" t="s">
        <v>90</v>
      </c>
      <c r="AY91" s="171" t="s">
        <v>134</v>
      </c>
      <c r="BK91" s="173">
        <f>SUM(BK92:BK197)</f>
        <v>0</v>
      </c>
    </row>
    <row r="92" spans="1:65" s="2" customFormat="1" ht="62.65" customHeight="1">
      <c r="A92" s="35"/>
      <c r="B92" s="36"/>
      <c r="C92" s="176" t="s">
        <v>90</v>
      </c>
      <c r="D92" s="176" t="s">
        <v>136</v>
      </c>
      <c r="E92" s="177" t="s">
        <v>137</v>
      </c>
      <c r="F92" s="178" t="s">
        <v>138</v>
      </c>
      <c r="G92" s="179" t="s">
        <v>139</v>
      </c>
      <c r="H92" s="180">
        <v>24.207999999999998</v>
      </c>
      <c r="I92" s="181"/>
      <c r="J92" s="182">
        <f>ROUND(I92*H92,2)</f>
        <v>0</v>
      </c>
      <c r="K92" s="178" t="s">
        <v>140</v>
      </c>
      <c r="L92" s="40"/>
      <c r="M92" s="183" t="s">
        <v>44</v>
      </c>
      <c r="N92" s="184" t="s">
        <v>53</v>
      </c>
      <c r="O92" s="65"/>
      <c r="P92" s="185">
        <f>O92*H92</f>
        <v>0</v>
      </c>
      <c r="Q92" s="185">
        <v>0</v>
      </c>
      <c r="R92" s="185">
        <f>Q92*H92</f>
        <v>0</v>
      </c>
      <c r="S92" s="185">
        <v>0.26</v>
      </c>
      <c r="T92" s="186">
        <f>S92*H92</f>
        <v>6.2940800000000001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7" t="s">
        <v>141</v>
      </c>
      <c r="AT92" s="187" t="s">
        <v>136</v>
      </c>
      <c r="AU92" s="187" t="s">
        <v>92</v>
      </c>
      <c r="AY92" s="17" t="s">
        <v>134</v>
      </c>
      <c r="BE92" s="188">
        <f>IF(N92="základní",J92,0)</f>
        <v>0</v>
      </c>
      <c r="BF92" s="188">
        <f>IF(N92="snížená",J92,0)</f>
        <v>0</v>
      </c>
      <c r="BG92" s="188">
        <f>IF(N92="zákl. přenesená",J92,0)</f>
        <v>0</v>
      </c>
      <c r="BH92" s="188">
        <f>IF(N92="sníž. přenesená",J92,0)</f>
        <v>0</v>
      </c>
      <c r="BI92" s="188">
        <f>IF(N92="nulová",J92,0)</f>
        <v>0</v>
      </c>
      <c r="BJ92" s="17" t="s">
        <v>90</v>
      </c>
      <c r="BK92" s="188">
        <f>ROUND(I92*H92,2)</f>
        <v>0</v>
      </c>
      <c r="BL92" s="17" t="s">
        <v>141</v>
      </c>
      <c r="BM92" s="187" t="s">
        <v>142</v>
      </c>
    </row>
    <row r="93" spans="1:65" s="2" customFormat="1" ht="11.25">
      <c r="A93" s="35"/>
      <c r="B93" s="36"/>
      <c r="C93" s="37"/>
      <c r="D93" s="189" t="s">
        <v>143</v>
      </c>
      <c r="E93" s="37"/>
      <c r="F93" s="190" t="s">
        <v>144</v>
      </c>
      <c r="G93" s="37"/>
      <c r="H93" s="37"/>
      <c r="I93" s="191"/>
      <c r="J93" s="37"/>
      <c r="K93" s="37"/>
      <c r="L93" s="40"/>
      <c r="M93" s="192"/>
      <c r="N93" s="193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7" t="s">
        <v>143</v>
      </c>
      <c r="AU93" s="17" t="s">
        <v>92</v>
      </c>
    </row>
    <row r="94" spans="1:65" s="13" customFormat="1" ht="11.25">
      <c r="B94" s="194"/>
      <c r="C94" s="195"/>
      <c r="D94" s="196" t="s">
        <v>145</v>
      </c>
      <c r="E94" s="197" t="s">
        <v>44</v>
      </c>
      <c r="F94" s="198" t="s">
        <v>146</v>
      </c>
      <c r="G94" s="195"/>
      <c r="H94" s="197" t="s">
        <v>44</v>
      </c>
      <c r="I94" s="199"/>
      <c r="J94" s="195"/>
      <c r="K94" s="195"/>
      <c r="L94" s="200"/>
      <c r="M94" s="201"/>
      <c r="N94" s="202"/>
      <c r="O94" s="202"/>
      <c r="P94" s="202"/>
      <c r="Q94" s="202"/>
      <c r="R94" s="202"/>
      <c r="S94" s="202"/>
      <c r="T94" s="203"/>
      <c r="AT94" s="204" t="s">
        <v>145</v>
      </c>
      <c r="AU94" s="204" t="s">
        <v>92</v>
      </c>
      <c r="AV94" s="13" t="s">
        <v>90</v>
      </c>
      <c r="AW94" s="13" t="s">
        <v>42</v>
      </c>
      <c r="AX94" s="13" t="s">
        <v>82</v>
      </c>
      <c r="AY94" s="204" t="s">
        <v>134</v>
      </c>
    </row>
    <row r="95" spans="1:65" s="13" customFormat="1" ht="22.5">
      <c r="B95" s="194"/>
      <c r="C95" s="195"/>
      <c r="D95" s="196" t="s">
        <v>145</v>
      </c>
      <c r="E95" s="197" t="s">
        <v>44</v>
      </c>
      <c r="F95" s="198" t="s">
        <v>147</v>
      </c>
      <c r="G95" s="195"/>
      <c r="H95" s="197" t="s">
        <v>44</v>
      </c>
      <c r="I95" s="199"/>
      <c r="J95" s="195"/>
      <c r="K95" s="195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145</v>
      </c>
      <c r="AU95" s="204" t="s">
        <v>92</v>
      </c>
      <c r="AV95" s="13" t="s">
        <v>90</v>
      </c>
      <c r="AW95" s="13" t="s">
        <v>42</v>
      </c>
      <c r="AX95" s="13" t="s">
        <v>82</v>
      </c>
      <c r="AY95" s="204" t="s">
        <v>134</v>
      </c>
    </row>
    <row r="96" spans="1:65" s="14" customFormat="1" ht="11.25">
      <c r="B96" s="205"/>
      <c r="C96" s="206"/>
      <c r="D96" s="196" t="s">
        <v>145</v>
      </c>
      <c r="E96" s="207" t="s">
        <v>44</v>
      </c>
      <c r="F96" s="208" t="s">
        <v>148</v>
      </c>
      <c r="G96" s="206"/>
      <c r="H96" s="209">
        <v>24.207999999999998</v>
      </c>
      <c r="I96" s="210"/>
      <c r="J96" s="206"/>
      <c r="K96" s="206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145</v>
      </c>
      <c r="AU96" s="215" t="s">
        <v>92</v>
      </c>
      <c r="AV96" s="14" t="s">
        <v>92</v>
      </c>
      <c r="AW96" s="14" t="s">
        <v>42</v>
      </c>
      <c r="AX96" s="14" t="s">
        <v>90</v>
      </c>
      <c r="AY96" s="215" t="s">
        <v>134</v>
      </c>
    </row>
    <row r="97" spans="1:65" s="2" customFormat="1" ht="24.2" customHeight="1">
      <c r="A97" s="35"/>
      <c r="B97" s="36"/>
      <c r="C97" s="176" t="s">
        <v>92</v>
      </c>
      <c r="D97" s="176" t="s">
        <v>136</v>
      </c>
      <c r="E97" s="177" t="s">
        <v>149</v>
      </c>
      <c r="F97" s="178" t="s">
        <v>150</v>
      </c>
      <c r="G97" s="179" t="s">
        <v>139</v>
      </c>
      <c r="H97" s="180">
        <v>3.8919999999999999</v>
      </c>
      <c r="I97" s="181"/>
      <c r="J97" s="182">
        <f>ROUND(I97*H97,2)</f>
        <v>0</v>
      </c>
      <c r="K97" s="178" t="s">
        <v>140</v>
      </c>
      <c r="L97" s="40"/>
      <c r="M97" s="183" t="s">
        <v>44</v>
      </c>
      <c r="N97" s="184" t="s">
        <v>53</v>
      </c>
      <c r="O97" s="65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7" t="s">
        <v>141</v>
      </c>
      <c r="AT97" s="187" t="s">
        <v>136</v>
      </c>
      <c r="AU97" s="187" t="s">
        <v>92</v>
      </c>
      <c r="AY97" s="17" t="s">
        <v>134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7" t="s">
        <v>90</v>
      </c>
      <c r="BK97" s="188">
        <f>ROUND(I97*H97,2)</f>
        <v>0</v>
      </c>
      <c r="BL97" s="17" t="s">
        <v>141</v>
      </c>
      <c r="BM97" s="187" t="s">
        <v>151</v>
      </c>
    </row>
    <row r="98" spans="1:65" s="2" customFormat="1" ht="11.25">
      <c r="A98" s="35"/>
      <c r="B98" s="36"/>
      <c r="C98" s="37"/>
      <c r="D98" s="189" t="s">
        <v>143</v>
      </c>
      <c r="E98" s="37"/>
      <c r="F98" s="190" t="s">
        <v>152</v>
      </c>
      <c r="G98" s="37"/>
      <c r="H98" s="37"/>
      <c r="I98" s="191"/>
      <c r="J98" s="37"/>
      <c r="K98" s="37"/>
      <c r="L98" s="40"/>
      <c r="M98" s="192"/>
      <c r="N98" s="193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7" t="s">
        <v>143</v>
      </c>
      <c r="AU98" s="17" t="s">
        <v>92</v>
      </c>
    </row>
    <row r="99" spans="1:65" s="13" customFormat="1" ht="11.25">
      <c r="B99" s="194"/>
      <c r="C99" s="195"/>
      <c r="D99" s="196" t="s">
        <v>145</v>
      </c>
      <c r="E99" s="197" t="s">
        <v>44</v>
      </c>
      <c r="F99" s="198" t="s">
        <v>146</v>
      </c>
      <c r="G99" s="195"/>
      <c r="H99" s="197" t="s">
        <v>44</v>
      </c>
      <c r="I99" s="199"/>
      <c r="J99" s="195"/>
      <c r="K99" s="195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145</v>
      </c>
      <c r="AU99" s="204" t="s">
        <v>92</v>
      </c>
      <c r="AV99" s="13" t="s">
        <v>90</v>
      </c>
      <c r="AW99" s="13" t="s">
        <v>42</v>
      </c>
      <c r="AX99" s="13" t="s">
        <v>82</v>
      </c>
      <c r="AY99" s="204" t="s">
        <v>134</v>
      </c>
    </row>
    <row r="100" spans="1:65" s="13" customFormat="1" ht="22.5">
      <c r="B100" s="194"/>
      <c r="C100" s="195"/>
      <c r="D100" s="196" t="s">
        <v>145</v>
      </c>
      <c r="E100" s="197" t="s">
        <v>44</v>
      </c>
      <c r="F100" s="198" t="s">
        <v>153</v>
      </c>
      <c r="G100" s="195"/>
      <c r="H100" s="197" t="s">
        <v>44</v>
      </c>
      <c r="I100" s="199"/>
      <c r="J100" s="195"/>
      <c r="K100" s="195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145</v>
      </c>
      <c r="AU100" s="204" t="s">
        <v>92</v>
      </c>
      <c r="AV100" s="13" t="s">
        <v>90</v>
      </c>
      <c r="AW100" s="13" t="s">
        <v>42</v>
      </c>
      <c r="AX100" s="13" t="s">
        <v>82</v>
      </c>
      <c r="AY100" s="204" t="s">
        <v>134</v>
      </c>
    </row>
    <row r="101" spans="1:65" s="14" customFormat="1" ht="11.25">
      <c r="B101" s="205"/>
      <c r="C101" s="206"/>
      <c r="D101" s="196" t="s">
        <v>145</v>
      </c>
      <c r="E101" s="207" t="s">
        <v>44</v>
      </c>
      <c r="F101" s="208" t="s">
        <v>154</v>
      </c>
      <c r="G101" s="206"/>
      <c r="H101" s="209">
        <v>3.8919999999999999</v>
      </c>
      <c r="I101" s="210"/>
      <c r="J101" s="206"/>
      <c r="K101" s="206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145</v>
      </c>
      <c r="AU101" s="215" t="s">
        <v>92</v>
      </c>
      <c r="AV101" s="14" t="s">
        <v>92</v>
      </c>
      <c r="AW101" s="14" t="s">
        <v>42</v>
      </c>
      <c r="AX101" s="14" t="s">
        <v>90</v>
      </c>
      <c r="AY101" s="215" t="s">
        <v>134</v>
      </c>
    </row>
    <row r="102" spans="1:65" s="2" customFormat="1" ht="37.9" customHeight="1">
      <c r="A102" s="35"/>
      <c r="B102" s="36"/>
      <c r="C102" s="176" t="s">
        <v>155</v>
      </c>
      <c r="D102" s="176" t="s">
        <v>136</v>
      </c>
      <c r="E102" s="177" t="s">
        <v>156</v>
      </c>
      <c r="F102" s="178" t="s">
        <v>157</v>
      </c>
      <c r="G102" s="179" t="s">
        <v>139</v>
      </c>
      <c r="H102" s="180">
        <v>3.8919999999999999</v>
      </c>
      <c r="I102" s="181"/>
      <c r="J102" s="182">
        <f>ROUND(I102*H102,2)</f>
        <v>0</v>
      </c>
      <c r="K102" s="178" t="s">
        <v>140</v>
      </c>
      <c r="L102" s="40"/>
      <c r="M102" s="183" t="s">
        <v>44</v>
      </c>
      <c r="N102" s="184" t="s">
        <v>53</v>
      </c>
      <c r="O102" s="65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7" t="s">
        <v>141</v>
      </c>
      <c r="AT102" s="187" t="s">
        <v>136</v>
      </c>
      <c r="AU102" s="187" t="s">
        <v>92</v>
      </c>
      <c r="AY102" s="17" t="s">
        <v>134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7" t="s">
        <v>90</v>
      </c>
      <c r="BK102" s="188">
        <f>ROUND(I102*H102,2)</f>
        <v>0</v>
      </c>
      <c r="BL102" s="17" t="s">
        <v>141</v>
      </c>
      <c r="BM102" s="187" t="s">
        <v>158</v>
      </c>
    </row>
    <row r="103" spans="1:65" s="2" customFormat="1" ht="11.25">
      <c r="A103" s="35"/>
      <c r="B103" s="36"/>
      <c r="C103" s="37"/>
      <c r="D103" s="189" t="s">
        <v>143</v>
      </c>
      <c r="E103" s="37"/>
      <c r="F103" s="190" t="s">
        <v>159</v>
      </c>
      <c r="G103" s="37"/>
      <c r="H103" s="37"/>
      <c r="I103" s="191"/>
      <c r="J103" s="37"/>
      <c r="K103" s="37"/>
      <c r="L103" s="40"/>
      <c r="M103" s="192"/>
      <c r="N103" s="193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7" t="s">
        <v>143</v>
      </c>
      <c r="AU103" s="17" t="s">
        <v>92</v>
      </c>
    </row>
    <row r="104" spans="1:65" s="13" customFormat="1" ht="11.25">
      <c r="B104" s="194"/>
      <c r="C104" s="195"/>
      <c r="D104" s="196" t="s">
        <v>145</v>
      </c>
      <c r="E104" s="197" t="s">
        <v>44</v>
      </c>
      <c r="F104" s="198" t="s">
        <v>146</v>
      </c>
      <c r="G104" s="195"/>
      <c r="H104" s="197" t="s">
        <v>44</v>
      </c>
      <c r="I104" s="199"/>
      <c r="J104" s="195"/>
      <c r="K104" s="195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145</v>
      </c>
      <c r="AU104" s="204" t="s">
        <v>92</v>
      </c>
      <c r="AV104" s="13" t="s">
        <v>90</v>
      </c>
      <c r="AW104" s="13" t="s">
        <v>42</v>
      </c>
      <c r="AX104" s="13" t="s">
        <v>82</v>
      </c>
      <c r="AY104" s="204" t="s">
        <v>134</v>
      </c>
    </row>
    <row r="105" spans="1:65" s="13" customFormat="1" ht="22.5">
      <c r="B105" s="194"/>
      <c r="C105" s="195"/>
      <c r="D105" s="196" t="s">
        <v>145</v>
      </c>
      <c r="E105" s="197" t="s">
        <v>44</v>
      </c>
      <c r="F105" s="198" t="s">
        <v>153</v>
      </c>
      <c r="G105" s="195"/>
      <c r="H105" s="197" t="s">
        <v>44</v>
      </c>
      <c r="I105" s="199"/>
      <c r="J105" s="195"/>
      <c r="K105" s="195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145</v>
      </c>
      <c r="AU105" s="204" t="s">
        <v>92</v>
      </c>
      <c r="AV105" s="13" t="s">
        <v>90</v>
      </c>
      <c r="AW105" s="13" t="s">
        <v>42</v>
      </c>
      <c r="AX105" s="13" t="s">
        <v>82</v>
      </c>
      <c r="AY105" s="204" t="s">
        <v>134</v>
      </c>
    </row>
    <row r="106" spans="1:65" s="14" customFormat="1" ht="11.25">
      <c r="B106" s="205"/>
      <c r="C106" s="206"/>
      <c r="D106" s="196" t="s">
        <v>145</v>
      </c>
      <c r="E106" s="207" t="s">
        <v>44</v>
      </c>
      <c r="F106" s="208" t="s">
        <v>154</v>
      </c>
      <c r="G106" s="206"/>
      <c r="H106" s="209">
        <v>3.8919999999999999</v>
      </c>
      <c r="I106" s="210"/>
      <c r="J106" s="206"/>
      <c r="K106" s="206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145</v>
      </c>
      <c r="AU106" s="215" t="s">
        <v>92</v>
      </c>
      <c r="AV106" s="14" t="s">
        <v>92</v>
      </c>
      <c r="AW106" s="14" t="s">
        <v>42</v>
      </c>
      <c r="AX106" s="14" t="s">
        <v>90</v>
      </c>
      <c r="AY106" s="215" t="s">
        <v>134</v>
      </c>
    </row>
    <row r="107" spans="1:65" s="2" customFormat="1" ht="37.9" customHeight="1">
      <c r="A107" s="35"/>
      <c r="B107" s="36"/>
      <c r="C107" s="176" t="s">
        <v>141</v>
      </c>
      <c r="D107" s="176" t="s">
        <v>136</v>
      </c>
      <c r="E107" s="177" t="s">
        <v>160</v>
      </c>
      <c r="F107" s="178" t="s">
        <v>161</v>
      </c>
      <c r="G107" s="179" t="s">
        <v>139</v>
      </c>
      <c r="H107" s="180">
        <v>3.8919999999999999</v>
      </c>
      <c r="I107" s="181"/>
      <c r="J107" s="182">
        <f>ROUND(I107*H107,2)</f>
        <v>0</v>
      </c>
      <c r="K107" s="178" t="s">
        <v>140</v>
      </c>
      <c r="L107" s="40"/>
      <c r="M107" s="183" t="s">
        <v>44</v>
      </c>
      <c r="N107" s="184" t="s">
        <v>53</v>
      </c>
      <c r="O107" s="65"/>
      <c r="P107" s="185">
        <f>O107*H107</f>
        <v>0</v>
      </c>
      <c r="Q107" s="185">
        <v>0</v>
      </c>
      <c r="R107" s="185">
        <f>Q107*H107</f>
        <v>0</v>
      </c>
      <c r="S107" s="185">
        <v>0</v>
      </c>
      <c r="T107" s="186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7" t="s">
        <v>141</v>
      </c>
      <c r="AT107" s="187" t="s">
        <v>136</v>
      </c>
      <c r="AU107" s="187" t="s">
        <v>92</v>
      </c>
      <c r="AY107" s="17" t="s">
        <v>134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17" t="s">
        <v>90</v>
      </c>
      <c r="BK107" s="188">
        <f>ROUND(I107*H107,2)</f>
        <v>0</v>
      </c>
      <c r="BL107" s="17" t="s">
        <v>141</v>
      </c>
      <c r="BM107" s="187" t="s">
        <v>162</v>
      </c>
    </row>
    <row r="108" spans="1:65" s="2" customFormat="1" ht="11.25">
      <c r="A108" s="35"/>
      <c r="B108" s="36"/>
      <c r="C108" s="37"/>
      <c r="D108" s="189" t="s">
        <v>143</v>
      </c>
      <c r="E108" s="37"/>
      <c r="F108" s="190" t="s">
        <v>163</v>
      </c>
      <c r="G108" s="37"/>
      <c r="H108" s="37"/>
      <c r="I108" s="191"/>
      <c r="J108" s="37"/>
      <c r="K108" s="37"/>
      <c r="L108" s="40"/>
      <c r="M108" s="192"/>
      <c r="N108" s="193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7" t="s">
        <v>143</v>
      </c>
      <c r="AU108" s="17" t="s">
        <v>92</v>
      </c>
    </row>
    <row r="109" spans="1:65" s="13" customFormat="1" ht="11.25">
      <c r="B109" s="194"/>
      <c r="C109" s="195"/>
      <c r="D109" s="196" t="s">
        <v>145</v>
      </c>
      <c r="E109" s="197" t="s">
        <v>44</v>
      </c>
      <c r="F109" s="198" t="s">
        <v>146</v>
      </c>
      <c r="G109" s="195"/>
      <c r="H109" s="197" t="s">
        <v>44</v>
      </c>
      <c r="I109" s="199"/>
      <c r="J109" s="195"/>
      <c r="K109" s="195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145</v>
      </c>
      <c r="AU109" s="204" t="s">
        <v>92</v>
      </c>
      <c r="AV109" s="13" t="s">
        <v>90</v>
      </c>
      <c r="AW109" s="13" t="s">
        <v>42</v>
      </c>
      <c r="AX109" s="13" t="s">
        <v>82</v>
      </c>
      <c r="AY109" s="204" t="s">
        <v>134</v>
      </c>
    </row>
    <row r="110" spans="1:65" s="13" customFormat="1" ht="22.5">
      <c r="B110" s="194"/>
      <c r="C110" s="195"/>
      <c r="D110" s="196" t="s">
        <v>145</v>
      </c>
      <c r="E110" s="197" t="s">
        <v>44</v>
      </c>
      <c r="F110" s="198" t="s">
        <v>164</v>
      </c>
      <c r="G110" s="195"/>
      <c r="H110" s="197" t="s">
        <v>44</v>
      </c>
      <c r="I110" s="199"/>
      <c r="J110" s="195"/>
      <c r="K110" s="195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145</v>
      </c>
      <c r="AU110" s="204" t="s">
        <v>92</v>
      </c>
      <c r="AV110" s="13" t="s">
        <v>90</v>
      </c>
      <c r="AW110" s="13" t="s">
        <v>42</v>
      </c>
      <c r="AX110" s="13" t="s">
        <v>82</v>
      </c>
      <c r="AY110" s="204" t="s">
        <v>134</v>
      </c>
    </row>
    <row r="111" spans="1:65" s="14" customFormat="1" ht="11.25">
      <c r="B111" s="205"/>
      <c r="C111" s="206"/>
      <c r="D111" s="196" t="s">
        <v>145</v>
      </c>
      <c r="E111" s="207" t="s">
        <v>44</v>
      </c>
      <c r="F111" s="208" t="s">
        <v>154</v>
      </c>
      <c r="G111" s="206"/>
      <c r="H111" s="209">
        <v>3.8919999999999999</v>
      </c>
      <c r="I111" s="210"/>
      <c r="J111" s="206"/>
      <c r="K111" s="206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145</v>
      </c>
      <c r="AU111" s="215" t="s">
        <v>92</v>
      </c>
      <c r="AV111" s="14" t="s">
        <v>92</v>
      </c>
      <c r="AW111" s="14" t="s">
        <v>42</v>
      </c>
      <c r="AX111" s="14" t="s">
        <v>90</v>
      </c>
      <c r="AY111" s="215" t="s">
        <v>134</v>
      </c>
    </row>
    <row r="112" spans="1:65" s="2" customFormat="1" ht="16.5" customHeight="1">
      <c r="A112" s="35"/>
      <c r="B112" s="36"/>
      <c r="C112" s="216" t="s">
        <v>165</v>
      </c>
      <c r="D112" s="216" t="s">
        <v>166</v>
      </c>
      <c r="E112" s="217" t="s">
        <v>167</v>
      </c>
      <c r="F112" s="218" t="s">
        <v>168</v>
      </c>
      <c r="G112" s="219" t="s">
        <v>169</v>
      </c>
      <c r="H112" s="220">
        <v>7.8E-2</v>
      </c>
      <c r="I112" s="221"/>
      <c r="J112" s="222">
        <f>ROUND(I112*H112,2)</f>
        <v>0</v>
      </c>
      <c r="K112" s="218" t="s">
        <v>140</v>
      </c>
      <c r="L112" s="223"/>
      <c r="M112" s="224" t="s">
        <v>44</v>
      </c>
      <c r="N112" s="225" t="s">
        <v>53</v>
      </c>
      <c r="O112" s="65"/>
      <c r="P112" s="185">
        <f>O112*H112</f>
        <v>0</v>
      </c>
      <c r="Q112" s="185">
        <v>1E-3</v>
      </c>
      <c r="R112" s="185">
        <f>Q112*H112</f>
        <v>7.7999999999999999E-5</v>
      </c>
      <c r="S112" s="185">
        <v>0</v>
      </c>
      <c r="T112" s="186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7" t="s">
        <v>170</v>
      </c>
      <c r="AT112" s="187" t="s">
        <v>166</v>
      </c>
      <c r="AU112" s="187" t="s">
        <v>92</v>
      </c>
      <c r="AY112" s="17" t="s">
        <v>134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7" t="s">
        <v>90</v>
      </c>
      <c r="BK112" s="188">
        <f>ROUND(I112*H112,2)</f>
        <v>0</v>
      </c>
      <c r="BL112" s="17" t="s">
        <v>141</v>
      </c>
      <c r="BM112" s="187" t="s">
        <v>171</v>
      </c>
    </row>
    <row r="113" spans="1:65" s="13" customFormat="1" ht="11.25">
      <c r="B113" s="194"/>
      <c r="C113" s="195"/>
      <c r="D113" s="196" t="s">
        <v>145</v>
      </c>
      <c r="E113" s="197" t="s">
        <v>44</v>
      </c>
      <c r="F113" s="198" t="s">
        <v>146</v>
      </c>
      <c r="G113" s="195"/>
      <c r="H113" s="197" t="s">
        <v>44</v>
      </c>
      <c r="I113" s="199"/>
      <c r="J113" s="195"/>
      <c r="K113" s="195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145</v>
      </c>
      <c r="AU113" s="204" t="s">
        <v>92</v>
      </c>
      <c r="AV113" s="13" t="s">
        <v>90</v>
      </c>
      <c r="AW113" s="13" t="s">
        <v>42</v>
      </c>
      <c r="AX113" s="13" t="s">
        <v>82</v>
      </c>
      <c r="AY113" s="204" t="s">
        <v>134</v>
      </c>
    </row>
    <row r="114" spans="1:65" s="13" customFormat="1" ht="22.5">
      <c r="B114" s="194"/>
      <c r="C114" s="195"/>
      <c r="D114" s="196" t="s">
        <v>145</v>
      </c>
      <c r="E114" s="197" t="s">
        <v>44</v>
      </c>
      <c r="F114" s="198" t="s">
        <v>172</v>
      </c>
      <c r="G114" s="195"/>
      <c r="H114" s="197" t="s">
        <v>44</v>
      </c>
      <c r="I114" s="199"/>
      <c r="J114" s="195"/>
      <c r="K114" s="195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145</v>
      </c>
      <c r="AU114" s="204" t="s">
        <v>92</v>
      </c>
      <c r="AV114" s="13" t="s">
        <v>90</v>
      </c>
      <c r="AW114" s="13" t="s">
        <v>42</v>
      </c>
      <c r="AX114" s="13" t="s">
        <v>82</v>
      </c>
      <c r="AY114" s="204" t="s">
        <v>134</v>
      </c>
    </row>
    <row r="115" spans="1:65" s="14" customFormat="1" ht="11.25">
      <c r="B115" s="205"/>
      <c r="C115" s="206"/>
      <c r="D115" s="196" t="s">
        <v>145</v>
      </c>
      <c r="E115" s="207" t="s">
        <v>44</v>
      </c>
      <c r="F115" s="208" t="s">
        <v>173</v>
      </c>
      <c r="G115" s="206"/>
      <c r="H115" s="209">
        <v>7.8E-2</v>
      </c>
      <c r="I115" s="210"/>
      <c r="J115" s="206"/>
      <c r="K115" s="206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145</v>
      </c>
      <c r="AU115" s="215" t="s">
        <v>92</v>
      </c>
      <c r="AV115" s="14" t="s">
        <v>92</v>
      </c>
      <c r="AW115" s="14" t="s">
        <v>42</v>
      </c>
      <c r="AX115" s="14" t="s">
        <v>90</v>
      </c>
      <c r="AY115" s="215" t="s">
        <v>134</v>
      </c>
    </row>
    <row r="116" spans="1:65" s="2" customFormat="1" ht="49.15" customHeight="1">
      <c r="A116" s="35"/>
      <c r="B116" s="36"/>
      <c r="C116" s="176" t="s">
        <v>174</v>
      </c>
      <c r="D116" s="176" t="s">
        <v>136</v>
      </c>
      <c r="E116" s="177" t="s">
        <v>175</v>
      </c>
      <c r="F116" s="178" t="s">
        <v>176</v>
      </c>
      <c r="G116" s="179" t="s">
        <v>139</v>
      </c>
      <c r="H116" s="180">
        <v>3.8919999999999999</v>
      </c>
      <c r="I116" s="181"/>
      <c r="J116" s="182">
        <f>ROUND(I116*H116,2)</f>
        <v>0</v>
      </c>
      <c r="K116" s="178" t="s">
        <v>140</v>
      </c>
      <c r="L116" s="40"/>
      <c r="M116" s="183" t="s">
        <v>44</v>
      </c>
      <c r="N116" s="184" t="s">
        <v>53</v>
      </c>
      <c r="O116" s="65"/>
      <c r="P116" s="185">
        <f>O116*H116</f>
        <v>0</v>
      </c>
      <c r="Q116" s="185">
        <v>0</v>
      </c>
      <c r="R116" s="185">
        <f>Q116*H116</f>
        <v>0</v>
      </c>
      <c r="S116" s="185">
        <v>0</v>
      </c>
      <c r="T116" s="18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7" t="s">
        <v>141</v>
      </c>
      <c r="AT116" s="187" t="s">
        <v>136</v>
      </c>
      <c r="AU116" s="187" t="s">
        <v>92</v>
      </c>
      <c r="AY116" s="17" t="s">
        <v>134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17" t="s">
        <v>90</v>
      </c>
      <c r="BK116" s="188">
        <f>ROUND(I116*H116,2)</f>
        <v>0</v>
      </c>
      <c r="BL116" s="17" t="s">
        <v>141</v>
      </c>
      <c r="BM116" s="187" t="s">
        <v>177</v>
      </c>
    </row>
    <row r="117" spans="1:65" s="2" customFormat="1" ht="11.25">
      <c r="A117" s="35"/>
      <c r="B117" s="36"/>
      <c r="C117" s="37"/>
      <c r="D117" s="189" t="s">
        <v>143</v>
      </c>
      <c r="E117" s="37"/>
      <c r="F117" s="190" t="s">
        <v>178</v>
      </c>
      <c r="G117" s="37"/>
      <c r="H117" s="37"/>
      <c r="I117" s="191"/>
      <c r="J117" s="37"/>
      <c r="K117" s="37"/>
      <c r="L117" s="40"/>
      <c r="M117" s="192"/>
      <c r="N117" s="193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7" t="s">
        <v>143</v>
      </c>
      <c r="AU117" s="17" t="s">
        <v>92</v>
      </c>
    </row>
    <row r="118" spans="1:65" s="13" customFormat="1" ht="11.25">
      <c r="B118" s="194"/>
      <c r="C118" s="195"/>
      <c r="D118" s="196" t="s">
        <v>145</v>
      </c>
      <c r="E118" s="197" t="s">
        <v>44</v>
      </c>
      <c r="F118" s="198" t="s">
        <v>146</v>
      </c>
      <c r="G118" s="195"/>
      <c r="H118" s="197" t="s">
        <v>44</v>
      </c>
      <c r="I118" s="199"/>
      <c r="J118" s="195"/>
      <c r="K118" s="195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145</v>
      </c>
      <c r="AU118" s="204" t="s">
        <v>92</v>
      </c>
      <c r="AV118" s="13" t="s">
        <v>90</v>
      </c>
      <c r="AW118" s="13" t="s">
        <v>42</v>
      </c>
      <c r="AX118" s="13" t="s">
        <v>82</v>
      </c>
      <c r="AY118" s="204" t="s">
        <v>134</v>
      </c>
    </row>
    <row r="119" spans="1:65" s="13" customFormat="1" ht="22.5">
      <c r="B119" s="194"/>
      <c r="C119" s="195"/>
      <c r="D119" s="196" t="s">
        <v>145</v>
      </c>
      <c r="E119" s="197" t="s">
        <v>44</v>
      </c>
      <c r="F119" s="198" t="s">
        <v>153</v>
      </c>
      <c r="G119" s="195"/>
      <c r="H119" s="197" t="s">
        <v>44</v>
      </c>
      <c r="I119" s="199"/>
      <c r="J119" s="195"/>
      <c r="K119" s="195"/>
      <c r="L119" s="200"/>
      <c r="M119" s="201"/>
      <c r="N119" s="202"/>
      <c r="O119" s="202"/>
      <c r="P119" s="202"/>
      <c r="Q119" s="202"/>
      <c r="R119" s="202"/>
      <c r="S119" s="202"/>
      <c r="T119" s="203"/>
      <c r="AT119" s="204" t="s">
        <v>145</v>
      </c>
      <c r="AU119" s="204" t="s">
        <v>92</v>
      </c>
      <c r="AV119" s="13" t="s">
        <v>90</v>
      </c>
      <c r="AW119" s="13" t="s">
        <v>42</v>
      </c>
      <c r="AX119" s="13" t="s">
        <v>82</v>
      </c>
      <c r="AY119" s="204" t="s">
        <v>134</v>
      </c>
    </row>
    <row r="120" spans="1:65" s="14" customFormat="1" ht="11.25">
      <c r="B120" s="205"/>
      <c r="C120" s="206"/>
      <c r="D120" s="196" t="s">
        <v>145</v>
      </c>
      <c r="E120" s="207" t="s">
        <v>44</v>
      </c>
      <c r="F120" s="208" t="s">
        <v>154</v>
      </c>
      <c r="G120" s="206"/>
      <c r="H120" s="209">
        <v>3.8919999999999999</v>
      </c>
      <c r="I120" s="210"/>
      <c r="J120" s="206"/>
      <c r="K120" s="206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145</v>
      </c>
      <c r="AU120" s="215" t="s">
        <v>92</v>
      </c>
      <c r="AV120" s="14" t="s">
        <v>92</v>
      </c>
      <c r="AW120" s="14" t="s">
        <v>42</v>
      </c>
      <c r="AX120" s="14" t="s">
        <v>90</v>
      </c>
      <c r="AY120" s="215" t="s">
        <v>134</v>
      </c>
    </row>
    <row r="121" spans="1:65" s="2" customFormat="1" ht="33" customHeight="1">
      <c r="A121" s="35"/>
      <c r="B121" s="36"/>
      <c r="C121" s="176" t="s">
        <v>179</v>
      </c>
      <c r="D121" s="176" t="s">
        <v>136</v>
      </c>
      <c r="E121" s="177" t="s">
        <v>180</v>
      </c>
      <c r="F121" s="178" t="s">
        <v>181</v>
      </c>
      <c r="G121" s="179" t="s">
        <v>139</v>
      </c>
      <c r="H121" s="180">
        <v>3.8919999999999999</v>
      </c>
      <c r="I121" s="181"/>
      <c r="J121" s="182">
        <f>ROUND(I121*H121,2)</f>
        <v>0</v>
      </c>
      <c r="K121" s="178" t="s">
        <v>140</v>
      </c>
      <c r="L121" s="40"/>
      <c r="M121" s="183" t="s">
        <v>44</v>
      </c>
      <c r="N121" s="184" t="s">
        <v>53</v>
      </c>
      <c r="O121" s="65"/>
      <c r="P121" s="185">
        <f>O121*H121</f>
        <v>0</v>
      </c>
      <c r="Q121" s="185">
        <v>0</v>
      </c>
      <c r="R121" s="185">
        <f>Q121*H121</f>
        <v>0</v>
      </c>
      <c r="S121" s="185">
        <v>0</v>
      </c>
      <c r="T121" s="186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7" t="s">
        <v>141</v>
      </c>
      <c r="AT121" s="187" t="s">
        <v>136</v>
      </c>
      <c r="AU121" s="187" t="s">
        <v>92</v>
      </c>
      <c r="AY121" s="17" t="s">
        <v>134</v>
      </c>
      <c r="BE121" s="188">
        <f>IF(N121="základní",J121,0)</f>
        <v>0</v>
      </c>
      <c r="BF121" s="188">
        <f>IF(N121="snížená",J121,0)</f>
        <v>0</v>
      </c>
      <c r="BG121" s="188">
        <f>IF(N121="zákl. přenesená",J121,0)</f>
        <v>0</v>
      </c>
      <c r="BH121" s="188">
        <f>IF(N121="sníž. přenesená",J121,0)</f>
        <v>0</v>
      </c>
      <c r="BI121" s="188">
        <f>IF(N121="nulová",J121,0)</f>
        <v>0</v>
      </c>
      <c r="BJ121" s="17" t="s">
        <v>90</v>
      </c>
      <c r="BK121" s="188">
        <f>ROUND(I121*H121,2)</f>
        <v>0</v>
      </c>
      <c r="BL121" s="17" t="s">
        <v>141</v>
      </c>
      <c r="BM121" s="187" t="s">
        <v>182</v>
      </c>
    </row>
    <row r="122" spans="1:65" s="2" customFormat="1" ht="11.25">
      <c r="A122" s="35"/>
      <c r="B122" s="36"/>
      <c r="C122" s="37"/>
      <c r="D122" s="189" t="s">
        <v>143</v>
      </c>
      <c r="E122" s="37"/>
      <c r="F122" s="190" t="s">
        <v>183</v>
      </c>
      <c r="G122" s="37"/>
      <c r="H122" s="37"/>
      <c r="I122" s="191"/>
      <c r="J122" s="37"/>
      <c r="K122" s="37"/>
      <c r="L122" s="40"/>
      <c r="M122" s="192"/>
      <c r="N122" s="193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7" t="s">
        <v>143</v>
      </c>
      <c r="AU122" s="17" t="s">
        <v>92</v>
      </c>
    </row>
    <row r="123" spans="1:65" s="13" customFormat="1" ht="11.25">
      <c r="B123" s="194"/>
      <c r="C123" s="195"/>
      <c r="D123" s="196" t="s">
        <v>145</v>
      </c>
      <c r="E123" s="197" t="s">
        <v>44</v>
      </c>
      <c r="F123" s="198" t="s">
        <v>146</v>
      </c>
      <c r="G123" s="195"/>
      <c r="H123" s="197" t="s">
        <v>44</v>
      </c>
      <c r="I123" s="199"/>
      <c r="J123" s="195"/>
      <c r="K123" s="195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145</v>
      </c>
      <c r="AU123" s="204" t="s">
        <v>92</v>
      </c>
      <c r="AV123" s="13" t="s">
        <v>90</v>
      </c>
      <c r="AW123" s="13" t="s">
        <v>42</v>
      </c>
      <c r="AX123" s="13" t="s">
        <v>82</v>
      </c>
      <c r="AY123" s="204" t="s">
        <v>134</v>
      </c>
    </row>
    <row r="124" spans="1:65" s="13" customFormat="1" ht="22.5">
      <c r="B124" s="194"/>
      <c r="C124" s="195"/>
      <c r="D124" s="196" t="s">
        <v>145</v>
      </c>
      <c r="E124" s="197" t="s">
        <v>44</v>
      </c>
      <c r="F124" s="198" t="s">
        <v>153</v>
      </c>
      <c r="G124" s="195"/>
      <c r="H124" s="197" t="s">
        <v>44</v>
      </c>
      <c r="I124" s="199"/>
      <c r="J124" s="195"/>
      <c r="K124" s="195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145</v>
      </c>
      <c r="AU124" s="204" t="s">
        <v>92</v>
      </c>
      <c r="AV124" s="13" t="s">
        <v>90</v>
      </c>
      <c r="AW124" s="13" t="s">
        <v>42</v>
      </c>
      <c r="AX124" s="13" t="s">
        <v>82</v>
      </c>
      <c r="AY124" s="204" t="s">
        <v>134</v>
      </c>
    </row>
    <row r="125" spans="1:65" s="14" customFormat="1" ht="11.25">
      <c r="B125" s="205"/>
      <c r="C125" s="206"/>
      <c r="D125" s="196" t="s">
        <v>145</v>
      </c>
      <c r="E125" s="207" t="s">
        <v>44</v>
      </c>
      <c r="F125" s="208" t="s">
        <v>154</v>
      </c>
      <c r="G125" s="206"/>
      <c r="H125" s="209">
        <v>3.8919999999999999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145</v>
      </c>
      <c r="AU125" s="215" t="s">
        <v>92</v>
      </c>
      <c r="AV125" s="14" t="s">
        <v>92</v>
      </c>
      <c r="AW125" s="14" t="s">
        <v>42</v>
      </c>
      <c r="AX125" s="14" t="s">
        <v>90</v>
      </c>
      <c r="AY125" s="215" t="s">
        <v>134</v>
      </c>
    </row>
    <row r="126" spans="1:65" s="2" customFormat="1" ht="24.2" customHeight="1">
      <c r="A126" s="35"/>
      <c r="B126" s="36"/>
      <c r="C126" s="176" t="s">
        <v>170</v>
      </c>
      <c r="D126" s="176" t="s">
        <v>136</v>
      </c>
      <c r="E126" s="177" t="s">
        <v>184</v>
      </c>
      <c r="F126" s="178" t="s">
        <v>185</v>
      </c>
      <c r="G126" s="179" t="s">
        <v>139</v>
      </c>
      <c r="H126" s="180">
        <v>3.8919999999999999</v>
      </c>
      <c r="I126" s="181"/>
      <c r="J126" s="182">
        <f>ROUND(I126*H126,2)</f>
        <v>0</v>
      </c>
      <c r="K126" s="178" t="s">
        <v>140</v>
      </c>
      <c r="L126" s="40"/>
      <c r="M126" s="183" t="s">
        <v>44</v>
      </c>
      <c r="N126" s="184" t="s">
        <v>53</v>
      </c>
      <c r="O126" s="65"/>
      <c r="P126" s="185">
        <f>O126*H126</f>
        <v>0</v>
      </c>
      <c r="Q126" s="185">
        <v>0</v>
      </c>
      <c r="R126" s="185">
        <f>Q126*H126</f>
        <v>0</v>
      </c>
      <c r="S126" s="185">
        <v>0</v>
      </c>
      <c r="T126" s="18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7" t="s">
        <v>141</v>
      </c>
      <c r="AT126" s="187" t="s">
        <v>136</v>
      </c>
      <c r="AU126" s="187" t="s">
        <v>92</v>
      </c>
      <c r="AY126" s="17" t="s">
        <v>134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17" t="s">
        <v>90</v>
      </c>
      <c r="BK126" s="188">
        <f>ROUND(I126*H126,2)</f>
        <v>0</v>
      </c>
      <c r="BL126" s="17" t="s">
        <v>141</v>
      </c>
      <c r="BM126" s="187" t="s">
        <v>186</v>
      </c>
    </row>
    <row r="127" spans="1:65" s="2" customFormat="1" ht="11.25">
      <c r="A127" s="35"/>
      <c r="B127" s="36"/>
      <c r="C127" s="37"/>
      <c r="D127" s="189" t="s">
        <v>143</v>
      </c>
      <c r="E127" s="37"/>
      <c r="F127" s="190" t="s">
        <v>187</v>
      </c>
      <c r="G127" s="37"/>
      <c r="H127" s="37"/>
      <c r="I127" s="191"/>
      <c r="J127" s="37"/>
      <c r="K127" s="37"/>
      <c r="L127" s="40"/>
      <c r="M127" s="192"/>
      <c r="N127" s="193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7" t="s">
        <v>143</v>
      </c>
      <c r="AU127" s="17" t="s">
        <v>92</v>
      </c>
    </row>
    <row r="128" spans="1:65" s="13" customFormat="1" ht="11.25">
      <c r="B128" s="194"/>
      <c r="C128" s="195"/>
      <c r="D128" s="196" t="s">
        <v>145</v>
      </c>
      <c r="E128" s="197" t="s">
        <v>44</v>
      </c>
      <c r="F128" s="198" t="s">
        <v>146</v>
      </c>
      <c r="G128" s="195"/>
      <c r="H128" s="197" t="s">
        <v>44</v>
      </c>
      <c r="I128" s="199"/>
      <c r="J128" s="195"/>
      <c r="K128" s="195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145</v>
      </c>
      <c r="AU128" s="204" t="s">
        <v>92</v>
      </c>
      <c r="AV128" s="13" t="s">
        <v>90</v>
      </c>
      <c r="AW128" s="13" t="s">
        <v>42</v>
      </c>
      <c r="AX128" s="13" t="s">
        <v>82</v>
      </c>
      <c r="AY128" s="204" t="s">
        <v>134</v>
      </c>
    </row>
    <row r="129" spans="1:65" s="13" customFormat="1" ht="22.5">
      <c r="B129" s="194"/>
      <c r="C129" s="195"/>
      <c r="D129" s="196" t="s">
        <v>145</v>
      </c>
      <c r="E129" s="197" t="s">
        <v>44</v>
      </c>
      <c r="F129" s="198" t="s">
        <v>188</v>
      </c>
      <c r="G129" s="195"/>
      <c r="H129" s="197" t="s">
        <v>44</v>
      </c>
      <c r="I129" s="199"/>
      <c r="J129" s="195"/>
      <c r="K129" s="195"/>
      <c r="L129" s="200"/>
      <c r="M129" s="201"/>
      <c r="N129" s="202"/>
      <c r="O129" s="202"/>
      <c r="P129" s="202"/>
      <c r="Q129" s="202"/>
      <c r="R129" s="202"/>
      <c r="S129" s="202"/>
      <c r="T129" s="203"/>
      <c r="AT129" s="204" t="s">
        <v>145</v>
      </c>
      <c r="AU129" s="204" t="s">
        <v>92</v>
      </c>
      <c r="AV129" s="13" t="s">
        <v>90</v>
      </c>
      <c r="AW129" s="13" t="s">
        <v>42</v>
      </c>
      <c r="AX129" s="13" t="s">
        <v>82</v>
      </c>
      <c r="AY129" s="204" t="s">
        <v>134</v>
      </c>
    </row>
    <row r="130" spans="1:65" s="14" customFormat="1" ht="11.25">
      <c r="B130" s="205"/>
      <c r="C130" s="206"/>
      <c r="D130" s="196" t="s">
        <v>145</v>
      </c>
      <c r="E130" s="207" t="s">
        <v>44</v>
      </c>
      <c r="F130" s="208" t="s">
        <v>154</v>
      </c>
      <c r="G130" s="206"/>
      <c r="H130" s="209">
        <v>3.8919999999999999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145</v>
      </c>
      <c r="AU130" s="215" t="s">
        <v>92</v>
      </c>
      <c r="AV130" s="14" t="s">
        <v>92</v>
      </c>
      <c r="AW130" s="14" t="s">
        <v>42</v>
      </c>
      <c r="AX130" s="14" t="s">
        <v>90</v>
      </c>
      <c r="AY130" s="215" t="s">
        <v>134</v>
      </c>
    </row>
    <row r="131" spans="1:65" s="2" customFormat="1" ht="21.75" customHeight="1">
      <c r="A131" s="35"/>
      <c r="B131" s="36"/>
      <c r="C131" s="176" t="s">
        <v>189</v>
      </c>
      <c r="D131" s="176" t="s">
        <v>136</v>
      </c>
      <c r="E131" s="177" t="s">
        <v>190</v>
      </c>
      <c r="F131" s="178" t="s">
        <v>191</v>
      </c>
      <c r="G131" s="179" t="s">
        <v>192</v>
      </c>
      <c r="H131" s="180">
        <v>3.1E-2</v>
      </c>
      <c r="I131" s="181"/>
      <c r="J131" s="182">
        <f>ROUND(I131*H131,2)</f>
        <v>0</v>
      </c>
      <c r="K131" s="178" t="s">
        <v>140</v>
      </c>
      <c r="L131" s="40"/>
      <c r="M131" s="183" t="s">
        <v>44</v>
      </c>
      <c r="N131" s="184" t="s">
        <v>53</v>
      </c>
      <c r="O131" s="65"/>
      <c r="P131" s="185">
        <f>O131*H131</f>
        <v>0</v>
      </c>
      <c r="Q131" s="185">
        <v>0</v>
      </c>
      <c r="R131" s="185">
        <f>Q131*H131</f>
        <v>0</v>
      </c>
      <c r="S131" s="185">
        <v>0</v>
      </c>
      <c r="T131" s="18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7" t="s">
        <v>141</v>
      </c>
      <c r="AT131" s="187" t="s">
        <v>136</v>
      </c>
      <c r="AU131" s="187" t="s">
        <v>92</v>
      </c>
      <c r="AY131" s="17" t="s">
        <v>134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17" t="s">
        <v>90</v>
      </c>
      <c r="BK131" s="188">
        <f>ROUND(I131*H131,2)</f>
        <v>0</v>
      </c>
      <c r="BL131" s="17" t="s">
        <v>141</v>
      </c>
      <c r="BM131" s="187" t="s">
        <v>193</v>
      </c>
    </row>
    <row r="132" spans="1:65" s="2" customFormat="1" ht="11.25">
      <c r="A132" s="35"/>
      <c r="B132" s="36"/>
      <c r="C132" s="37"/>
      <c r="D132" s="189" t="s">
        <v>143</v>
      </c>
      <c r="E132" s="37"/>
      <c r="F132" s="190" t="s">
        <v>194</v>
      </c>
      <c r="G132" s="37"/>
      <c r="H132" s="37"/>
      <c r="I132" s="191"/>
      <c r="J132" s="37"/>
      <c r="K132" s="37"/>
      <c r="L132" s="40"/>
      <c r="M132" s="192"/>
      <c r="N132" s="193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7" t="s">
        <v>143</v>
      </c>
      <c r="AU132" s="17" t="s">
        <v>92</v>
      </c>
    </row>
    <row r="133" spans="1:65" s="13" customFormat="1" ht="11.25">
      <c r="B133" s="194"/>
      <c r="C133" s="195"/>
      <c r="D133" s="196" t="s">
        <v>145</v>
      </c>
      <c r="E133" s="197" t="s">
        <v>44</v>
      </c>
      <c r="F133" s="198" t="s">
        <v>146</v>
      </c>
      <c r="G133" s="195"/>
      <c r="H133" s="197" t="s">
        <v>44</v>
      </c>
      <c r="I133" s="199"/>
      <c r="J133" s="195"/>
      <c r="K133" s="195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145</v>
      </c>
      <c r="AU133" s="204" t="s">
        <v>92</v>
      </c>
      <c r="AV133" s="13" t="s">
        <v>90</v>
      </c>
      <c r="AW133" s="13" t="s">
        <v>42</v>
      </c>
      <c r="AX133" s="13" t="s">
        <v>82</v>
      </c>
      <c r="AY133" s="204" t="s">
        <v>134</v>
      </c>
    </row>
    <row r="134" spans="1:65" s="13" customFormat="1" ht="22.5">
      <c r="B134" s="194"/>
      <c r="C134" s="195"/>
      <c r="D134" s="196" t="s">
        <v>145</v>
      </c>
      <c r="E134" s="197" t="s">
        <v>44</v>
      </c>
      <c r="F134" s="198" t="s">
        <v>195</v>
      </c>
      <c r="G134" s="195"/>
      <c r="H134" s="197" t="s">
        <v>44</v>
      </c>
      <c r="I134" s="199"/>
      <c r="J134" s="195"/>
      <c r="K134" s="195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145</v>
      </c>
      <c r="AU134" s="204" t="s">
        <v>92</v>
      </c>
      <c r="AV134" s="13" t="s">
        <v>90</v>
      </c>
      <c r="AW134" s="13" t="s">
        <v>42</v>
      </c>
      <c r="AX134" s="13" t="s">
        <v>82</v>
      </c>
      <c r="AY134" s="204" t="s">
        <v>134</v>
      </c>
    </row>
    <row r="135" spans="1:65" s="14" customFormat="1" ht="11.25">
      <c r="B135" s="205"/>
      <c r="C135" s="206"/>
      <c r="D135" s="196" t="s">
        <v>145</v>
      </c>
      <c r="E135" s="207" t="s">
        <v>44</v>
      </c>
      <c r="F135" s="208" t="s">
        <v>196</v>
      </c>
      <c r="G135" s="206"/>
      <c r="H135" s="209">
        <v>3.1E-2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145</v>
      </c>
      <c r="AU135" s="215" t="s">
        <v>92</v>
      </c>
      <c r="AV135" s="14" t="s">
        <v>92</v>
      </c>
      <c r="AW135" s="14" t="s">
        <v>42</v>
      </c>
      <c r="AX135" s="14" t="s">
        <v>90</v>
      </c>
      <c r="AY135" s="215" t="s">
        <v>134</v>
      </c>
    </row>
    <row r="136" spans="1:65" s="2" customFormat="1" ht="16.5" customHeight="1">
      <c r="A136" s="35"/>
      <c r="B136" s="36"/>
      <c r="C136" s="216" t="s">
        <v>197</v>
      </c>
      <c r="D136" s="216" t="s">
        <v>166</v>
      </c>
      <c r="E136" s="217" t="s">
        <v>198</v>
      </c>
      <c r="F136" s="218" t="s">
        <v>199</v>
      </c>
      <c r="G136" s="219" t="s">
        <v>192</v>
      </c>
      <c r="H136" s="220">
        <v>3.1E-2</v>
      </c>
      <c r="I136" s="221"/>
      <c r="J136" s="222">
        <f>ROUND(I136*H136,2)</f>
        <v>0</v>
      </c>
      <c r="K136" s="218" t="s">
        <v>140</v>
      </c>
      <c r="L136" s="223"/>
      <c r="M136" s="224" t="s">
        <v>44</v>
      </c>
      <c r="N136" s="225" t="s">
        <v>53</v>
      </c>
      <c r="O136" s="65"/>
      <c r="P136" s="185">
        <f>O136*H136</f>
        <v>0</v>
      </c>
      <c r="Q136" s="185">
        <v>1</v>
      </c>
      <c r="R136" s="185">
        <f>Q136*H136</f>
        <v>3.1E-2</v>
      </c>
      <c r="S136" s="185">
        <v>0</v>
      </c>
      <c r="T136" s="18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7" t="s">
        <v>170</v>
      </c>
      <c r="AT136" s="187" t="s">
        <v>166</v>
      </c>
      <c r="AU136" s="187" t="s">
        <v>92</v>
      </c>
      <c r="AY136" s="17" t="s">
        <v>134</v>
      </c>
      <c r="BE136" s="188">
        <f>IF(N136="základní",J136,0)</f>
        <v>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17" t="s">
        <v>90</v>
      </c>
      <c r="BK136" s="188">
        <f>ROUND(I136*H136,2)</f>
        <v>0</v>
      </c>
      <c r="BL136" s="17" t="s">
        <v>141</v>
      </c>
      <c r="BM136" s="187" t="s">
        <v>200</v>
      </c>
    </row>
    <row r="137" spans="1:65" s="13" customFormat="1" ht="11.25">
      <c r="B137" s="194"/>
      <c r="C137" s="195"/>
      <c r="D137" s="196" t="s">
        <v>145</v>
      </c>
      <c r="E137" s="197" t="s">
        <v>44</v>
      </c>
      <c r="F137" s="198" t="s">
        <v>146</v>
      </c>
      <c r="G137" s="195"/>
      <c r="H137" s="197" t="s">
        <v>44</v>
      </c>
      <c r="I137" s="199"/>
      <c r="J137" s="195"/>
      <c r="K137" s="195"/>
      <c r="L137" s="200"/>
      <c r="M137" s="201"/>
      <c r="N137" s="202"/>
      <c r="O137" s="202"/>
      <c r="P137" s="202"/>
      <c r="Q137" s="202"/>
      <c r="R137" s="202"/>
      <c r="S137" s="202"/>
      <c r="T137" s="203"/>
      <c r="AT137" s="204" t="s">
        <v>145</v>
      </c>
      <c r="AU137" s="204" t="s">
        <v>92</v>
      </c>
      <c r="AV137" s="13" t="s">
        <v>90</v>
      </c>
      <c r="AW137" s="13" t="s">
        <v>42</v>
      </c>
      <c r="AX137" s="13" t="s">
        <v>82</v>
      </c>
      <c r="AY137" s="204" t="s">
        <v>134</v>
      </c>
    </row>
    <row r="138" spans="1:65" s="13" customFormat="1" ht="22.5">
      <c r="B138" s="194"/>
      <c r="C138" s="195"/>
      <c r="D138" s="196" t="s">
        <v>145</v>
      </c>
      <c r="E138" s="197" t="s">
        <v>44</v>
      </c>
      <c r="F138" s="198" t="s">
        <v>195</v>
      </c>
      <c r="G138" s="195"/>
      <c r="H138" s="197" t="s">
        <v>44</v>
      </c>
      <c r="I138" s="199"/>
      <c r="J138" s="195"/>
      <c r="K138" s="195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145</v>
      </c>
      <c r="AU138" s="204" t="s">
        <v>92</v>
      </c>
      <c r="AV138" s="13" t="s">
        <v>90</v>
      </c>
      <c r="AW138" s="13" t="s">
        <v>42</v>
      </c>
      <c r="AX138" s="13" t="s">
        <v>82</v>
      </c>
      <c r="AY138" s="204" t="s">
        <v>134</v>
      </c>
    </row>
    <row r="139" spans="1:65" s="14" customFormat="1" ht="11.25">
      <c r="B139" s="205"/>
      <c r="C139" s="206"/>
      <c r="D139" s="196" t="s">
        <v>145</v>
      </c>
      <c r="E139" s="207" t="s">
        <v>44</v>
      </c>
      <c r="F139" s="208" t="s">
        <v>196</v>
      </c>
      <c r="G139" s="206"/>
      <c r="H139" s="209">
        <v>3.1E-2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145</v>
      </c>
      <c r="AU139" s="215" t="s">
        <v>92</v>
      </c>
      <c r="AV139" s="14" t="s">
        <v>92</v>
      </c>
      <c r="AW139" s="14" t="s">
        <v>42</v>
      </c>
      <c r="AX139" s="14" t="s">
        <v>90</v>
      </c>
      <c r="AY139" s="215" t="s">
        <v>134</v>
      </c>
    </row>
    <row r="140" spans="1:65" s="2" customFormat="1" ht="21.75" customHeight="1">
      <c r="A140" s="35"/>
      <c r="B140" s="36"/>
      <c r="C140" s="176" t="s">
        <v>201</v>
      </c>
      <c r="D140" s="176" t="s">
        <v>136</v>
      </c>
      <c r="E140" s="177" t="s">
        <v>202</v>
      </c>
      <c r="F140" s="178" t="s">
        <v>203</v>
      </c>
      <c r="G140" s="179" t="s">
        <v>192</v>
      </c>
      <c r="H140" s="180">
        <v>3.1E-2</v>
      </c>
      <c r="I140" s="181"/>
      <c r="J140" s="182">
        <f>ROUND(I140*H140,2)</f>
        <v>0</v>
      </c>
      <c r="K140" s="178" t="s">
        <v>140</v>
      </c>
      <c r="L140" s="40"/>
      <c r="M140" s="183" t="s">
        <v>44</v>
      </c>
      <c r="N140" s="184" t="s">
        <v>53</v>
      </c>
      <c r="O140" s="65"/>
      <c r="P140" s="185">
        <f>O140*H140</f>
        <v>0</v>
      </c>
      <c r="Q140" s="185">
        <v>0</v>
      </c>
      <c r="R140" s="185">
        <f>Q140*H140</f>
        <v>0</v>
      </c>
      <c r="S140" s="185">
        <v>0</v>
      </c>
      <c r="T140" s="18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7" t="s">
        <v>141</v>
      </c>
      <c r="AT140" s="187" t="s">
        <v>136</v>
      </c>
      <c r="AU140" s="187" t="s">
        <v>92</v>
      </c>
      <c r="AY140" s="17" t="s">
        <v>134</v>
      </c>
      <c r="BE140" s="188">
        <f>IF(N140="základní",J140,0)</f>
        <v>0</v>
      </c>
      <c r="BF140" s="188">
        <f>IF(N140="snížená",J140,0)</f>
        <v>0</v>
      </c>
      <c r="BG140" s="188">
        <f>IF(N140="zákl. přenesená",J140,0)</f>
        <v>0</v>
      </c>
      <c r="BH140" s="188">
        <f>IF(N140="sníž. přenesená",J140,0)</f>
        <v>0</v>
      </c>
      <c r="BI140" s="188">
        <f>IF(N140="nulová",J140,0)</f>
        <v>0</v>
      </c>
      <c r="BJ140" s="17" t="s">
        <v>90</v>
      </c>
      <c r="BK140" s="188">
        <f>ROUND(I140*H140,2)</f>
        <v>0</v>
      </c>
      <c r="BL140" s="17" t="s">
        <v>141</v>
      </c>
      <c r="BM140" s="187" t="s">
        <v>204</v>
      </c>
    </row>
    <row r="141" spans="1:65" s="2" customFormat="1" ht="11.25">
      <c r="A141" s="35"/>
      <c r="B141" s="36"/>
      <c r="C141" s="37"/>
      <c r="D141" s="189" t="s">
        <v>143</v>
      </c>
      <c r="E141" s="37"/>
      <c r="F141" s="190" t="s">
        <v>205</v>
      </c>
      <c r="G141" s="37"/>
      <c r="H141" s="37"/>
      <c r="I141" s="191"/>
      <c r="J141" s="37"/>
      <c r="K141" s="37"/>
      <c r="L141" s="40"/>
      <c r="M141" s="192"/>
      <c r="N141" s="193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7" t="s">
        <v>143</v>
      </c>
      <c r="AU141" s="17" t="s">
        <v>92</v>
      </c>
    </row>
    <row r="142" spans="1:65" s="13" customFormat="1" ht="11.25">
      <c r="B142" s="194"/>
      <c r="C142" s="195"/>
      <c r="D142" s="196" t="s">
        <v>145</v>
      </c>
      <c r="E142" s="197" t="s">
        <v>44</v>
      </c>
      <c r="F142" s="198" t="s">
        <v>146</v>
      </c>
      <c r="G142" s="195"/>
      <c r="H142" s="197" t="s">
        <v>44</v>
      </c>
      <c r="I142" s="199"/>
      <c r="J142" s="195"/>
      <c r="K142" s="195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145</v>
      </c>
      <c r="AU142" s="204" t="s">
        <v>92</v>
      </c>
      <c r="AV142" s="13" t="s">
        <v>90</v>
      </c>
      <c r="AW142" s="13" t="s">
        <v>42</v>
      </c>
      <c r="AX142" s="13" t="s">
        <v>82</v>
      </c>
      <c r="AY142" s="204" t="s">
        <v>134</v>
      </c>
    </row>
    <row r="143" spans="1:65" s="13" customFormat="1" ht="22.5">
      <c r="B143" s="194"/>
      <c r="C143" s="195"/>
      <c r="D143" s="196" t="s">
        <v>145</v>
      </c>
      <c r="E143" s="197" t="s">
        <v>44</v>
      </c>
      <c r="F143" s="198" t="s">
        <v>195</v>
      </c>
      <c r="G143" s="195"/>
      <c r="H143" s="197" t="s">
        <v>44</v>
      </c>
      <c r="I143" s="199"/>
      <c r="J143" s="195"/>
      <c r="K143" s="195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145</v>
      </c>
      <c r="AU143" s="204" t="s">
        <v>92</v>
      </c>
      <c r="AV143" s="13" t="s">
        <v>90</v>
      </c>
      <c r="AW143" s="13" t="s">
        <v>42</v>
      </c>
      <c r="AX143" s="13" t="s">
        <v>82</v>
      </c>
      <c r="AY143" s="204" t="s">
        <v>134</v>
      </c>
    </row>
    <row r="144" spans="1:65" s="14" customFormat="1" ht="11.25">
      <c r="B144" s="205"/>
      <c r="C144" s="206"/>
      <c r="D144" s="196" t="s">
        <v>145</v>
      </c>
      <c r="E144" s="207" t="s">
        <v>44</v>
      </c>
      <c r="F144" s="208" t="s">
        <v>196</v>
      </c>
      <c r="G144" s="206"/>
      <c r="H144" s="209">
        <v>3.1E-2</v>
      </c>
      <c r="I144" s="210"/>
      <c r="J144" s="206"/>
      <c r="K144" s="206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145</v>
      </c>
      <c r="AU144" s="215" t="s">
        <v>92</v>
      </c>
      <c r="AV144" s="14" t="s">
        <v>92</v>
      </c>
      <c r="AW144" s="14" t="s">
        <v>42</v>
      </c>
      <c r="AX144" s="14" t="s">
        <v>90</v>
      </c>
      <c r="AY144" s="215" t="s">
        <v>134</v>
      </c>
    </row>
    <row r="145" spans="1:65" s="2" customFormat="1" ht="24.2" customHeight="1">
      <c r="A145" s="35"/>
      <c r="B145" s="36"/>
      <c r="C145" s="176" t="s">
        <v>206</v>
      </c>
      <c r="D145" s="176" t="s">
        <v>136</v>
      </c>
      <c r="E145" s="177" t="s">
        <v>207</v>
      </c>
      <c r="F145" s="178" t="s">
        <v>208</v>
      </c>
      <c r="G145" s="179" t="s">
        <v>192</v>
      </c>
      <c r="H145" s="180">
        <v>9.2999999999999999E-2</v>
      </c>
      <c r="I145" s="181"/>
      <c r="J145" s="182">
        <f>ROUND(I145*H145,2)</f>
        <v>0</v>
      </c>
      <c r="K145" s="178" t="s">
        <v>140</v>
      </c>
      <c r="L145" s="40"/>
      <c r="M145" s="183" t="s">
        <v>44</v>
      </c>
      <c r="N145" s="184" t="s">
        <v>53</v>
      </c>
      <c r="O145" s="65"/>
      <c r="P145" s="185">
        <f>O145*H145</f>
        <v>0</v>
      </c>
      <c r="Q145" s="185">
        <v>0</v>
      </c>
      <c r="R145" s="185">
        <f>Q145*H145</f>
        <v>0</v>
      </c>
      <c r="S145" s="185">
        <v>0</v>
      </c>
      <c r="T145" s="18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7" t="s">
        <v>141</v>
      </c>
      <c r="AT145" s="187" t="s">
        <v>136</v>
      </c>
      <c r="AU145" s="187" t="s">
        <v>92</v>
      </c>
      <c r="AY145" s="17" t="s">
        <v>134</v>
      </c>
      <c r="BE145" s="188">
        <f>IF(N145="základní",J145,0)</f>
        <v>0</v>
      </c>
      <c r="BF145" s="188">
        <f>IF(N145="snížená",J145,0)</f>
        <v>0</v>
      </c>
      <c r="BG145" s="188">
        <f>IF(N145="zákl. přenesená",J145,0)</f>
        <v>0</v>
      </c>
      <c r="BH145" s="188">
        <f>IF(N145="sníž. přenesená",J145,0)</f>
        <v>0</v>
      </c>
      <c r="BI145" s="188">
        <f>IF(N145="nulová",J145,0)</f>
        <v>0</v>
      </c>
      <c r="BJ145" s="17" t="s">
        <v>90</v>
      </c>
      <c r="BK145" s="188">
        <f>ROUND(I145*H145,2)</f>
        <v>0</v>
      </c>
      <c r="BL145" s="17" t="s">
        <v>141</v>
      </c>
      <c r="BM145" s="187" t="s">
        <v>209</v>
      </c>
    </row>
    <row r="146" spans="1:65" s="2" customFormat="1" ht="11.25">
      <c r="A146" s="35"/>
      <c r="B146" s="36"/>
      <c r="C146" s="37"/>
      <c r="D146" s="189" t="s">
        <v>143</v>
      </c>
      <c r="E146" s="37"/>
      <c r="F146" s="190" t="s">
        <v>210</v>
      </c>
      <c r="G146" s="37"/>
      <c r="H146" s="37"/>
      <c r="I146" s="191"/>
      <c r="J146" s="37"/>
      <c r="K146" s="37"/>
      <c r="L146" s="40"/>
      <c r="M146" s="192"/>
      <c r="N146" s="193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7" t="s">
        <v>143</v>
      </c>
      <c r="AU146" s="17" t="s">
        <v>92</v>
      </c>
    </row>
    <row r="147" spans="1:65" s="13" customFormat="1" ht="11.25">
      <c r="B147" s="194"/>
      <c r="C147" s="195"/>
      <c r="D147" s="196" t="s">
        <v>145</v>
      </c>
      <c r="E147" s="197" t="s">
        <v>44</v>
      </c>
      <c r="F147" s="198" t="s">
        <v>146</v>
      </c>
      <c r="G147" s="195"/>
      <c r="H147" s="197" t="s">
        <v>44</v>
      </c>
      <c r="I147" s="199"/>
      <c r="J147" s="195"/>
      <c r="K147" s="195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145</v>
      </c>
      <c r="AU147" s="204" t="s">
        <v>92</v>
      </c>
      <c r="AV147" s="13" t="s">
        <v>90</v>
      </c>
      <c r="AW147" s="13" t="s">
        <v>42</v>
      </c>
      <c r="AX147" s="13" t="s">
        <v>82</v>
      </c>
      <c r="AY147" s="204" t="s">
        <v>134</v>
      </c>
    </row>
    <row r="148" spans="1:65" s="13" customFormat="1" ht="22.5">
      <c r="B148" s="194"/>
      <c r="C148" s="195"/>
      <c r="D148" s="196" t="s">
        <v>145</v>
      </c>
      <c r="E148" s="197" t="s">
        <v>44</v>
      </c>
      <c r="F148" s="198" t="s">
        <v>211</v>
      </c>
      <c r="G148" s="195"/>
      <c r="H148" s="197" t="s">
        <v>44</v>
      </c>
      <c r="I148" s="199"/>
      <c r="J148" s="195"/>
      <c r="K148" s="195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145</v>
      </c>
      <c r="AU148" s="204" t="s">
        <v>92</v>
      </c>
      <c r="AV148" s="13" t="s">
        <v>90</v>
      </c>
      <c r="AW148" s="13" t="s">
        <v>42</v>
      </c>
      <c r="AX148" s="13" t="s">
        <v>82</v>
      </c>
      <c r="AY148" s="204" t="s">
        <v>134</v>
      </c>
    </row>
    <row r="149" spans="1:65" s="14" customFormat="1" ht="11.25">
      <c r="B149" s="205"/>
      <c r="C149" s="206"/>
      <c r="D149" s="196" t="s">
        <v>145</v>
      </c>
      <c r="E149" s="207" t="s">
        <v>44</v>
      </c>
      <c r="F149" s="208" t="s">
        <v>212</v>
      </c>
      <c r="G149" s="206"/>
      <c r="H149" s="209">
        <v>9.2999999999999999E-2</v>
      </c>
      <c r="I149" s="210"/>
      <c r="J149" s="206"/>
      <c r="K149" s="206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145</v>
      </c>
      <c r="AU149" s="215" t="s">
        <v>92</v>
      </c>
      <c r="AV149" s="14" t="s">
        <v>92</v>
      </c>
      <c r="AW149" s="14" t="s">
        <v>42</v>
      </c>
      <c r="AX149" s="14" t="s">
        <v>90</v>
      </c>
      <c r="AY149" s="215" t="s">
        <v>134</v>
      </c>
    </row>
    <row r="150" spans="1:65" s="2" customFormat="1" ht="37.9" customHeight="1">
      <c r="A150" s="35"/>
      <c r="B150" s="36"/>
      <c r="C150" s="176" t="s">
        <v>213</v>
      </c>
      <c r="D150" s="176" t="s">
        <v>136</v>
      </c>
      <c r="E150" s="177" t="s">
        <v>214</v>
      </c>
      <c r="F150" s="178" t="s">
        <v>215</v>
      </c>
      <c r="G150" s="179" t="s">
        <v>192</v>
      </c>
      <c r="H150" s="180">
        <v>2.75</v>
      </c>
      <c r="I150" s="181"/>
      <c r="J150" s="182">
        <f>ROUND(I150*H150,2)</f>
        <v>0</v>
      </c>
      <c r="K150" s="178" t="s">
        <v>140</v>
      </c>
      <c r="L150" s="40"/>
      <c r="M150" s="183" t="s">
        <v>44</v>
      </c>
      <c r="N150" s="184" t="s">
        <v>53</v>
      </c>
      <c r="O150" s="65"/>
      <c r="P150" s="185">
        <f>O150*H150</f>
        <v>0</v>
      </c>
      <c r="Q150" s="185">
        <v>0</v>
      </c>
      <c r="R150" s="185">
        <f>Q150*H150</f>
        <v>0</v>
      </c>
      <c r="S150" s="185">
        <v>0</v>
      </c>
      <c r="T150" s="18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7" t="s">
        <v>141</v>
      </c>
      <c r="AT150" s="187" t="s">
        <v>136</v>
      </c>
      <c r="AU150" s="187" t="s">
        <v>92</v>
      </c>
      <c r="AY150" s="17" t="s">
        <v>134</v>
      </c>
      <c r="BE150" s="188">
        <f>IF(N150="základní",J150,0)</f>
        <v>0</v>
      </c>
      <c r="BF150" s="188">
        <f>IF(N150="snížená",J150,0)</f>
        <v>0</v>
      </c>
      <c r="BG150" s="188">
        <f>IF(N150="zákl. přenesená",J150,0)</f>
        <v>0</v>
      </c>
      <c r="BH150" s="188">
        <f>IF(N150="sníž. přenesená",J150,0)</f>
        <v>0</v>
      </c>
      <c r="BI150" s="188">
        <f>IF(N150="nulová",J150,0)</f>
        <v>0</v>
      </c>
      <c r="BJ150" s="17" t="s">
        <v>90</v>
      </c>
      <c r="BK150" s="188">
        <f>ROUND(I150*H150,2)</f>
        <v>0</v>
      </c>
      <c r="BL150" s="17" t="s">
        <v>141</v>
      </c>
      <c r="BM150" s="187" t="s">
        <v>216</v>
      </c>
    </row>
    <row r="151" spans="1:65" s="2" customFormat="1" ht="11.25">
      <c r="A151" s="35"/>
      <c r="B151" s="36"/>
      <c r="C151" s="37"/>
      <c r="D151" s="189" t="s">
        <v>143</v>
      </c>
      <c r="E151" s="37"/>
      <c r="F151" s="190" t="s">
        <v>217</v>
      </c>
      <c r="G151" s="37"/>
      <c r="H151" s="37"/>
      <c r="I151" s="191"/>
      <c r="J151" s="37"/>
      <c r="K151" s="37"/>
      <c r="L151" s="40"/>
      <c r="M151" s="192"/>
      <c r="N151" s="193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7" t="s">
        <v>143</v>
      </c>
      <c r="AU151" s="17" t="s">
        <v>92</v>
      </c>
    </row>
    <row r="152" spans="1:65" s="13" customFormat="1" ht="11.25">
      <c r="B152" s="194"/>
      <c r="C152" s="195"/>
      <c r="D152" s="196" t="s">
        <v>145</v>
      </c>
      <c r="E152" s="197" t="s">
        <v>44</v>
      </c>
      <c r="F152" s="198" t="s">
        <v>146</v>
      </c>
      <c r="G152" s="195"/>
      <c r="H152" s="197" t="s">
        <v>44</v>
      </c>
      <c r="I152" s="199"/>
      <c r="J152" s="195"/>
      <c r="K152" s="195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145</v>
      </c>
      <c r="AU152" s="204" t="s">
        <v>92</v>
      </c>
      <c r="AV152" s="13" t="s">
        <v>90</v>
      </c>
      <c r="AW152" s="13" t="s">
        <v>42</v>
      </c>
      <c r="AX152" s="13" t="s">
        <v>82</v>
      </c>
      <c r="AY152" s="204" t="s">
        <v>134</v>
      </c>
    </row>
    <row r="153" spans="1:65" s="13" customFormat="1" ht="22.5">
      <c r="B153" s="194"/>
      <c r="C153" s="195"/>
      <c r="D153" s="196" t="s">
        <v>145</v>
      </c>
      <c r="E153" s="197" t="s">
        <v>44</v>
      </c>
      <c r="F153" s="198" t="s">
        <v>218</v>
      </c>
      <c r="G153" s="195"/>
      <c r="H153" s="197" t="s">
        <v>44</v>
      </c>
      <c r="I153" s="199"/>
      <c r="J153" s="195"/>
      <c r="K153" s="195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145</v>
      </c>
      <c r="AU153" s="204" t="s">
        <v>92</v>
      </c>
      <c r="AV153" s="13" t="s">
        <v>90</v>
      </c>
      <c r="AW153" s="13" t="s">
        <v>42</v>
      </c>
      <c r="AX153" s="13" t="s">
        <v>82</v>
      </c>
      <c r="AY153" s="204" t="s">
        <v>134</v>
      </c>
    </row>
    <row r="154" spans="1:65" s="14" customFormat="1" ht="11.25">
      <c r="B154" s="205"/>
      <c r="C154" s="206"/>
      <c r="D154" s="196" t="s">
        <v>145</v>
      </c>
      <c r="E154" s="207" t="s">
        <v>44</v>
      </c>
      <c r="F154" s="208" t="s">
        <v>219</v>
      </c>
      <c r="G154" s="206"/>
      <c r="H154" s="209">
        <v>0.35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145</v>
      </c>
      <c r="AU154" s="215" t="s">
        <v>92</v>
      </c>
      <c r="AV154" s="14" t="s">
        <v>92</v>
      </c>
      <c r="AW154" s="14" t="s">
        <v>42</v>
      </c>
      <c r="AX154" s="14" t="s">
        <v>82</v>
      </c>
      <c r="AY154" s="215" t="s">
        <v>134</v>
      </c>
    </row>
    <row r="155" spans="1:65" s="13" customFormat="1" ht="22.5">
      <c r="B155" s="194"/>
      <c r="C155" s="195"/>
      <c r="D155" s="196" t="s">
        <v>145</v>
      </c>
      <c r="E155" s="197" t="s">
        <v>44</v>
      </c>
      <c r="F155" s="198" t="s">
        <v>220</v>
      </c>
      <c r="G155" s="195"/>
      <c r="H155" s="197" t="s">
        <v>44</v>
      </c>
      <c r="I155" s="199"/>
      <c r="J155" s="195"/>
      <c r="K155" s="195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145</v>
      </c>
      <c r="AU155" s="204" t="s">
        <v>92</v>
      </c>
      <c r="AV155" s="13" t="s">
        <v>90</v>
      </c>
      <c r="AW155" s="13" t="s">
        <v>42</v>
      </c>
      <c r="AX155" s="13" t="s">
        <v>82</v>
      </c>
      <c r="AY155" s="204" t="s">
        <v>134</v>
      </c>
    </row>
    <row r="156" spans="1:65" s="14" customFormat="1" ht="11.25">
      <c r="B156" s="205"/>
      <c r="C156" s="206"/>
      <c r="D156" s="196" t="s">
        <v>145</v>
      </c>
      <c r="E156" s="207" t="s">
        <v>44</v>
      </c>
      <c r="F156" s="208" t="s">
        <v>221</v>
      </c>
      <c r="G156" s="206"/>
      <c r="H156" s="209">
        <v>0.5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145</v>
      </c>
      <c r="AU156" s="215" t="s">
        <v>92</v>
      </c>
      <c r="AV156" s="14" t="s">
        <v>92</v>
      </c>
      <c r="AW156" s="14" t="s">
        <v>42</v>
      </c>
      <c r="AX156" s="14" t="s">
        <v>82</v>
      </c>
      <c r="AY156" s="215" t="s">
        <v>134</v>
      </c>
    </row>
    <row r="157" spans="1:65" s="13" customFormat="1" ht="22.5">
      <c r="B157" s="194"/>
      <c r="C157" s="195"/>
      <c r="D157" s="196" t="s">
        <v>145</v>
      </c>
      <c r="E157" s="197" t="s">
        <v>44</v>
      </c>
      <c r="F157" s="198" t="s">
        <v>222</v>
      </c>
      <c r="G157" s="195"/>
      <c r="H157" s="197" t="s">
        <v>44</v>
      </c>
      <c r="I157" s="199"/>
      <c r="J157" s="195"/>
      <c r="K157" s="195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145</v>
      </c>
      <c r="AU157" s="204" t="s">
        <v>92</v>
      </c>
      <c r="AV157" s="13" t="s">
        <v>90</v>
      </c>
      <c r="AW157" s="13" t="s">
        <v>42</v>
      </c>
      <c r="AX157" s="13" t="s">
        <v>82</v>
      </c>
      <c r="AY157" s="204" t="s">
        <v>134</v>
      </c>
    </row>
    <row r="158" spans="1:65" s="14" customFormat="1" ht="11.25">
      <c r="B158" s="205"/>
      <c r="C158" s="206"/>
      <c r="D158" s="196" t="s">
        <v>145</v>
      </c>
      <c r="E158" s="207" t="s">
        <v>44</v>
      </c>
      <c r="F158" s="208" t="s">
        <v>223</v>
      </c>
      <c r="G158" s="206"/>
      <c r="H158" s="209">
        <v>1.2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145</v>
      </c>
      <c r="AU158" s="215" t="s">
        <v>92</v>
      </c>
      <c r="AV158" s="14" t="s">
        <v>92</v>
      </c>
      <c r="AW158" s="14" t="s">
        <v>42</v>
      </c>
      <c r="AX158" s="14" t="s">
        <v>82</v>
      </c>
      <c r="AY158" s="215" t="s">
        <v>134</v>
      </c>
    </row>
    <row r="159" spans="1:65" s="13" customFormat="1" ht="22.5">
      <c r="B159" s="194"/>
      <c r="C159" s="195"/>
      <c r="D159" s="196" t="s">
        <v>145</v>
      </c>
      <c r="E159" s="197" t="s">
        <v>44</v>
      </c>
      <c r="F159" s="198" t="s">
        <v>224</v>
      </c>
      <c r="G159" s="195"/>
      <c r="H159" s="197" t="s">
        <v>44</v>
      </c>
      <c r="I159" s="199"/>
      <c r="J159" s="195"/>
      <c r="K159" s="195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145</v>
      </c>
      <c r="AU159" s="204" t="s">
        <v>92</v>
      </c>
      <c r="AV159" s="13" t="s">
        <v>90</v>
      </c>
      <c r="AW159" s="13" t="s">
        <v>42</v>
      </c>
      <c r="AX159" s="13" t="s">
        <v>82</v>
      </c>
      <c r="AY159" s="204" t="s">
        <v>134</v>
      </c>
    </row>
    <row r="160" spans="1:65" s="14" customFormat="1" ht="11.25">
      <c r="B160" s="205"/>
      <c r="C160" s="206"/>
      <c r="D160" s="196" t="s">
        <v>145</v>
      </c>
      <c r="E160" s="207" t="s">
        <v>44</v>
      </c>
      <c r="F160" s="208" t="s">
        <v>225</v>
      </c>
      <c r="G160" s="206"/>
      <c r="H160" s="209">
        <v>-1.7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145</v>
      </c>
      <c r="AU160" s="215" t="s">
        <v>92</v>
      </c>
      <c r="AV160" s="14" t="s">
        <v>92</v>
      </c>
      <c r="AW160" s="14" t="s">
        <v>42</v>
      </c>
      <c r="AX160" s="14" t="s">
        <v>82</v>
      </c>
      <c r="AY160" s="215" t="s">
        <v>134</v>
      </c>
    </row>
    <row r="161" spans="1:65" s="13" customFormat="1" ht="11.25">
      <c r="B161" s="194"/>
      <c r="C161" s="195"/>
      <c r="D161" s="196" t="s">
        <v>145</v>
      </c>
      <c r="E161" s="197" t="s">
        <v>44</v>
      </c>
      <c r="F161" s="198" t="s">
        <v>146</v>
      </c>
      <c r="G161" s="195"/>
      <c r="H161" s="197" t="s">
        <v>44</v>
      </c>
      <c r="I161" s="199"/>
      <c r="J161" s="195"/>
      <c r="K161" s="195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145</v>
      </c>
      <c r="AU161" s="204" t="s">
        <v>92</v>
      </c>
      <c r="AV161" s="13" t="s">
        <v>90</v>
      </c>
      <c r="AW161" s="13" t="s">
        <v>42</v>
      </c>
      <c r="AX161" s="13" t="s">
        <v>82</v>
      </c>
      <c r="AY161" s="204" t="s">
        <v>134</v>
      </c>
    </row>
    <row r="162" spans="1:65" s="13" customFormat="1" ht="11.25">
      <c r="B162" s="194"/>
      <c r="C162" s="195"/>
      <c r="D162" s="196" t="s">
        <v>145</v>
      </c>
      <c r="E162" s="197" t="s">
        <v>44</v>
      </c>
      <c r="F162" s="198" t="s">
        <v>226</v>
      </c>
      <c r="G162" s="195"/>
      <c r="H162" s="197" t="s">
        <v>44</v>
      </c>
      <c r="I162" s="199"/>
      <c r="J162" s="195"/>
      <c r="K162" s="195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145</v>
      </c>
      <c r="AU162" s="204" t="s">
        <v>92</v>
      </c>
      <c r="AV162" s="13" t="s">
        <v>90</v>
      </c>
      <c r="AW162" s="13" t="s">
        <v>42</v>
      </c>
      <c r="AX162" s="13" t="s">
        <v>82</v>
      </c>
      <c r="AY162" s="204" t="s">
        <v>134</v>
      </c>
    </row>
    <row r="163" spans="1:65" s="13" customFormat="1" ht="22.5">
      <c r="B163" s="194"/>
      <c r="C163" s="195"/>
      <c r="D163" s="196" t="s">
        <v>145</v>
      </c>
      <c r="E163" s="197" t="s">
        <v>44</v>
      </c>
      <c r="F163" s="198" t="s">
        <v>227</v>
      </c>
      <c r="G163" s="195"/>
      <c r="H163" s="197" t="s">
        <v>44</v>
      </c>
      <c r="I163" s="199"/>
      <c r="J163" s="195"/>
      <c r="K163" s="195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145</v>
      </c>
      <c r="AU163" s="204" t="s">
        <v>92</v>
      </c>
      <c r="AV163" s="13" t="s">
        <v>90</v>
      </c>
      <c r="AW163" s="13" t="s">
        <v>42</v>
      </c>
      <c r="AX163" s="13" t="s">
        <v>82</v>
      </c>
      <c r="AY163" s="204" t="s">
        <v>134</v>
      </c>
    </row>
    <row r="164" spans="1:65" s="14" customFormat="1" ht="11.25">
      <c r="B164" s="205"/>
      <c r="C164" s="206"/>
      <c r="D164" s="196" t="s">
        <v>145</v>
      </c>
      <c r="E164" s="207" t="s">
        <v>44</v>
      </c>
      <c r="F164" s="208" t="s">
        <v>228</v>
      </c>
      <c r="G164" s="206"/>
      <c r="H164" s="209">
        <v>3.4</v>
      </c>
      <c r="I164" s="210"/>
      <c r="J164" s="206"/>
      <c r="K164" s="206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145</v>
      </c>
      <c r="AU164" s="215" t="s">
        <v>92</v>
      </c>
      <c r="AV164" s="14" t="s">
        <v>92</v>
      </c>
      <c r="AW164" s="14" t="s">
        <v>42</v>
      </c>
      <c r="AX164" s="14" t="s">
        <v>82</v>
      </c>
      <c r="AY164" s="215" t="s">
        <v>134</v>
      </c>
    </row>
    <row r="165" spans="1:65" s="13" customFormat="1" ht="11.25">
      <c r="B165" s="194"/>
      <c r="C165" s="195"/>
      <c r="D165" s="196" t="s">
        <v>145</v>
      </c>
      <c r="E165" s="197" t="s">
        <v>44</v>
      </c>
      <c r="F165" s="198" t="s">
        <v>229</v>
      </c>
      <c r="G165" s="195"/>
      <c r="H165" s="197" t="s">
        <v>44</v>
      </c>
      <c r="I165" s="199"/>
      <c r="J165" s="195"/>
      <c r="K165" s="195"/>
      <c r="L165" s="200"/>
      <c r="M165" s="201"/>
      <c r="N165" s="202"/>
      <c r="O165" s="202"/>
      <c r="P165" s="202"/>
      <c r="Q165" s="202"/>
      <c r="R165" s="202"/>
      <c r="S165" s="202"/>
      <c r="T165" s="203"/>
      <c r="AT165" s="204" t="s">
        <v>145</v>
      </c>
      <c r="AU165" s="204" t="s">
        <v>92</v>
      </c>
      <c r="AV165" s="13" t="s">
        <v>90</v>
      </c>
      <c r="AW165" s="13" t="s">
        <v>42</v>
      </c>
      <c r="AX165" s="13" t="s">
        <v>82</v>
      </c>
      <c r="AY165" s="204" t="s">
        <v>134</v>
      </c>
    </row>
    <row r="166" spans="1:65" s="13" customFormat="1" ht="11.25">
      <c r="B166" s="194"/>
      <c r="C166" s="195"/>
      <c r="D166" s="196" t="s">
        <v>145</v>
      </c>
      <c r="E166" s="197" t="s">
        <v>44</v>
      </c>
      <c r="F166" s="198" t="s">
        <v>146</v>
      </c>
      <c r="G166" s="195"/>
      <c r="H166" s="197" t="s">
        <v>44</v>
      </c>
      <c r="I166" s="199"/>
      <c r="J166" s="195"/>
      <c r="K166" s="195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145</v>
      </c>
      <c r="AU166" s="204" t="s">
        <v>92</v>
      </c>
      <c r="AV166" s="13" t="s">
        <v>90</v>
      </c>
      <c r="AW166" s="13" t="s">
        <v>42</v>
      </c>
      <c r="AX166" s="13" t="s">
        <v>82</v>
      </c>
      <c r="AY166" s="204" t="s">
        <v>134</v>
      </c>
    </row>
    <row r="167" spans="1:65" s="13" customFormat="1" ht="22.5">
      <c r="B167" s="194"/>
      <c r="C167" s="195"/>
      <c r="D167" s="196" t="s">
        <v>145</v>
      </c>
      <c r="E167" s="197" t="s">
        <v>44</v>
      </c>
      <c r="F167" s="198" t="s">
        <v>230</v>
      </c>
      <c r="G167" s="195"/>
      <c r="H167" s="197" t="s">
        <v>44</v>
      </c>
      <c r="I167" s="199"/>
      <c r="J167" s="195"/>
      <c r="K167" s="195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145</v>
      </c>
      <c r="AU167" s="204" t="s">
        <v>92</v>
      </c>
      <c r="AV167" s="13" t="s">
        <v>90</v>
      </c>
      <c r="AW167" s="13" t="s">
        <v>42</v>
      </c>
      <c r="AX167" s="13" t="s">
        <v>82</v>
      </c>
      <c r="AY167" s="204" t="s">
        <v>134</v>
      </c>
    </row>
    <row r="168" spans="1:65" s="14" customFormat="1" ht="11.25">
      <c r="B168" s="205"/>
      <c r="C168" s="206"/>
      <c r="D168" s="196" t="s">
        <v>145</v>
      </c>
      <c r="E168" s="207" t="s">
        <v>44</v>
      </c>
      <c r="F168" s="208" t="s">
        <v>231</v>
      </c>
      <c r="G168" s="206"/>
      <c r="H168" s="209">
        <v>-1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145</v>
      </c>
      <c r="AU168" s="215" t="s">
        <v>92</v>
      </c>
      <c r="AV168" s="14" t="s">
        <v>92</v>
      </c>
      <c r="AW168" s="14" t="s">
        <v>42</v>
      </c>
      <c r="AX168" s="14" t="s">
        <v>82</v>
      </c>
      <c r="AY168" s="215" t="s">
        <v>134</v>
      </c>
    </row>
    <row r="169" spans="1:65" s="15" customFormat="1" ht="11.25">
      <c r="B169" s="226"/>
      <c r="C169" s="227"/>
      <c r="D169" s="196" t="s">
        <v>145</v>
      </c>
      <c r="E169" s="228" t="s">
        <v>44</v>
      </c>
      <c r="F169" s="229" t="s">
        <v>232</v>
      </c>
      <c r="G169" s="227"/>
      <c r="H169" s="230">
        <v>2.75</v>
      </c>
      <c r="I169" s="231"/>
      <c r="J169" s="227"/>
      <c r="K169" s="227"/>
      <c r="L169" s="232"/>
      <c r="M169" s="233"/>
      <c r="N169" s="234"/>
      <c r="O169" s="234"/>
      <c r="P169" s="234"/>
      <c r="Q169" s="234"/>
      <c r="R169" s="234"/>
      <c r="S169" s="234"/>
      <c r="T169" s="235"/>
      <c r="AT169" s="236" t="s">
        <v>145</v>
      </c>
      <c r="AU169" s="236" t="s">
        <v>92</v>
      </c>
      <c r="AV169" s="15" t="s">
        <v>141</v>
      </c>
      <c r="AW169" s="15" t="s">
        <v>42</v>
      </c>
      <c r="AX169" s="15" t="s">
        <v>90</v>
      </c>
      <c r="AY169" s="236" t="s">
        <v>134</v>
      </c>
    </row>
    <row r="170" spans="1:65" s="2" customFormat="1" ht="44.25" customHeight="1">
      <c r="A170" s="35"/>
      <c r="B170" s="36"/>
      <c r="C170" s="176" t="s">
        <v>233</v>
      </c>
      <c r="D170" s="176" t="s">
        <v>136</v>
      </c>
      <c r="E170" s="177" t="s">
        <v>234</v>
      </c>
      <c r="F170" s="178" t="s">
        <v>235</v>
      </c>
      <c r="G170" s="179" t="s">
        <v>236</v>
      </c>
      <c r="H170" s="180">
        <v>4.6749999999999998</v>
      </c>
      <c r="I170" s="181"/>
      <c r="J170" s="182">
        <f>ROUND(I170*H170,2)</f>
        <v>0</v>
      </c>
      <c r="K170" s="178" t="s">
        <v>140</v>
      </c>
      <c r="L170" s="40"/>
      <c r="M170" s="183" t="s">
        <v>44</v>
      </c>
      <c r="N170" s="184" t="s">
        <v>53</v>
      </c>
      <c r="O170" s="65"/>
      <c r="P170" s="185">
        <f>O170*H170</f>
        <v>0</v>
      </c>
      <c r="Q170" s="185">
        <v>0</v>
      </c>
      <c r="R170" s="185">
        <f>Q170*H170</f>
        <v>0</v>
      </c>
      <c r="S170" s="185">
        <v>0</v>
      </c>
      <c r="T170" s="18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7" t="s">
        <v>141</v>
      </c>
      <c r="AT170" s="187" t="s">
        <v>136</v>
      </c>
      <c r="AU170" s="187" t="s">
        <v>92</v>
      </c>
      <c r="AY170" s="17" t="s">
        <v>134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17" t="s">
        <v>90</v>
      </c>
      <c r="BK170" s="188">
        <f>ROUND(I170*H170,2)</f>
        <v>0</v>
      </c>
      <c r="BL170" s="17" t="s">
        <v>141</v>
      </c>
      <c r="BM170" s="187" t="s">
        <v>237</v>
      </c>
    </row>
    <row r="171" spans="1:65" s="2" customFormat="1" ht="11.25">
      <c r="A171" s="35"/>
      <c r="B171" s="36"/>
      <c r="C171" s="37"/>
      <c r="D171" s="189" t="s">
        <v>143</v>
      </c>
      <c r="E171" s="37"/>
      <c r="F171" s="190" t="s">
        <v>238</v>
      </c>
      <c r="G171" s="37"/>
      <c r="H171" s="37"/>
      <c r="I171" s="191"/>
      <c r="J171" s="37"/>
      <c r="K171" s="37"/>
      <c r="L171" s="40"/>
      <c r="M171" s="192"/>
      <c r="N171" s="193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7" t="s">
        <v>143</v>
      </c>
      <c r="AU171" s="17" t="s">
        <v>92</v>
      </c>
    </row>
    <row r="172" spans="1:65" s="13" customFormat="1" ht="11.25">
      <c r="B172" s="194"/>
      <c r="C172" s="195"/>
      <c r="D172" s="196" t="s">
        <v>145</v>
      </c>
      <c r="E172" s="197" t="s">
        <v>44</v>
      </c>
      <c r="F172" s="198" t="s">
        <v>146</v>
      </c>
      <c r="G172" s="195"/>
      <c r="H172" s="197" t="s">
        <v>44</v>
      </c>
      <c r="I172" s="199"/>
      <c r="J172" s="195"/>
      <c r="K172" s="195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145</v>
      </c>
      <c r="AU172" s="204" t="s">
        <v>92</v>
      </c>
      <c r="AV172" s="13" t="s">
        <v>90</v>
      </c>
      <c r="AW172" s="13" t="s">
        <v>42</v>
      </c>
      <c r="AX172" s="13" t="s">
        <v>82</v>
      </c>
      <c r="AY172" s="204" t="s">
        <v>134</v>
      </c>
    </row>
    <row r="173" spans="1:65" s="13" customFormat="1" ht="22.5">
      <c r="B173" s="194"/>
      <c r="C173" s="195"/>
      <c r="D173" s="196" t="s">
        <v>145</v>
      </c>
      <c r="E173" s="197" t="s">
        <v>44</v>
      </c>
      <c r="F173" s="198" t="s">
        <v>218</v>
      </c>
      <c r="G173" s="195"/>
      <c r="H173" s="197" t="s">
        <v>44</v>
      </c>
      <c r="I173" s="199"/>
      <c r="J173" s="195"/>
      <c r="K173" s="195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145</v>
      </c>
      <c r="AU173" s="204" t="s">
        <v>92</v>
      </c>
      <c r="AV173" s="13" t="s">
        <v>90</v>
      </c>
      <c r="AW173" s="13" t="s">
        <v>42</v>
      </c>
      <c r="AX173" s="13" t="s">
        <v>82</v>
      </c>
      <c r="AY173" s="204" t="s">
        <v>134</v>
      </c>
    </row>
    <row r="174" spans="1:65" s="14" customFormat="1" ht="11.25">
      <c r="B174" s="205"/>
      <c r="C174" s="206"/>
      <c r="D174" s="196" t="s">
        <v>145</v>
      </c>
      <c r="E174" s="207" t="s">
        <v>44</v>
      </c>
      <c r="F174" s="208" t="s">
        <v>239</v>
      </c>
      <c r="G174" s="206"/>
      <c r="H174" s="209">
        <v>0.59499999999999997</v>
      </c>
      <c r="I174" s="210"/>
      <c r="J174" s="206"/>
      <c r="K174" s="206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145</v>
      </c>
      <c r="AU174" s="215" t="s">
        <v>92</v>
      </c>
      <c r="AV174" s="14" t="s">
        <v>92</v>
      </c>
      <c r="AW174" s="14" t="s">
        <v>42</v>
      </c>
      <c r="AX174" s="14" t="s">
        <v>82</v>
      </c>
      <c r="AY174" s="215" t="s">
        <v>134</v>
      </c>
    </row>
    <row r="175" spans="1:65" s="13" customFormat="1" ht="22.5">
      <c r="B175" s="194"/>
      <c r="C175" s="195"/>
      <c r="D175" s="196" t="s">
        <v>145</v>
      </c>
      <c r="E175" s="197" t="s">
        <v>44</v>
      </c>
      <c r="F175" s="198" t="s">
        <v>220</v>
      </c>
      <c r="G175" s="195"/>
      <c r="H175" s="197" t="s">
        <v>44</v>
      </c>
      <c r="I175" s="199"/>
      <c r="J175" s="195"/>
      <c r="K175" s="195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145</v>
      </c>
      <c r="AU175" s="204" t="s">
        <v>92</v>
      </c>
      <c r="AV175" s="13" t="s">
        <v>90</v>
      </c>
      <c r="AW175" s="13" t="s">
        <v>42</v>
      </c>
      <c r="AX175" s="13" t="s">
        <v>82</v>
      </c>
      <c r="AY175" s="204" t="s">
        <v>134</v>
      </c>
    </row>
    <row r="176" spans="1:65" s="14" customFormat="1" ht="11.25">
      <c r="B176" s="205"/>
      <c r="C176" s="206"/>
      <c r="D176" s="196" t="s">
        <v>145</v>
      </c>
      <c r="E176" s="207" t="s">
        <v>44</v>
      </c>
      <c r="F176" s="208" t="s">
        <v>240</v>
      </c>
      <c r="G176" s="206"/>
      <c r="H176" s="209">
        <v>0.85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145</v>
      </c>
      <c r="AU176" s="215" t="s">
        <v>92</v>
      </c>
      <c r="AV176" s="14" t="s">
        <v>92</v>
      </c>
      <c r="AW176" s="14" t="s">
        <v>42</v>
      </c>
      <c r="AX176" s="14" t="s">
        <v>82</v>
      </c>
      <c r="AY176" s="215" t="s">
        <v>134</v>
      </c>
    </row>
    <row r="177" spans="1:65" s="13" customFormat="1" ht="22.5">
      <c r="B177" s="194"/>
      <c r="C177" s="195"/>
      <c r="D177" s="196" t="s">
        <v>145</v>
      </c>
      <c r="E177" s="197" t="s">
        <v>44</v>
      </c>
      <c r="F177" s="198" t="s">
        <v>222</v>
      </c>
      <c r="G177" s="195"/>
      <c r="H177" s="197" t="s">
        <v>44</v>
      </c>
      <c r="I177" s="199"/>
      <c r="J177" s="195"/>
      <c r="K177" s="195"/>
      <c r="L177" s="200"/>
      <c r="M177" s="201"/>
      <c r="N177" s="202"/>
      <c r="O177" s="202"/>
      <c r="P177" s="202"/>
      <c r="Q177" s="202"/>
      <c r="R177" s="202"/>
      <c r="S177" s="202"/>
      <c r="T177" s="203"/>
      <c r="AT177" s="204" t="s">
        <v>145</v>
      </c>
      <c r="AU177" s="204" t="s">
        <v>92</v>
      </c>
      <c r="AV177" s="13" t="s">
        <v>90</v>
      </c>
      <c r="AW177" s="13" t="s">
        <v>42</v>
      </c>
      <c r="AX177" s="13" t="s">
        <v>82</v>
      </c>
      <c r="AY177" s="204" t="s">
        <v>134</v>
      </c>
    </row>
    <row r="178" spans="1:65" s="14" customFormat="1" ht="11.25">
      <c r="B178" s="205"/>
      <c r="C178" s="206"/>
      <c r="D178" s="196" t="s">
        <v>145</v>
      </c>
      <c r="E178" s="207" t="s">
        <v>44</v>
      </c>
      <c r="F178" s="208" t="s">
        <v>241</v>
      </c>
      <c r="G178" s="206"/>
      <c r="H178" s="209">
        <v>2.04</v>
      </c>
      <c r="I178" s="210"/>
      <c r="J178" s="206"/>
      <c r="K178" s="206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145</v>
      </c>
      <c r="AU178" s="215" t="s">
        <v>92</v>
      </c>
      <c r="AV178" s="14" t="s">
        <v>92</v>
      </c>
      <c r="AW178" s="14" t="s">
        <v>42</v>
      </c>
      <c r="AX178" s="14" t="s">
        <v>82</v>
      </c>
      <c r="AY178" s="215" t="s">
        <v>134</v>
      </c>
    </row>
    <row r="179" spans="1:65" s="13" customFormat="1" ht="22.5">
      <c r="B179" s="194"/>
      <c r="C179" s="195"/>
      <c r="D179" s="196" t="s">
        <v>145</v>
      </c>
      <c r="E179" s="197" t="s">
        <v>44</v>
      </c>
      <c r="F179" s="198" t="s">
        <v>224</v>
      </c>
      <c r="G179" s="195"/>
      <c r="H179" s="197" t="s">
        <v>44</v>
      </c>
      <c r="I179" s="199"/>
      <c r="J179" s="195"/>
      <c r="K179" s="195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145</v>
      </c>
      <c r="AU179" s="204" t="s">
        <v>92</v>
      </c>
      <c r="AV179" s="13" t="s">
        <v>90</v>
      </c>
      <c r="AW179" s="13" t="s">
        <v>42</v>
      </c>
      <c r="AX179" s="13" t="s">
        <v>82</v>
      </c>
      <c r="AY179" s="204" t="s">
        <v>134</v>
      </c>
    </row>
    <row r="180" spans="1:65" s="14" customFormat="1" ht="11.25">
      <c r="B180" s="205"/>
      <c r="C180" s="206"/>
      <c r="D180" s="196" t="s">
        <v>145</v>
      </c>
      <c r="E180" s="207" t="s">
        <v>44</v>
      </c>
      <c r="F180" s="208" t="s">
        <v>242</v>
      </c>
      <c r="G180" s="206"/>
      <c r="H180" s="209">
        <v>-2.89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145</v>
      </c>
      <c r="AU180" s="215" t="s">
        <v>92</v>
      </c>
      <c r="AV180" s="14" t="s">
        <v>92</v>
      </c>
      <c r="AW180" s="14" t="s">
        <v>42</v>
      </c>
      <c r="AX180" s="14" t="s">
        <v>82</v>
      </c>
      <c r="AY180" s="215" t="s">
        <v>134</v>
      </c>
    </row>
    <row r="181" spans="1:65" s="13" customFormat="1" ht="11.25">
      <c r="B181" s="194"/>
      <c r="C181" s="195"/>
      <c r="D181" s="196" t="s">
        <v>145</v>
      </c>
      <c r="E181" s="197" t="s">
        <v>44</v>
      </c>
      <c r="F181" s="198" t="s">
        <v>146</v>
      </c>
      <c r="G181" s="195"/>
      <c r="H181" s="197" t="s">
        <v>44</v>
      </c>
      <c r="I181" s="199"/>
      <c r="J181" s="195"/>
      <c r="K181" s="195"/>
      <c r="L181" s="200"/>
      <c r="M181" s="201"/>
      <c r="N181" s="202"/>
      <c r="O181" s="202"/>
      <c r="P181" s="202"/>
      <c r="Q181" s="202"/>
      <c r="R181" s="202"/>
      <c r="S181" s="202"/>
      <c r="T181" s="203"/>
      <c r="AT181" s="204" t="s">
        <v>145</v>
      </c>
      <c r="AU181" s="204" t="s">
        <v>92</v>
      </c>
      <c r="AV181" s="13" t="s">
        <v>90</v>
      </c>
      <c r="AW181" s="13" t="s">
        <v>42</v>
      </c>
      <c r="AX181" s="13" t="s">
        <v>82</v>
      </c>
      <c r="AY181" s="204" t="s">
        <v>134</v>
      </c>
    </row>
    <row r="182" spans="1:65" s="13" customFormat="1" ht="11.25">
      <c r="B182" s="194"/>
      <c r="C182" s="195"/>
      <c r="D182" s="196" t="s">
        <v>145</v>
      </c>
      <c r="E182" s="197" t="s">
        <v>44</v>
      </c>
      <c r="F182" s="198" t="s">
        <v>226</v>
      </c>
      <c r="G182" s="195"/>
      <c r="H182" s="197" t="s">
        <v>44</v>
      </c>
      <c r="I182" s="199"/>
      <c r="J182" s="195"/>
      <c r="K182" s="195"/>
      <c r="L182" s="200"/>
      <c r="M182" s="201"/>
      <c r="N182" s="202"/>
      <c r="O182" s="202"/>
      <c r="P182" s="202"/>
      <c r="Q182" s="202"/>
      <c r="R182" s="202"/>
      <c r="S182" s="202"/>
      <c r="T182" s="203"/>
      <c r="AT182" s="204" t="s">
        <v>145</v>
      </c>
      <c r="AU182" s="204" t="s">
        <v>92</v>
      </c>
      <c r="AV182" s="13" t="s">
        <v>90</v>
      </c>
      <c r="AW182" s="13" t="s">
        <v>42</v>
      </c>
      <c r="AX182" s="13" t="s">
        <v>82</v>
      </c>
      <c r="AY182" s="204" t="s">
        <v>134</v>
      </c>
    </row>
    <row r="183" spans="1:65" s="13" customFormat="1" ht="22.5">
      <c r="B183" s="194"/>
      <c r="C183" s="195"/>
      <c r="D183" s="196" t="s">
        <v>145</v>
      </c>
      <c r="E183" s="197" t="s">
        <v>44</v>
      </c>
      <c r="F183" s="198" t="s">
        <v>227</v>
      </c>
      <c r="G183" s="195"/>
      <c r="H183" s="197" t="s">
        <v>44</v>
      </c>
      <c r="I183" s="199"/>
      <c r="J183" s="195"/>
      <c r="K183" s="195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145</v>
      </c>
      <c r="AU183" s="204" t="s">
        <v>92</v>
      </c>
      <c r="AV183" s="13" t="s">
        <v>90</v>
      </c>
      <c r="AW183" s="13" t="s">
        <v>42</v>
      </c>
      <c r="AX183" s="13" t="s">
        <v>82</v>
      </c>
      <c r="AY183" s="204" t="s">
        <v>134</v>
      </c>
    </row>
    <row r="184" spans="1:65" s="14" customFormat="1" ht="11.25">
      <c r="B184" s="205"/>
      <c r="C184" s="206"/>
      <c r="D184" s="196" t="s">
        <v>145</v>
      </c>
      <c r="E184" s="207" t="s">
        <v>44</v>
      </c>
      <c r="F184" s="208" t="s">
        <v>243</v>
      </c>
      <c r="G184" s="206"/>
      <c r="H184" s="209">
        <v>5.78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145</v>
      </c>
      <c r="AU184" s="215" t="s">
        <v>92</v>
      </c>
      <c r="AV184" s="14" t="s">
        <v>92</v>
      </c>
      <c r="AW184" s="14" t="s">
        <v>42</v>
      </c>
      <c r="AX184" s="14" t="s">
        <v>82</v>
      </c>
      <c r="AY184" s="215" t="s">
        <v>134</v>
      </c>
    </row>
    <row r="185" spans="1:65" s="13" customFormat="1" ht="11.25">
      <c r="B185" s="194"/>
      <c r="C185" s="195"/>
      <c r="D185" s="196" t="s">
        <v>145</v>
      </c>
      <c r="E185" s="197" t="s">
        <v>44</v>
      </c>
      <c r="F185" s="198" t="s">
        <v>229</v>
      </c>
      <c r="G185" s="195"/>
      <c r="H185" s="197" t="s">
        <v>44</v>
      </c>
      <c r="I185" s="199"/>
      <c r="J185" s="195"/>
      <c r="K185" s="195"/>
      <c r="L185" s="200"/>
      <c r="M185" s="201"/>
      <c r="N185" s="202"/>
      <c r="O185" s="202"/>
      <c r="P185" s="202"/>
      <c r="Q185" s="202"/>
      <c r="R185" s="202"/>
      <c r="S185" s="202"/>
      <c r="T185" s="203"/>
      <c r="AT185" s="204" t="s">
        <v>145</v>
      </c>
      <c r="AU185" s="204" t="s">
        <v>92</v>
      </c>
      <c r="AV185" s="13" t="s">
        <v>90</v>
      </c>
      <c r="AW185" s="13" t="s">
        <v>42</v>
      </c>
      <c r="AX185" s="13" t="s">
        <v>82</v>
      </c>
      <c r="AY185" s="204" t="s">
        <v>134</v>
      </c>
    </row>
    <row r="186" spans="1:65" s="13" customFormat="1" ht="11.25">
      <c r="B186" s="194"/>
      <c r="C186" s="195"/>
      <c r="D186" s="196" t="s">
        <v>145</v>
      </c>
      <c r="E186" s="197" t="s">
        <v>44</v>
      </c>
      <c r="F186" s="198" t="s">
        <v>146</v>
      </c>
      <c r="G186" s="195"/>
      <c r="H186" s="197" t="s">
        <v>44</v>
      </c>
      <c r="I186" s="199"/>
      <c r="J186" s="195"/>
      <c r="K186" s="195"/>
      <c r="L186" s="200"/>
      <c r="M186" s="201"/>
      <c r="N186" s="202"/>
      <c r="O186" s="202"/>
      <c r="P186" s="202"/>
      <c r="Q186" s="202"/>
      <c r="R186" s="202"/>
      <c r="S186" s="202"/>
      <c r="T186" s="203"/>
      <c r="AT186" s="204" t="s">
        <v>145</v>
      </c>
      <c r="AU186" s="204" t="s">
        <v>92</v>
      </c>
      <c r="AV186" s="13" t="s">
        <v>90</v>
      </c>
      <c r="AW186" s="13" t="s">
        <v>42</v>
      </c>
      <c r="AX186" s="13" t="s">
        <v>82</v>
      </c>
      <c r="AY186" s="204" t="s">
        <v>134</v>
      </c>
    </row>
    <row r="187" spans="1:65" s="13" customFormat="1" ht="22.5">
      <c r="B187" s="194"/>
      <c r="C187" s="195"/>
      <c r="D187" s="196" t="s">
        <v>145</v>
      </c>
      <c r="E187" s="197" t="s">
        <v>44</v>
      </c>
      <c r="F187" s="198" t="s">
        <v>230</v>
      </c>
      <c r="G187" s="195"/>
      <c r="H187" s="197" t="s">
        <v>44</v>
      </c>
      <c r="I187" s="199"/>
      <c r="J187" s="195"/>
      <c r="K187" s="195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145</v>
      </c>
      <c r="AU187" s="204" t="s">
        <v>92</v>
      </c>
      <c r="AV187" s="13" t="s">
        <v>90</v>
      </c>
      <c r="AW187" s="13" t="s">
        <v>42</v>
      </c>
      <c r="AX187" s="13" t="s">
        <v>82</v>
      </c>
      <c r="AY187" s="204" t="s">
        <v>134</v>
      </c>
    </row>
    <row r="188" spans="1:65" s="14" customFormat="1" ht="11.25">
      <c r="B188" s="205"/>
      <c r="C188" s="206"/>
      <c r="D188" s="196" t="s">
        <v>145</v>
      </c>
      <c r="E188" s="207" t="s">
        <v>44</v>
      </c>
      <c r="F188" s="208" t="s">
        <v>244</v>
      </c>
      <c r="G188" s="206"/>
      <c r="H188" s="209">
        <v>-1.7</v>
      </c>
      <c r="I188" s="210"/>
      <c r="J188" s="206"/>
      <c r="K188" s="206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145</v>
      </c>
      <c r="AU188" s="215" t="s">
        <v>92</v>
      </c>
      <c r="AV188" s="14" t="s">
        <v>92</v>
      </c>
      <c r="AW188" s="14" t="s">
        <v>42</v>
      </c>
      <c r="AX188" s="14" t="s">
        <v>82</v>
      </c>
      <c r="AY188" s="215" t="s">
        <v>134</v>
      </c>
    </row>
    <row r="189" spans="1:65" s="15" customFormat="1" ht="11.25">
      <c r="B189" s="226"/>
      <c r="C189" s="227"/>
      <c r="D189" s="196" t="s">
        <v>145</v>
      </c>
      <c r="E189" s="228" t="s">
        <v>44</v>
      </c>
      <c r="F189" s="229" t="s">
        <v>232</v>
      </c>
      <c r="G189" s="227"/>
      <c r="H189" s="230">
        <v>4.6749999999999998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145</v>
      </c>
      <c r="AU189" s="236" t="s">
        <v>92</v>
      </c>
      <c r="AV189" s="15" t="s">
        <v>141</v>
      </c>
      <c r="AW189" s="15" t="s">
        <v>42</v>
      </c>
      <c r="AX189" s="15" t="s">
        <v>90</v>
      </c>
      <c r="AY189" s="236" t="s">
        <v>134</v>
      </c>
    </row>
    <row r="190" spans="1:65" s="2" customFormat="1" ht="33" customHeight="1">
      <c r="A190" s="35"/>
      <c r="B190" s="36"/>
      <c r="C190" s="176" t="s">
        <v>8</v>
      </c>
      <c r="D190" s="176" t="s">
        <v>136</v>
      </c>
      <c r="E190" s="177" t="s">
        <v>245</v>
      </c>
      <c r="F190" s="178" t="s">
        <v>246</v>
      </c>
      <c r="G190" s="179" t="s">
        <v>139</v>
      </c>
      <c r="H190" s="180">
        <v>24.207999999999998</v>
      </c>
      <c r="I190" s="181"/>
      <c r="J190" s="182">
        <f>ROUND(I190*H190,2)</f>
        <v>0</v>
      </c>
      <c r="K190" s="178" t="s">
        <v>140</v>
      </c>
      <c r="L190" s="40"/>
      <c r="M190" s="183" t="s">
        <v>44</v>
      </c>
      <c r="N190" s="184" t="s">
        <v>53</v>
      </c>
      <c r="O190" s="65"/>
      <c r="P190" s="185">
        <f>O190*H190</f>
        <v>0</v>
      </c>
      <c r="Q190" s="185">
        <v>0</v>
      </c>
      <c r="R190" s="185">
        <f>Q190*H190</f>
        <v>0</v>
      </c>
      <c r="S190" s="185">
        <v>0</v>
      </c>
      <c r="T190" s="18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7" t="s">
        <v>141</v>
      </c>
      <c r="AT190" s="187" t="s">
        <v>136</v>
      </c>
      <c r="AU190" s="187" t="s">
        <v>92</v>
      </c>
      <c r="AY190" s="17" t="s">
        <v>134</v>
      </c>
      <c r="BE190" s="188">
        <f>IF(N190="základní",J190,0)</f>
        <v>0</v>
      </c>
      <c r="BF190" s="188">
        <f>IF(N190="snížená",J190,0)</f>
        <v>0</v>
      </c>
      <c r="BG190" s="188">
        <f>IF(N190="zákl. přenesená",J190,0)</f>
        <v>0</v>
      </c>
      <c r="BH190" s="188">
        <f>IF(N190="sníž. přenesená",J190,0)</f>
        <v>0</v>
      </c>
      <c r="BI190" s="188">
        <f>IF(N190="nulová",J190,0)</f>
        <v>0</v>
      </c>
      <c r="BJ190" s="17" t="s">
        <v>90</v>
      </c>
      <c r="BK190" s="188">
        <f>ROUND(I190*H190,2)</f>
        <v>0</v>
      </c>
      <c r="BL190" s="17" t="s">
        <v>141</v>
      </c>
      <c r="BM190" s="187" t="s">
        <v>247</v>
      </c>
    </row>
    <row r="191" spans="1:65" s="2" customFormat="1" ht="11.25">
      <c r="A191" s="35"/>
      <c r="B191" s="36"/>
      <c r="C191" s="37"/>
      <c r="D191" s="189" t="s">
        <v>143</v>
      </c>
      <c r="E191" s="37"/>
      <c r="F191" s="190" t="s">
        <v>248</v>
      </c>
      <c r="G191" s="37"/>
      <c r="H191" s="37"/>
      <c r="I191" s="191"/>
      <c r="J191" s="37"/>
      <c r="K191" s="37"/>
      <c r="L191" s="40"/>
      <c r="M191" s="192"/>
      <c r="N191" s="193"/>
      <c r="O191" s="65"/>
      <c r="P191" s="65"/>
      <c r="Q191" s="65"/>
      <c r="R191" s="65"/>
      <c r="S191" s="65"/>
      <c r="T191" s="6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7" t="s">
        <v>143</v>
      </c>
      <c r="AU191" s="17" t="s">
        <v>92</v>
      </c>
    </row>
    <row r="192" spans="1:65" s="13" customFormat="1" ht="11.25">
      <c r="B192" s="194"/>
      <c r="C192" s="195"/>
      <c r="D192" s="196" t="s">
        <v>145</v>
      </c>
      <c r="E192" s="197" t="s">
        <v>44</v>
      </c>
      <c r="F192" s="198" t="s">
        <v>146</v>
      </c>
      <c r="G192" s="195"/>
      <c r="H192" s="197" t="s">
        <v>44</v>
      </c>
      <c r="I192" s="199"/>
      <c r="J192" s="195"/>
      <c r="K192" s="195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145</v>
      </c>
      <c r="AU192" s="204" t="s">
        <v>92</v>
      </c>
      <c r="AV192" s="13" t="s">
        <v>90</v>
      </c>
      <c r="AW192" s="13" t="s">
        <v>42</v>
      </c>
      <c r="AX192" s="13" t="s">
        <v>82</v>
      </c>
      <c r="AY192" s="204" t="s">
        <v>134</v>
      </c>
    </row>
    <row r="193" spans="1:65" s="13" customFormat="1" ht="22.5">
      <c r="B193" s="194"/>
      <c r="C193" s="195"/>
      <c r="D193" s="196" t="s">
        <v>145</v>
      </c>
      <c r="E193" s="197" t="s">
        <v>44</v>
      </c>
      <c r="F193" s="198" t="s">
        <v>249</v>
      </c>
      <c r="G193" s="195"/>
      <c r="H193" s="197" t="s">
        <v>44</v>
      </c>
      <c r="I193" s="199"/>
      <c r="J193" s="195"/>
      <c r="K193" s="195"/>
      <c r="L193" s="200"/>
      <c r="M193" s="201"/>
      <c r="N193" s="202"/>
      <c r="O193" s="202"/>
      <c r="P193" s="202"/>
      <c r="Q193" s="202"/>
      <c r="R193" s="202"/>
      <c r="S193" s="202"/>
      <c r="T193" s="203"/>
      <c r="AT193" s="204" t="s">
        <v>145</v>
      </c>
      <c r="AU193" s="204" t="s">
        <v>92</v>
      </c>
      <c r="AV193" s="13" t="s">
        <v>90</v>
      </c>
      <c r="AW193" s="13" t="s">
        <v>42</v>
      </c>
      <c r="AX193" s="13" t="s">
        <v>82</v>
      </c>
      <c r="AY193" s="204" t="s">
        <v>134</v>
      </c>
    </row>
    <row r="194" spans="1:65" s="14" customFormat="1" ht="11.25">
      <c r="B194" s="205"/>
      <c r="C194" s="206"/>
      <c r="D194" s="196" t="s">
        <v>145</v>
      </c>
      <c r="E194" s="207" t="s">
        <v>44</v>
      </c>
      <c r="F194" s="208" t="s">
        <v>250</v>
      </c>
      <c r="G194" s="206"/>
      <c r="H194" s="209">
        <v>8.9209999999999994</v>
      </c>
      <c r="I194" s="210"/>
      <c r="J194" s="206"/>
      <c r="K194" s="206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145</v>
      </c>
      <c r="AU194" s="215" t="s">
        <v>92</v>
      </c>
      <c r="AV194" s="14" t="s">
        <v>92</v>
      </c>
      <c r="AW194" s="14" t="s">
        <v>42</v>
      </c>
      <c r="AX194" s="14" t="s">
        <v>82</v>
      </c>
      <c r="AY194" s="215" t="s">
        <v>134</v>
      </c>
    </row>
    <row r="195" spans="1:65" s="13" customFormat="1" ht="22.5">
      <c r="B195" s="194"/>
      <c r="C195" s="195"/>
      <c r="D195" s="196" t="s">
        <v>145</v>
      </c>
      <c r="E195" s="197" t="s">
        <v>44</v>
      </c>
      <c r="F195" s="198" t="s">
        <v>251</v>
      </c>
      <c r="G195" s="195"/>
      <c r="H195" s="197" t="s">
        <v>44</v>
      </c>
      <c r="I195" s="199"/>
      <c r="J195" s="195"/>
      <c r="K195" s="195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145</v>
      </c>
      <c r="AU195" s="204" t="s">
        <v>92</v>
      </c>
      <c r="AV195" s="13" t="s">
        <v>90</v>
      </c>
      <c r="AW195" s="13" t="s">
        <v>42</v>
      </c>
      <c r="AX195" s="13" t="s">
        <v>82</v>
      </c>
      <c r="AY195" s="204" t="s">
        <v>134</v>
      </c>
    </row>
    <row r="196" spans="1:65" s="14" customFormat="1" ht="11.25">
      <c r="B196" s="205"/>
      <c r="C196" s="206"/>
      <c r="D196" s="196" t="s">
        <v>145</v>
      </c>
      <c r="E196" s="207" t="s">
        <v>44</v>
      </c>
      <c r="F196" s="208" t="s">
        <v>252</v>
      </c>
      <c r="G196" s="206"/>
      <c r="H196" s="209">
        <v>15.287000000000001</v>
      </c>
      <c r="I196" s="210"/>
      <c r="J196" s="206"/>
      <c r="K196" s="206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145</v>
      </c>
      <c r="AU196" s="215" t="s">
        <v>92</v>
      </c>
      <c r="AV196" s="14" t="s">
        <v>92</v>
      </c>
      <c r="AW196" s="14" t="s">
        <v>42</v>
      </c>
      <c r="AX196" s="14" t="s">
        <v>82</v>
      </c>
      <c r="AY196" s="215" t="s">
        <v>134</v>
      </c>
    </row>
    <row r="197" spans="1:65" s="15" customFormat="1" ht="11.25">
      <c r="B197" s="226"/>
      <c r="C197" s="227"/>
      <c r="D197" s="196" t="s">
        <v>145</v>
      </c>
      <c r="E197" s="228" t="s">
        <v>44</v>
      </c>
      <c r="F197" s="229" t="s">
        <v>232</v>
      </c>
      <c r="G197" s="227"/>
      <c r="H197" s="230">
        <v>24.207999999999998</v>
      </c>
      <c r="I197" s="231"/>
      <c r="J197" s="227"/>
      <c r="K197" s="227"/>
      <c r="L197" s="232"/>
      <c r="M197" s="233"/>
      <c r="N197" s="234"/>
      <c r="O197" s="234"/>
      <c r="P197" s="234"/>
      <c r="Q197" s="234"/>
      <c r="R197" s="234"/>
      <c r="S197" s="234"/>
      <c r="T197" s="235"/>
      <c r="AT197" s="236" t="s">
        <v>145</v>
      </c>
      <c r="AU197" s="236" t="s">
        <v>92</v>
      </c>
      <c r="AV197" s="15" t="s">
        <v>141</v>
      </c>
      <c r="AW197" s="15" t="s">
        <v>42</v>
      </c>
      <c r="AX197" s="15" t="s">
        <v>90</v>
      </c>
      <c r="AY197" s="236" t="s">
        <v>134</v>
      </c>
    </row>
    <row r="198" spans="1:65" s="12" customFormat="1" ht="22.9" customHeight="1">
      <c r="B198" s="160"/>
      <c r="C198" s="161"/>
      <c r="D198" s="162" t="s">
        <v>81</v>
      </c>
      <c r="E198" s="174" t="s">
        <v>165</v>
      </c>
      <c r="F198" s="174" t="s">
        <v>253</v>
      </c>
      <c r="G198" s="161"/>
      <c r="H198" s="161"/>
      <c r="I198" s="164"/>
      <c r="J198" s="175">
        <f>BK198</f>
        <v>0</v>
      </c>
      <c r="K198" s="161"/>
      <c r="L198" s="166"/>
      <c r="M198" s="167"/>
      <c r="N198" s="168"/>
      <c r="O198" s="168"/>
      <c r="P198" s="169">
        <f>SUM(P199:P227)</f>
        <v>0</v>
      </c>
      <c r="Q198" s="168"/>
      <c r="R198" s="169">
        <f>SUM(R199:R227)</f>
        <v>2.3216227599999999</v>
      </c>
      <c r="S198" s="168"/>
      <c r="T198" s="170">
        <f>SUM(T199:T227)</f>
        <v>0</v>
      </c>
      <c r="AR198" s="171" t="s">
        <v>90</v>
      </c>
      <c r="AT198" s="172" t="s">
        <v>81</v>
      </c>
      <c r="AU198" s="172" t="s">
        <v>90</v>
      </c>
      <c r="AY198" s="171" t="s">
        <v>134</v>
      </c>
      <c r="BK198" s="173">
        <f>SUM(BK199:BK227)</f>
        <v>0</v>
      </c>
    </row>
    <row r="199" spans="1:65" s="2" customFormat="1" ht="33" customHeight="1">
      <c r="A199" s="35"/>
      <c r="B199" s="36"/>
      <c r="C199" s="176" t="s">
        <v>254</v>
      </c>
      <c r="D199" s="176" t="s">
        <v>136</v>
      </c>
      <c r="E199" s="177" t="s">
        <v>255</v>
      </c>
      <c r="F199" s="178" t="s">
        <v>256</v>
      </c>
      <c r="G199" s="179" t="s">
        <v>139</v>
      </c>
      <c r="H199" s="180">
        <v>24.207999999999998</v>
      </c>
      <c r="I199" s="181"/>
      <c r="J199" s="182">
        <f>ROUND(I199*H199,2)</f>
        <v>0</v>
      </c>
      <c r="K199" s="178" t="s">
        <v>140</v>
      </c>
      <c r="L199" s="40"/>
      <c r="M199" s="183" t="s">
        <v>44</v>
      </c>
      <c r="N199" s="184" t="s">
        <v>53</v>
      </c>
      <c r="O199" s="65"/>
      <c r="P199" s="185">
        <f>O199*H199</f>
        <v>0</v>
      </c>
      <c r="Q199" s="185">
        <v>0</v>
      </c>
      <c r="R199" s="185">
        <f>Q199*H199</f>
        <v>0</v>
      </c>
      <c r="S199" s="185">
        <v>0</v>
      </c>
      <c r="T199" s="18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7" t="s">
        <v>141</v>
      </c>
      <c r="AT199" s="187" t="s">
        <v>136</v>
      </c>
      <c r="AU199" s="187" t="s">
        <v>92</v>
      </c>
      <c r="AY199" s="17" t="s">
        <v>134</v>
      </c>
      <c r="BE199" s="188">
        <f>IF(N199="základní",J199,0)</f>
        <v>0</v>
      </c>
      <c r="BF199" s="188">
        <f>IF(N199="snížená",J199,0)</f>
        <v>0</v>
      </c>
      <c r="BG199" s="188">
        <f>IF(N199="zákl. přenesená",J199,0)</f>
        <v>0</v>
      </c>
      <c r="BH199" s="188">
        <f>IF(N199="sníž. přenesená",J199,0)</f>
        <v>0</v>
      </c>
      <c r="BI199" s="188">
        <f>IF(N199="nulová",J199,0)</f>
        <v>0</v>
      </c>
      <c r="BJ199" s="17" t="s">
        <v>90</v>
      </c>
      <c r="BK199" s="188">
        <f>ROUND(I199*H199,2)</f>
        <v>0</v>
      </c>
      <c r="BL199" s="17" t="s">
        <v>141</v>
      </c>
      <c r="BM199" s="187" t="s">
        <v>257</v>
      </c>
    </row>
    <row r="200" spans="1:65" s="2" customFormat="1" ht="11.25">
      <c r="A200" s="35"/>
      <c r="B200" s="36"/>
      <c r="C200" s="37"/>
      <c r="D200" s="189" t="s">
        <v>143</v>
      </c>
      <c r="E200" s="37"/>
      <c r="F200" s="190" t="s">
        <v>258</v>
      </c>
      <c r="G200" s="37"/>
      <c r="H200" s="37"/>
      <c r="I200" s="191"/>
      <c r="J200" s="37"/>
      <c r="K200" s="37"/>
      <c r="L200" s="40"/>
      <c r="M200" s="192"/>
      <c r="N200" s="193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7" t="s">
        <v>143</v>
      </c>
      <c r="AU200" s="17" t="s">
        <v>92</v>
      </c>
    </row>
    <row r="201" spans="1:65" s="13" customFormat="1" ht="11.25">
      <c r="B201" s="194"/>
      <c r="C201" s="195"/>
      <c r="D201" s="196" t="s">
        <v>145</v>
      </c>
      <c r="E201" s="197" t="s">
        <v>44</v>
      </c>
      <c r="F201" s="198" t="s">
        <v>146</v>
      </c>
      <c r="G201" s="195"/>
      <c r="H201" s="197" t="s">
        <v>44</v>
      </c>
      <c r="I201" s="199"/>
      <c r="J201" s="195"/>
      <c r="K201" s="195"/>
      <c r="L201" s="200"/>
      <c r="M201" s="201"/>
      <c r="N201" s="202"/>
      <c r="O201" s="202"/>
      <c r="P201" s="202"/>
      <c r="Q201" s="202"/>
      <c r="R201" s="202"/>
      <c r="S201" s="202"/>
      <c r="T201" s="203"/>
      <c r="AT201" s="204" t="s">
        <v>145</v>
      </c>
      <c r="AU201" s="204" t="s">
        <v>92</v>
      </c>
      <c r="AV201" s="13" t="s">
        <v>90</v>
      </c>
      <c r="AW201" s="13" t="s">
        <v>42</v>
      </c>
      <c r="AX201" s="13" t="s">
        <v>82</v>
      </c>
      <c r="AY201" s="204" t="s">
        <v>134</v>
      </c>
    </row>
    <row r="202" spans="1:65" s="13" customFormat="1" ht="22.5">
      <c r="B202" s="194"/>
      <c r="C202" s="195"/>
      <c r="D202" s="196" t="s">
        <v>145</v>
      </c>
      <c r="E202" s="197" t="s">
        <v>44</v>
      </c>
      <c r="F202" s="198" t="s">
        <v>249</v>
      </c>
      <c r="G202" s="195"/>
      <c r="H202" s="197" t="s">
        <v>44</v>
      </c>
      <c r="I202" s="199"/>
      <c r="J202" s="195"/>
      <c r="K202" s="195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145</v>
      </c>
      <c r="AU202" s="204" t="s">
        <v>92</v>
      </c>
      <c r="AV202" s="13" t="s">
        <v>90</v>
      </c>
      <c r="AW202" s="13" t="s">
        <v>42</v>
      </c>
      <c r="AX202" s="13" t="s">
        <v>82</v>
      </c>
      <c r="AY202" s="204" t="s">
        <v>134</v>
      </c>
    </row>
    <row r="203" spans="1:65" s="14" customFormat="1" ht="11.25">
      <c r="B203" s="205"/>
      <c r="C203" s="206"/>
      <c r="D203" s="196" t="s">
        <v>145</v>
      </c>
      <c r="E203" s="207" t="s">
        <v>44</v>
      </c>
      <c r="F203" s="208" t="s">
        <v>250</v>
      </c>
      <c r="G203" s="206"/>
      <c r="H203" s="209">
        <v>8.9209999999999994</v>
      </c>
      <c r="I203" s="210"/>
      <c r="J203" s="206"/>
      <c r="K203" s="206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145</v>
      </c>
      <c r="AU203" s="215" t="s">
        <v>92</v>
      </c>
      <c r="AV203" s="14" t="s">
        <v>92</v>
      </c>
      <c r="AW203" s="14" t="s">
        <v>42</v>
      </c>
      <c r="AX203" s="14" t="s">
        <v>82</v>
      </c>
      <c r="AY203" s="215" t="s">
        <v>134</v>
      </c>
    </row>
    <row r="204" spans="1:65" s="13" customFormat="1" ht="22.5">
      <c r="B204" s="194"/>
      <c r="C204" s="195"/>
      <c r="D204" s="196" t="s">
        <v>145</v>
      </c>
      <c r="E204" s="197" t="s">
        <v>44</v>
      </c>
      <c r="F204" s="198" t="s">
        <v>251</v>
      </c>
      <c r="G204" s="195"/>
      <c r="H204" s="197" t="s">
        <v>44</v>
      </c>
      <c r="I204" s="199"/>
      <c r="J204" s="195"/>
      <c r="K204" s="195"/>
      <c r="L204" s="200"/>
      <c r="M204" s="201"/>
      <c r="N204" s="202"/>
      <c r="O204" s="202"/>
      <c r="P204" s="202"/>
      <c r="Q204" s="202"/>
      <c r="R204" s="202"/>
      <c r="S204" s="202"/>
      <c r="T204" s="203"/>
      <c r="AT204" s="204" t="s">
        <v>145</v>
      </c>
      <c r="AU204" s="204" t="s">
        <v>92</v>
      </c>
      <c r="AV204" s="13" t="s">
        <v>90</v>
      </c>
      <c r="AW204" s="13" t="s">
        <v>42</v>
      </c>
      <c r="AX204" s="13" t="s">
        <v>82</v>
      </c>
      <c r="AY204" s="204" t="s">
        <v>134</v>
      </c>
    </row>
    <row r="205" spans="1:65" s="14" customFormat="1" ht="11.25">
      <c r="B205" s="205"/>
      <c r="C205" s="206"/>
      <c r="D205" s="196" t="s">
        <v>145</v>
      </c>
      <c r="E205" s="207" t="s">
        <v>44</v>
      </c>
      <c r="F205" s="208" t="s">
        <v>252</v>
      </c>
      <c r="G205" s="206"/>
      <c r="H205" s="209">
        <v>15.287000000000001</v>
      </c>
      <c r="I205" s="210"/>
      <c r="J205" s="206"/>
      <c r="K205" s="206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145</v>
      </c>
      <c r="AU205" s="215" t="s">
        <v>92</v>
      </c>
      <c r="AV205" s="14" t="s">
        <v>92</v>
      </c>
      <c r="AW205" s="14" t="s">
        <v>42</v>
      </c>
      <c r="AX205" s="14" t="s">
        <v>82</v>
      </c>
      <c r="AY205" s="215" t="s">
        <v>134</v>
      </c>
    </row>
    <row r="206" spans="1:65" s="15" customFormat="1" ht="11.25">
      <c r="B206" s="226"/>
      <c r="C206" s="227"/>
      <c r="D206" s="196" t="s">
        <v>145</v>
      </c>
      <c r="E206" s="228" t="s">
        <v>44</v>
      </c>
      <c r="F206" s="229" t="s">
        <v>232</v>
      </c>
      <c r="G206" s="227"/>
      <c r="H206" s="230">
        <v>24.207999999999998</v>
      </c>
      <c r="I206" s="231"/>
      <c r="J206" s="227"/>
      <c r="K206" s="227"/>
      <c r="L206" s="232"/>
      <c r="M206" s="233"/>
      <c r="N206" s="234"/>
      <c r="O206" s="234"/>
      <c r="P206" s="234"/>
      <c r="Q206" s="234"/>
      <c r="R206" s="234"/>
      <c r="S206" s="234"/>
      <c r="T206" s="235"/>
      <c r="AT206" s="236" t="s">
        <v>145</v>
      </c>
      <c r="AU206" s="236" t="s">
        <v>92</v>
      </c>
      <c r="AV206" s="15" t="s">
        <v>141</v>
      </c>
      <c r="AW206" s="15" t="s">
        <v>42</v>
      </c>
      <c r="AX206" s="15" t="s">
        <v>90</v>
      </c>
      <c r="AY206" s="236" t="s">
        <v>134</v>
      </c>
    </row>
    <row r="207" spans="1:65" s="2" customFormat="1" ht="78" customHeight="1">
      <c r="A207" s="35"/>
      <c r="B207" s="36"/>
      <c r="C207" s="176" t="s">
        <v>259</v>
      </c>
      <c r="D207" s="176" t="s">
        <v>136</v>
      </c>
      <c r="E207" s="177" t="s">
        <v>260</v>
      </c>
      <c r="F207" s="178" t="s">
        <v>261</v>
      </c>
      <c r="G207" s="179" t="s">
        <v>139</v>
      </c>
      <c r="H207" s="180">
        <v>24.207999999999998</v>
      </c>
      <c r="I207" s="181"/>
      <c r="J207" s="182">
        <f>ROUND(I207*H207,2)</f>
        <v>0</v>
      </c>
      <c r="K207" s="178" t="s">
        <v>140</v>
      </c>
      <c r="L207" s="40"/>
      <c r="M207" s="183" t="s">
        <v>44</v>
      </c>
      <c r="N207" s="184" t="s">
        <v>53</v>
      </c>
      <c r="O207" s="65"/>
      <c r="P207" s="185">
        <f>O207*H207</f>
        <v>0</v>
      </c>
      <c r="Q207" s="185">
        <v>8.9219999999999994E-2</v>
      </c>
      <c r="R207" s="185">
        <f>Q207*H207</f>
        <v>2.1598377599999998</v>
      </c>
      <c r="S207" s="185">
        <v>0</v>
      </c>
      <c r="T207" s="18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7" t="s">
        <v>141</v>
      </c>
      <c r="AT207" s="187" t="s">
        <v>136</v>
      </c>
      <c r="AU207" s="187" t="s">
        <v>92</v>
      </c>
      <c r="AY207" s="17" t="s">
        <v>134</v>
      </c>
      <c r="BE207" s="188">
        <f>IF(N207="základní",J207,0)</f>
        <v>0</v>
      </c>
      <c r="BF207" s="188">
        <f>IF(N207="snížená",J207,0)</f>
        <v>0</v>
      </c>
      <c r="BG207" s="188">
        <f>IF(N207="zákl. přenesená",J207,0)</f>
        <v>0</v>
      </c>
      <c r="BH207" s="188">
        <f>IF(N207="sníž. přenesená",J207,0)</f>
        <v>0</v>
      </c>
      <c r="BI207" s="188">
        <f>IF(N207="nulová",J207,0)</f>
        <v>0</v>
      </c>
      <c r="BJ207" s="17" t="s">
        <v>90</v>
      </c>
      <c r="BK207" s="188">
        <f>ROUND(I207*H207,2)</f>
        <v>0</v>
      </c>
      <c r="BL207" s="17" t="s">
        <v>141</v>
      </c>
      <c r="BM207" s="187" t="s">
        <v>262</v>
      </c>
    </row>
    <row r="208" spans="1:65" s="2" customFormat="1" ht="11.25">
      <c r="A208" s="35"/>
      <c r="B208" s="36"/>
      <c r="C208" s="37"/>
      <c r="D208" s="189" t="s">
        <v>143</v>
      </c>
      <c r="E208" s="37"/>
      <c r="F208" s="190" t="s">
        <v>263</v>
      </c>
      <c r="G208" s="37"/>
      <c r="H208" s="37"/>
      <c r="I208" s="191"/>
      <c r="J208" s="37"/>
      <c r="K208" s="37"/>
      <c r="L208" s="40"/>
      <c r="M208" s="192"/>
      <c r="N208" s="193"/>
      <c r="O208" s="65"/>
      <c r="P208" s="65"/>
      <c r="Q208" s="65"/>
      <c r="R208" s="65"/>
      <c r="S208" s="65"/>
      <c r="T208" s="66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7" t="s">
        <v>143</v>
      </c>
      <c r="AU208" s="17" t="s">
        <v>92</v>
      </c>
    </row>
    <row r="209" spans="1:65" s="13" customFormat="1" ht="11.25">
      <c r="B209" s="194"/>
      <c r="C209" s="195"/>
      <c r="D209" s="196" t="s">
        <v>145</v>
      </c>
      <c r="E209" s="197" t="s">
        <v>44</v>
      </c>
      <c r="F209" s="198" t="s">
        <v>146</v>
      </c>
      <c r="G209" s="195"/>
      <c r="H209" s="197" t="s">
        <v>44</v>
      </c>
      <c r="I209" s="199"/>
      <c r="J209" s="195"/>
      <c r="K209" s="195"/>
      <c r="L209" s="200"/>
      <c r="M209" s="201"/>
      <c r="N209" s="202"/>
      <c r="O209" s="202"/>
      <c r="P209" s="202"/>
      <c r="Q209" s="202"/>
      <c r="R209" s="202"/>
      <c r="S209" s="202"/>
      <c r="T209" s="203"/>
      <c r="AT209" s="204" t="s">
        <v>145</v>
      </c>
      <c r="AU209" s="204" t="s">
        <v>92</v>
      </c>
      <c r="AV209" s="13" t="s">
        <v>90</v>
      </c>
      <c r="AW209" s="13" t="s">
        <v>42</v>
      </c>
      <c r="AX209" s="13" t="s">
        <v>82</v>
      </c>
      <c r="AY209" s="204" t="s">
        <v>134</v>
      </c>
    </row>
    <row r="210" spans="1:65" s="13" customFormat="1" ht="22.5">
      <c r="B210" s="194"/>
      <c r="C210" s="195"/>
      <c r="D210" s="196" t="s">
        <v>145</v>
      </c>
      <c r="E210" s="197" t="s">
        <v>44</v>
      </c>
      <c r="F210" s="198" t="s">
        <v>249</v>
      </c>
      <c r="G210" s="195"/>
      <c r="H210" s="197" t="s">
        <v>44</v>
      </c>
      <c r="I210" s="199"/>
      <c r="J210" s="195"/>
      <c r="K210" s="195"/>
      <c r="L210" s="200"/>
      <c r="M210" s="201"/>
      <c r="N210" s="202"/>
      <c r="O210" s="202"/>
      <c r="P210" s="202"/>
      <c r="Q210" s="202"/>
      <c r="R210" s="202"/>
      <c r="S210" s="202"/>
      <c r="T210" s="203"/>
      <c r="AT210" s="204" t="s">
        <v>145</v>
      </c>
      <c r="AU210" s="204" t="s">
        <v>92</v>
      </c>
      <c r="AV210" s="13" t="s">
        <v>90</v>
      </c>
      <c r="AW210" s="13" t="s">
        <v>42</v>
      </c>
      <c r="AX210" s="13" t="s">
        <v>82</v>
      </c>
      <c r="AY210" s="204" t="s">
        <v>134</v>
      </c>
    </row>
    <row r="211" spans="1:65" s="14" customFormat="1" ht="11.25">
      <c r="B211" s="205"/>
      <c r="C211" s="206"/>
      <c r="D211" s="196" t="s">
        <v>145</v>
      </c>
      <c r="E211" s="207" t="s">
        <v>44</v>
      </c>
      <c r="F211" s="208" t="s">
        <v>250</v>
      </c>
      <c r="G211" s="206"/>
      <c r="H211" s="209">
        <v>8.9209999999999994</v>
      </c>
      <c r="I211" s="210"/>
      <c r="J211" s="206"/>
      <c r="K211" s="206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145</v>
      </c>
      <c r="AU211" s="215" t="s">
        <v>92</v>
      </c>
      <c r="AV211" s="14" t="s">
        <v>92</v>
      </c>
      <c r="AW211" s="14" t="s">
        <v>42</v>
      </c>
      <c r="AX211" s="14" t="s">
        <v>82</v>
      </c>
      <c r="AY211" s="215" t="s">
        <v>134</v>
      </c>
    </row>
    <row r="212" spans="1:65" s="13" customFormat="1" ht="22.5">
      <c r="B212" s="194"/>
      <c r="C212" s="195"/>
      <c r="D212" s="196" t="s">
        <v>145</v>
      </c>
      <c r="E212" s="197" t="s">
        <v>44</v>
      </c>
      <c r="F212" s="198" t="s">
        <v>251</v>
      </c>
      <c r="G212" s="195"/>
      <c r="H212" s="197" t="s">
        <v>44</v>
      </c>
      <c r="I212" s="199"/>
      <c r="J212" s="195"/>
      <c r="K212" s="195"/>
      <c r="L212" s="200"/>
      <c r="M212" s="201"/>
      <c r="N212" s="202"/>
      <c r="O212" s="202"/>
      <c r="P212" s="202"/>
      <c r="Q212" s="202"/>
      <c r="R212" s="202"/>
      <c r="S212" s="202"/>
      <c r="T212" s="203"/>
      <c r="AT212" s="204" t="s">
        <v>145</v>
      </c>
      <c r="AU212" s="204" t="s">
        <v>92</v>
      </c>
      <c r="AV212" s="13" t="s">
        <v>90</v>
      </c>
      <c r="AW212" s="13" t="s">
        <v>42</v>
      </c>
      <c r="AX212" s="13" t="s">
        <v>82</v>
      </c>
      <c r="AY212" s="204" t="s">
        <v>134</v>
      </c>
    </row>
    <row r="213" spans="1:65" s="14" customFormat="1" ht="11.25">
      <c r="B213" s="205"/>
      <c r="C213" s="206"/>
      <c r="D213" s="196" t="s">
        <v>145</v>
      </c>
      <c r="E213" s="207" t="s">
        <v>44</v>
      </c>
      <c r="F213" s="208" t="s">
        <v>252</v>
      </c>
      <c r="G213" s="206"/>
      <c r="H213" s="209">
        <v>15.287000000000001</v>
      </c>
      <c r="I213" s="210"/>
      <c r="J213" s="206"/>
      <c r="K213" s="206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145</v>
      </c>
      <c r="AU213" s="215" t="s">
        <v>92</v>
      </c>
      <c r="AV213" s="14" t="s">
        <v>92</v>
      </c>
      <c r="AW213" s="14" t="s">
        <v>42</v>
      </c>
      <c r="AX213" s="14" t="s">
        <v>82</v>
      </c>
      <c r="AY213" s="215" t="s">
        <v>134</v>
      </c>
    </row>
    <row r="214" spans="1:65" s="15" customFormat="1" ht="11.25">
      <c r="B214" s="226"/>
      <c r="C214" s="227"/>
      <c r="D214" s="196" t="s">
        <v>145</v>
      </c>
      <c r="E214" s="228" t="s">
        <v>44</v>
      </c>
      <c r="F214" s="229" t="s">
        <v>232</v>
      </c>
      <c r="G214" s="227"/>
      <c r="H214" s="230">
        <v>24.207999999999998</v>
      </c>
      <c r="I214" s="231"/>
      <c r="J214" s="227"/>
      <c r="K214" s="227"/>
      <c r="L214" s="232"/>
      <c r="M214" s="233"/>
      <c r="N214" s="234"/>
      <c r="O214" s="234"/>
      <c r="P214" s="234"/>
      <c r="Q214" s="234"/>
      <c r="R214" s="234"/>
      <c r="S214" s="234"/>
      <c r="T214" s="235"/>
      <c r="AT214" s="236" t="s">
        <v>145</v>
      </c>
      <c r="AU214" s="236" t="s">
        <v>92</v>
      </c>
      <c r="AV214" s="15" t="s">
        <v>141</v>
      </c>
      <c r="AW214" s="15" t="s">
        <v>42</v>
      </c>
      <c r="AX214" s="15" t="s">
        <v>90</v>
      </c>
      <c r="AY214" s="236" t="s">
        <v>134</v>
      </c>
    </row>
    <row r="215" spans="1:65" s="2" customFormat="1" ht="90" customHeight="1">
      <c r="A215" s="35"/>
      <c r="B215" s="36"/>
      <c r="C215" s="176" t="s">
        <v>264</v>
      </c>
      <c r="D215" s="176" t="s">
        <v>136</v>
      </c>
      <c r="E215" s="177" t="s">
        <v>265</v>
      </c>
      <c r="F215" s="178" t="s">
        <v>266</v>
      </c>
      <c r="G215" s="179" t="s">
        <v>139</v>
      </c>
      <c r="H215" s="180">
        <v>8.9209999999999994</v>
      </c>
      <c r="I215" s="181"/>
      <c r="J215" s="182">
        <f>ROUND(I215*H215,2)</f>
        <v>0</v>
      </c>
      <c r="K215" s="178" t="s">
        <v>140</v>
      </c>
      <c r="L215" s="40"/>
      <c r="M215" s="183" t="s">
        <v>44</v>
      </c>
      <c r="N215" s="184" t="s">
        <v>53</v>
      </c>
      <c r="O215" s="65"/>
      <c r="P215" s="185">
        <f>O215*H215</f>
        <v>0</v>
      </c>
      <c r="Q215" s="185">
        <v>0</v>
      </c>
      <c r="R215" s="185">
        <f>Q215*H215</f>
        <v>0</v>
      </c>
      <c r="S215" s="185">
        <v>0</v>
      </c>
      <c r="T215" s="186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7" t="s">
        <v>141</v>
      </c>
      <c r="AT215" s="187" t="s">
        <v>136</v>
      </c>
      <c r="AU215" s="187" t="s">
        <v>92</v>
      </c>
      <c r="AY215" s="17" t="s">
        <v>134</v>
      </c>
      <c r="BE215" s="188">
        <f>IF(N215="základní",J215,0)</f>
        <v>0</v>
      </c>
      <c r="BF215" s="188">
        <f>IF(N215="snížená",J215,0)</f>
        <v>0</v>
      </c>
      <c r="BG215" s="188">
        <f>IF(N215="zákl. přenesená",J215,0)</f>
        <v>0</v>
      </c>
      <c r="BH215" s="188">
        <f>IF(N215="sníž. přenesená",J215,0)</f>
        <v>0</v>
      </c>
      <c r="BI215" s="188">
        <f>IF(N215="nulová",J215,0)</f>
        <v>0</v>
      </c>
      <c r="BJ215" s="17" t="s">
        <v>90</v>
      </c>
      <c r="BK215" s="188">
        <f>ROUND(I215*H215,2)</f>
        <v>0</v>
      </c>
      <c r="BL215" s="17" t="s">
        <v>141</v>
      </c>
      <c r="BM215" s="187" t="s">
        <v>267</v>
      </c>
    </row>
    <row r="216" spans="1:65" s="2" customFormat="1" ht="11.25">
      <c r="A216" s="35"/>
      <c r="B216" s="36"/>
      <c r="C216" s="37"/>
      <c r="D216" s="189" t="s">
        <v>143</v>
      </c>
      <c r="E216" s="37"/>
      <c r="F216" s="190" t="s">
        <v>268</v>
      </c>
      <c r="G216" s="37"/>
      <c r="H216" s="37"/>
      <c r="I216" s="191"/>
      <c r="J216" s="37"/>
      <c r="K216" s="37"/>
      <c r="L216" s="40"/>
      <c r="M216" s="192"/>
      <c r="N216" s="193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7" t="s">
        <v>143</v>
      </c>
      <c r="AU216" s="17" t="s">
        <v>92</v>
      </c>
    </row>
    <row r="217" spans="1:65" s="13" customFormat="1" ht="11.25">
      <c r="B217" s="194"/>
      <c r="C217" s="195"/>
      <c r="D217" s="196" t="s">
        <v>145</v>
      </c>
      <c r="E217" s="197" t="s">
        <v>44</v>
      </c>
      <c r="F217" s="198" t="s">
        <v>146</v>
      </c>
      <c r="G217" s="195"/>
      <c r="H217" s="197" t="s">
        <v>44</v>
      </c>
      <c r="I217" s="199"/>
      <c r="J217" s="195"/>
      <c r="K217" s="195"/>
      <c r="L217" s="200"/>
      <c r="M217" s="201"/>
      <c r="N217" s="202"/>
      <c r="O217" s="202"/>
      <c r="P217" s="202"/>
      <c r="Q217" s="202"/>
      <c r="R217" s="202"/>
      <c r="S217" s="202"/>
      <c r="T217" s="203"/>
      <c r="AT217" s="204" t="s">
        <v>145</v>
      </c>
      <c r="AU217" s="204" t="s">
        <v>92</v>
      </c>
      <c r="AV217" s="13" t="s">
        <v>90</v>
      </c>
      <c r="AW217" s="13" t="s">
        <v>42</v>
      </c>
      <c r="AX217" s="13" t="s">
        <v>82</v>
      </c>
      <c r="AY217" s="204" t="s">
        <v>134</v>
      </c>
    </row>
    <row r="218" spans="1:65" s="13" customFormat="1" ht="22.5">
      <c r="B218" s="194"/>
      <c r="C218" s="195"/>
      <c r="D218" s="196" t="s">
        <v>145</v>
      </c>
      <c r="E218" s="197" t="s">
        <v>44</v>
      </c>
      <c r="F218" s="198" t="s">
        <v>249</v>
      </c>
      <c r="G218" s="195"/>
      <c r="H218" s="197" t="s">
        <v>44</v>
      </c>
      <c r="I218" s="199"/>
      <c r="J218" s="195"/>
      <c r="K218" s="195"/>
      <c r="L218" s="200"/>
      <c r="M218" s="201"/>
      <c r="N218" s="202"/>
      <c r="O218" s="202"/>
      <c r="P218" s="202"/>
      <c r="Q218" s="202"/>
      <c r="R218" s="202"/>
      <c r="S218" s="202"/>
      <c r="T218" s="203"/>
      <c r="AT218" s="204" t="s">
        <v>145</v>
      </c>
      <c r="AU218" s="204" t="s">
        <v>92</v>
      </c>
      <c r="AV218" s="13" t="s">
        <v>90</v>
      </c>
      <c r="AW218" s="13" t="s">
        <v>42</v>
      </c>
      <c r="AX218" s="13" t="s">
        <v>82</v>
      </c>
      <c r="AY218" s="204" t="s">
        <v>134</v>
      </c>
    </row>
    <row r="219" spans="1:65" s="14" customFormat="1" ht="11.25">
      <c r="B219" s="205"/>
      <c r="C219" s="206"/>
      <c r="D219" s="196" t="s">
        <v>145</v>
      </c>
      <c r="E219" s="207" t="s">
        <v>44</v>
      </c>
      <c r="F219" s="208" t="s">
        <v>250</v>
      </c>
      <c r="G219" s="206"/>
      <c r="H219" s="209">
        <v>8.9209999999999994</v>
      </c>
      <c r="I219" s="210"/>
      <c r="J219" s="206"/>
      <c r="K219" s="206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145</v>
      </c>
      <c r="AU219" s="215" t="s">
        <v>92</v>
      </c>
      <c r="AV219" s="14" t="s">
        <v>92</v>
      </c>
      <c r="AW219" s="14" t="s">
        <v>42</v>
      </c>
      <c r="AX219" s="14" t="s">
        <v>90</v>
      </c>
      <c r="AY219" s="215" t="s">
        <v>134</v>
      </c>
    </row>
    <row r="220" spans="1:65" s="2" customFormat="1" ht="24.2" customHeight="1">
      <c r="A220" s="35"/>
      <c r="B220" s="36"/>
      <c r="C220" s="216" t="s">
        <v>269</v>
      </c>
      <c r="D220" s="216" t="s">
        <v>166</v>
      </c>
      <c r="E220" s="217" t="s">
        <v>270</v>
      </c>
      <c r="F220" s="218" t="s">
        <v>271</v>
      </c>
      <c r="G220" s="219" t="s">
        <v>139</v>
      </c>
      <c r="H220" s="220">
        <v>0.45500000000000002</v>
      </c>
      <c r="I220" s="221"/>
      <c r="J220" s="222">
        <f>ROUND(I220*H220,2)</f>
        <v>0</v>
      </c>
      <c r="K220" s="218" t="s">
        <v>140</v>
      </c>
      <c r="L220" s="223"/>
      <c r="M220" s="224" t="s">
        <v>44</v>
      </c>
      <c r="N220" s="225" t="s">
        <v>53</v>
      </c>
      <c r="O220" s="65"/>
      <c r="P220" s="185">
        <f>O220*H220</f>
        <v>0</v>
      </c>
      <c r="Q220" s="185">
        <v>0.13100000000000001</v>
      </c>
      <c r="R220" s="185">
        <f>Q220*H220</f>
        <v>5.9605000000000005E-2</v>
      </c>
      <c r="S220" s="185">
        <v>0</v>
      </c>
      <c r="T220" s="18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7" t="s">
        <v>170</v>
      </c>
      <c r="AT220" s="187" t="s">
        <v>166</v>
      </c>
      <c r="AU220" s="187" t="s">
        <v>92</v>
      </c>
      <c r="AY220" s="17" t="s">
        <v>134</v>
      </c>
      <c r="BE220" s="188">
        <f>IF(N220="základní",J220,0)</f>
        <v>0</v>
      </c>
      <c r="BF220" s="188">
        <f>IF(N220="snížená",J220,0)</f>
        <v>0</v>
      </c>
      <c r="BG220" s="188">
        <f>IF(N220="zákl. přenesená",J220,0)</f>
        <v>0</v>
      </c>
      <c r="BH220" s="188">
        <f>IF(N220="sníž. přenesená",J220,0)</f>
        <v>0</v>
      </c>
      <c r="BI220" s="188">
        <f>IF(N220="nulová",J220,0)</f>
        <v>0</v>
      </c>
      <c r="BJ220" s="17" t="s">
        <v>90</v>
      </c>
      <c r="BK220" s="188">
        <f>ROUND(I220*H220,2)</f>
        <v>0</v>
      </c>
      <c r="BL220" s="17" t="s">
        <v>141</v>
      </c>
      <c r="BM220" s="187" t="s">
        <v>272</v>
      </c>
    </row>
    <row r="221" spans="1:65" s="13" customFormat="1" ht="11.25">
      <c r="B221" s="194"/>
      <c r="C221" s="195"/>
      <c r="D221" s="196" t="s">
        <v>145</v>
      </c>
      <c r="E221" s="197" t="s">
        <v>44</v>
      </c>
      <c r="F221" s="198" t="s">
        <v>146</v>
      </c>
      <c r="G221" s="195"/>
      <c r="H221" s="197" t="s">
        <v>44</v>
      </c>
      <c r="I221" s="199"/>
      <c r="J221" s="195"/>
      <c r="K221" s="195"/>
      <c r="L221" s="200"/>
      <c r="M221" s="201"/>
      <c r="N221" s="202"/>
      <c r="O221" s="202"/>
      <c r="P221" s="202"/>
      <c r="Q221" s="202"/>
      <c r="R221" s="202"/>
      <c r="S221" s="202"/>
      <c r="T221" s="203"/>
      <c r="AT221" s="204" t="s">
        <v>145</v>
      </c>
      <c r="AU221" s="204" t="s">
        <v>92</v>
      </c>
      <c r="AV221" s="13" t="s">
        <v>90</v>
      </c>
      <c r="AW221" s="13" t="s">
        <v>42</v>
      </c>
      <c r="AX221" s="13" t="s">
        <v>82</v>
      </c>
      <c r="AY221" s="204" t="s">
        <v>134</v>
      </c>
    </row>
    <row r="222" spans="1:65" s="13" customFormat="1" ht="22.5">
      <c r="B222" s="194"/>
      <c r="C222" s="195"/>
      <c r="D222" s="196" t="s">
        <v>145</v>
      </c>
      <c r="E222" s="197" t="s">
        <v>44</v>
      </c>
      <c r="F222" s="198" t="s">
        <v>273</v>
      </c>
      <c r="G222" s="195"/>
      <c r="H222" s="197" t="s">
        <v>44</v>
      </c>
      <c r="I222" s="199"/>
      <c r="J222" s="195"/>
      <c r="K222" s="195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145</v>
      </c>
      <c r="AU222" s="204" t="s">
        <v>92</v>
      </c>
      <c r="AV222" s="13" t="s">
        <v>90</v>
      </c>
      <c r="AW222" s="13" t="s">
        <v>42</v>
      </c>
      <c r="AX222" s="13" t="s">
        <v>82</v>
      </c>
      <c r="AY222" s="204" t="s">
        <v>134</v>
      </c>
    </row>
    <row r="223" spans="1:65" s="14" customFormat="1" ht="11.25">
      <c r="B223" s="205"/>
      <c r="C223" s="206"/>
      <c r="D223" s="196" t="s">
        <v>145</v>
      </c>
      <c r="E223" s="207" t="s">
        <v>44</v>
      </c>
      <c r="F223" s="208" t="s">
        <v>274</v>
      </c>
      <c r="G223" s="206"/>
      <c r="H223" s="209">
        <v>0.45500000000000002</v>
      </c>
      <c r="I223" s="210"/>
      <c r="J223" s="206"/>
      <c r="K223" s="206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145</v>
      </c>
      <c r="AU223" s="215" t="s">
        <v>92</v>
      </c>
      <c r="AV223" s="14" t="s">
        <v>92</v>
      </c>
      <c r="AW223" s="14" t="s">
        <v>42</v>
      </c>
      <c r="AX223" s="14" t="s">
        <v>90</v>
      </c>
      <c r="AY223" s="215" t="s">
        <v>134</v>
      </c>
    </row>
    <row r="224" spans="1:65" s="2" customFormat="1" ht="21.75" customHeight="1">
      <c r="A224" s="35"/>
      <c r="B224" s="36"/>
      <c r="C224" s="216" t="s">
        <v>275</v>
      </c>
      <c r="D224" s="216" t="s">
        <v>166</v>
      </c>
      <c r="E224" s="217" t="s">
        <v>276</v>
      </c>
      <c r="F224" s="218" t="s">
        <v>277</v>
      </c>
      <c r="G224" s="219" t="s">
        <v>139</v>
      </c>
      <c r="H224" s="220">
        <v>0.78</v>
      </c>
      <c r="I224" s="221"/>
      <c r="J224" s="222">
        <f>ROUND(I224*H224,2)</f>
        <v>0</v>
      </c>
      <c r="K224" s="218" t="s">
        <v>140</v>
      </c>
      <c r="L224" s="223"/>
      <c r="M224" s="224" t="s">
        <v>44</v>
      </c>
      <c r="N224" s="225" t="s">
        <v>53</v>
      </c>
      <c r="O224" s="65"/>
      <c r="P224" s="185">
        <f>O224*H224</f>
        <v>0</v>
      </c>
      <c r="Q224" s="185">
        <v>0.13100000000000001</v>
      </c>
      <c r="R224" s="185">
        <f>Q224*H224</f>
        <v>0.10218000000000001</v>
      </c>
      <c r="S224" s="185">
        <v>0</v>
      </c>
      <c r="T224" s="18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7" t="s">
        <v>170</v>
      </c>
      <c r="AT224" s="187" t="s">
        <v>166</v>
      </c>
      <c r="AU224" s="187" t="s">
        <v>92</v>
      </c>
      <c r="AY224" s="17" t="s">
        <v>134</v>
      </c>
      <c r="BE224" s="188">
        <f>IF(N224="základní",J224,0)</f>
        <v>0</v>
      </c>
      <c r="BF224" s="188">
        <f>IF(N224="snížená",J224,0)</f>
        <v>0</v>
      </c>
      <c r="BG224" s="188">
        <f>IF(N224="zákl. přenesená",J224,0)</f>
        <v>0</v>
      </c>
      <c r="BH224" s="188">
        <f>IF(N224="sníž. přenesená",J224,0)</f>
        <v>0</v>
      </c>
      <c r="BI224" s="188">
        <f>IF(N224="nulová",J224,0)</f>
        <v>0</v>
      </c>
      <c r="BJ224" s="17" t="s">
        <v>90</v>
      </c>
      <c r="BK224" s="188">
        <f>ROUND(I224*H224,2)</f>
        <v>0</v>
      </c>
      <c r="BL224" s="17" t="s">
        <v>141</v>
      </c>
      <c r="BM224" s="187" t="s">
        <v>278</v>
      </c>
    </row>
    <row r="225" spans="1:65" s="13" customFormat="1" ht="11.25">
      <c r="B225" s="194"/>
      <c r="C225" s="195"/>
      <c r="D225" s="196" t="s">
        <v>145</v>
      </c>
      <c r="E225" s="197" t="s">
        <v>44</v>
      </c>
      <c r="F225" s="198" t="s">
        <v>146</v>
      </c>
      <c r="G225" s="195"/>
      <c r="H225" s="197" t="s">
        <v>44</v>
      </c>
      <c r="I225" s="199"/>
      <c r="J225" s="195"/>
      <c r="K225" s="195"/>
      <c r="L225" s="200"/>
      <c r="M225" s="201"/>
      <c r="N225" s="202"/>
      <c r="O225" s="202"/>
      <c r="P225" s="202"/>
      <c r="Q225" s="202"/>
      <c r="R225" s="202"/>
      <c r="S225" s="202"/>
      <c r="T225" s="203"/>
      <c r="AT225" s="204" t="s">
        <v>145</v>
      </c>
      <c r="AU225" s="204" t="s">
        <v>92</v>
      </c>
      <c r="AV225" s="13" t="s">
        <v>90</v>
      </c>
      <c r="AW225" s="13" t="s">
        <v>42</v>
      </c>
      <c r="AX225" s="13" t="s">
        <v>82</v>
      </c>
      <c r="AY225" s="204" t="s">
        <v>134</v>
      </c>
    </row>
    <row r="226" spans="1:65" s="13" customFormat="1" ht="22.5">
      <c r="B226" s="194"/>
      <c r="C226" s="195"/>
      <c r="D226" s="196" t="s">
        <v>145</v>
      </c>
      <c r="E226" s="197" t="s">
        <v>44</v>
      </c>
      <c r="F226" s="198" t="s">
        <v>279</v>
      </c>
      <c r="G226" s="195"/>
      <c r="H226" s="197" t="s">
        <v>44</v>
      </c>
      <c r="I226" s="199"/>
      <c r="J226" s="195"/>
      <c r="K226" s="195"/>
      <c r="L226" s="200"/>
      <c r="M226" s="201"/>
      <c r="N226" s="202"/>
      <c r="O226" s="202"/>
      <c r="P226" s="202"/>
      <c r="Q226" s="202"/>
      <c r="R226" s="202"/>
      <c r="S226" s="202"/>
      <c r="T226" s="203"/>
      <c r="AT226" s="204" t="s">
        <v>145</v>
      </c>
      <c r="AU226" s="204" t="s">
        <v>92</v>
      </c>
      <c r="AV226" s="13" t="s">
        <v>90</v>
      </c>
      <c r="AW226" s="13" t="s">
        <v>42</v>
      </c>
      <c r="AX226" s="13" t="s">
        <v>82</v>
      </c>
      <c r="AY226" s="204" t="s">
        <v>134</v>
      </c>
    </row>
    <row r="227" spans="1:65" s="14" customFormat="1" ht="11.25">
      <c r="B227" s="205"/>
      <c r="C227" s="206"/>
      <c r="D227" s="196" t="s">
        <v>145</v>
      </c>
      <c r="E227" s="207" t="s">
        <v>44</v>
      </c>
      <c r="F227" s="208" t="s">
        <v>280</v>
      </c>
      <c r="G227" s="206"/>
      <c r="H227" s="209">
        <v>0.78</v>
      </c>
      <c r="I227" s="210"/>
      <c r="J227" s="206"/>
      <c r="K227" s="206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145</v>
      </c>
      <c r="AU227" s="215" t="s">
        <v>92</v>
      </c>
      <c r="AV227" s="14" t="s">
        <v>92</v>
      </c>
      <c r="AW227" s="14" t="s">
        <v>42</v>
      </c>
      <c r="AX227" s="14" t="s">
        <v>90</v>
      </c>
      <c r="AY227" s="215" t="s">
        <v>134</v>
      </c>
    </row>
    <row r="228" spans="1:65" s="12" customFormat="1" ht="22.9" customHeight="1">
      <c r="B228" s="160"/>
      <c r="C228" s="161"/>
      <c r="D228" s="162" t="s">
        <v>81</v>
      </c>
      <c r="E228" s="174" t="s">
        <v>189</v>
      </c>
      <c r="F228" s="174" t="s">
        <v>281</v>
      </c>
      <c r="G228" s="161"/>
      <c r="H228" s="161"/>
      <c r="I228" s="164"/>
      <c r="J228" s="175">
        <f>BK228</f>
        <v>0</v>
      </c>
      <c r="K228" s="161"/>
      <c r="L228" s="166"/>
      <c r="M228" s="167"/>
      <c r="N228" s="168"/>
      <c r="O228" s="168"/>
      <c r="P228" s="169">
        <f>P229+SUM(P230:P363)+P428</f>
        <v>0</v>
      </c>
      <c r="Q228" s="168"/>
      <c r="R228" s="169">
        <f>R229+SUM(R230:R363)+R428</f>
        <v>0.16245346000000002</v>
      </c>
      <c r="S228" s="168"/>
      <c r="T228" s="170">
        <f>T229+SUM(T230:T363)+T428</f>
        <v>1.6111599999999999</v>
      </c>
      <c r="AR228" s="171" t="s">
        <v>90</v>
      </c>
      <c r="AT228" s="172" t="s">
        <v>81</v>
      </c>
      <c r="AU228" s="172" t="s">
        <v>90</v>
      </c>
      <c r="AY228" s="171" t="s">
        <v>134</v>
      </c>
      <c r="BK228" s="173">
        <f>BK229+SUM(BK230:BK363)+BK428</f>
        <v>0</v>
      </c>
    </row>
    <row r="229" spans="1:65" s="2" customFormat="1" ht="24.2" customHeight="1">
      <c r="A229" s="35"/>
      <c r="B229" s="36"/>
      <c r="C229" s="176" t="s">
        <v>7</v>
      </c>
      <c r="D229" s="176" t="s">
        <v>136</v>
      </c>
      <c r="E229" s="177" t="s">
        <v>282</v>
      </c>
      <c r="F229" s="178" t="s">
        <v>283</v>
      </c>
      <c r="G229" s="179" t="s">
        <v>284</v>
      </c>
      <c r="H229" s="180">
        <v>2</v>
      </c>
      <c r="I229" s="181"/>
      <c r="J229" s="182">
        <f>ROUND(I229*H229,2)</f>
        <v>0</v>
      </c>
      <c r="K229" s="178" t="s">
        <v>140</v>
      </c>
      <c r="L229" s="40"/>
      <c r="M229" s="183" t="s">
        <v>44</v>
      </c>
      <c r="N229" s="184" t="s">
        <v>53</v>
      </c>
      <c r="O229" s="65"/>
      <c r="P229" s="185">
        <f>O229*H229</f>
        <v>0</v>
      </c>
      <c r="Q229" s="185">
        <v>6.9999999999999999E-4</v>
      </c>
      <c r="R229" s="185">
        <f>Q229*H229</f>
        <v>1.4E-3</v>
      </c>
      <c r="S229" s="185">
        <v>0</v>
      </c>
      <c r="T229" s="186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7" t="s">
        <v>141</v>
      </c>
      <c r="AT229" s="187" t="s">
        <v>136</v>
      </c>
      <c r="AU229" s="187" t="s">
        <v>92</v>
      </c>
      <c r="AY229" s="17" t="s">
        <v>134</v>
      </c>
      <c r="BE229" s="188">
        <f>IF(N229="základní",J229,0)</f>
        <v>0</v>
      </c>
      <c r="BF229" s="188">
        <f>IF(N229="snížená",J229,0)</f>
        <v>0</v>
      </c>
      <c r="BG229" s="188">
        <f>IF(N229="zákl. přenesená",J229,0)</f>
        <v>0</v>
      </c>
      <c r="BH229" s="188">
        <f>IF(N229="sníž. přenesená",J229,0)</f>
        <v>0</v>
      </c>
      <c r="BI229" s="188">
        <f>IF(N229="nulová",J229,0)</f>
        <v>0</v>
      </c>
      <c r="BJ229" s="17" t="s">
        <v>90</v>
      </c>
      <c r="BK229" s="188">
        <f>ROUND(I229*H229,2)</f>
        <v>0</v>
      </c>
      <c r="BL229" s="17" t="s">
        <v>141</v>
      </c>
      <c r="BM229" s="187" t="s">
        <v>285</v>
      </c>
    </row>
    <row r="230" spans="1:65" s="2" customFormat="1" ht="11.25">
      <c r="A230" s="35"/>
      <c r="B230" s="36"/>
      <c r="C230" s="37"/>
      <c r="D230" s="189" t="s">
        <v>143</v>
      </c>
      <c r="E230" s="37"/>
      <c r="F230" s="190" t="s">
        <v>286</v>
      </c>
      <c r="G230" s="37"/>
      <c r="H230" s="37"/>
      <c r="I230" s="191"/>
      <c r="J230" s="37"/>
      <c r="K230" s="37"/>
      <c r="L230" s="40"/>
      <c r="M230" s="192"/>
      <c r="N230" s="193"/>
      <c r="O230" s="65"/>
      <c r="P230" s="65"/>
      <c r="Q230" s="65"/>
      <c r="R230" s="65"/>
      <c r="S230" s="65"/>
      <c r="T230" s="66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7" t="s">
        <v>143</v>
      </c>
      <c r="AU230" s="17" t="s">
        <v>92</v>
      </c>
    </row>
    <row r="231" spans="1:65" s="13" customFormat="1" ht="11.25">
      <c r="B231" s="194"/>
      <c r="C231" s="195"/>
      <c r="D231" s="196" t="s">
        <v>145</v>
      </c>
      <c r="E231" s="197" t="s">
        <v>44</v>
      </c>
      <c r="F231" s="198" t="s">
        <v>146</v>
      </c>
      <c r="G231" s="195"/>
      <c r="H231" s="197" t="s">
        <v>44</v>
      </c>
      <c r="I231" s="199"/>
      <c r="J231" s="195"/>
      <c r="K231" s="195"/>
      <c r="L231" s="200"/>
      <c r="M231" s="201"/>
      <c r="N231" s="202"/>
      <c r="O231" s="202"/>
      <c r="P231" s="202"/>
      <c r="Q231" s="202"/>
      <c r="R231" s="202"/>
      <c r="S231" s="202"/>
      <c r="T231" s="203"/>
      <c r="AT231" s="204" t="s">
        <v>145</v>
      </c>
      <c r="AU231" s="204" t="s">
        <v>92</v>
      </c>
      <c r="AV231" s="13" t="s">
        <v>90</v>
      </c>
      <c r="AW231" s="13" t="s">
        <v>42</v>
      </c>
      <c r="AX231" s="13" t="s">
        <v>82</v>
      </c>
      <c r="AY231" s="204" t="s">
        <v>134</v>
      </c>
    </row>
    <row r="232" spans="1:65" s="13" customFormat="1" ht="11.25">
      <c r="B232" s="194"/>
      <c r="C232" s="195"/>
      <c r="D232" s="196" t="s">
        <v>145</v>
      </c>
      <c r="E232" s="197" t="s">
        <v>44</v>
      </c>
      <c r="F232" s="198" t="s">
        <v>287</v>
      </c>
      <c r="G232" s="195"/>
      <c r="H232" s="197" t="s">
        <v>44</v>
      </c>
      <c r="I232" s="199"/>
      <c r="J232" s="195"/>
      <c r="K232" s="195"/>
      <c r="L232" s="200"/>
      <c r="M232" s="201"/>
      <c r="N232" s="202"/>
      <c r="O232" s="202"/>
      <c r="P232" s="202"/>
      <c r="Q232" s="202"/>
      <c r="R232" s="202"/>
      <c r="S232" s="202"/>
      <c r="T232" s="203"/>
      <c r="AT232" s="204" t="s">
        <v>145</v>
      </c>
      <c r="AU232" s="204" t="s">
        <v>92</v>
      </c>
      <c r="AV232" s="13" t="s">
        <v>90</v>
      </c>
      <c r="AW232" s="13" t="s">
        <v>42</v>
      </c>
      <c r="AX232" s="13" t="s">
        <v>82</v>
      </c>
      <c r="AY232" s="204" t="s">
        <v>134</v>
      </c>
    </row>
    <row r="233" spans="1:65" s="14" customFormat="1" ht="11.25">
      <c r="B233" s="205"/>
      <c r="C233" s="206"/>
      <c r="D233" s="196" t="s">
        <v>145</v>
      </c>
      <c r="E233" s="207" t="s">
        <v>44</v>
      </c>
      <c r="F233" s="208" t="s">
        <v>90</v>
      </c>
      <c r="G233" s="206"/>
      <c r="H233" s="209">
        <v>1</v>
      </c>
      <c r="I233" s="210"/>
      <c r="J233" s="206"/>
      <c r="K233" s="206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145</v>
      </c>
      <c r="AU233" s="215" t="s">
        <v>92</v>
      </c>
      <c r="AV233" s="14" t="s">
        <v>92</v>
      </c>
      <c r="AW233" s="14" t="s">
        <v>42</v>
      </c>
      <c r="AX233" s="14" t="s">
        <v>82</v>
      </c>
      <c r="AY233" s="215" t="s">
        <v>134</v>
      </c>
    </row>
    <row r="234" spans="1:65" s="13" customFormat="1" ht="11.25">
      <c r="B234" s="194"/>
      <c r="C234" s="195"/>
      <c r="D234" s="196" t="s">
        <v>145</v>
      </c>
      <c r="E234" s="197" t="s">
        <v>44</v>
      </c>
      <c r="F234" s="198" t="s">
        <v>288</v>
      </c>
      <c r="G234" s="195"/>
      <c r="H234" s="197" t="s">
        <v>44</v>
      </c>
      <c r="I234" s="199"/>
      <c r="J234" s="195"/>
      <c r="K234" s="195"/>
      <c r="L234" s="200"/>
      <c r="M234" s="201"/>
      <c r="N234" s="202"/>
      <c r="O234" s="202"/>
      <c r="P234" s="202"/>
      <c r="Q234" s="202"/>
      <c r="R234" s="202"/>
      <c r="S234" s="202"/>
      <c r="T234" s="203"/>
      <c r="AT234" s="204" t="s">
        <v>145</v>
      </c>
      <c r="AU234" s="204" t="s">
        <v>92</v>
      </c>
      <c r="AV234" s="13" t="s">
        <v>90</v>
      </c>
      <c r="AW234" s="13" t="s">
        <v>42</v>
      </c>
      <c r="AX234" s="13" t="s">
        <v>82</v>
      </c>
      <c r="AY234" s="204" t="s">
        <v>134</v>
      </c>
    </row>
    <row r="235" spans="1:65" s="14" customFormat="1" ht="11.25">
      <c r="B235" s="205"/>
      <c r="C235" s="206"/>
      <c r="D235" s="196" t="s">
        <v>145</v>
      </c>
      <c r="E235" s="207" t="s">
        <v>44</v>
      </c>
      <c r="F235" s="208" t="s">
        <v>90</v>
      </c>
      <c r="G235" s="206"/>
      <c r="H235" s="209">
        <v>1</v>
      </c>
      <c r="I235" s="210"/>
      <c r="J235" s="206"/>
      <c r="K235" s="206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145</v>
      </c>
      <c r="AU235" s="215" t="s">
        <v>92</v>
      </c>
      <c r="AV235" s="14" t="s">
        <v>92</v>
      </c>
      <c r="AW235" s="14" t="s">
        <v>42</v>
      </c>
      <c r="AX235" s="14" t="s">
        <v>82</v>
      </c>
      <c r="AY235" s="215" t="s">
        <v>134</v>
      </c>
    </row>
    <row r="236" spans="1:65" s="15" customFormat="1" ht="11.25">
      <c r="B236" s="226"/>
      <c r="C236" s="227"/>
      <c r="D236" s="196" t="s">
        <v>145</v>
      </c>
      <c r="E236" s="228" t="s">
        <v>44</v>
      </c>
      <c r="F236" s="229" t="s">
        <v>232</v>
      </c>
      <c r="G236" s="227"/>
      <c r="H236" s="230">
        <v>2</v>
      </c>
      <c r="I236" s="231"/>
      <c r="J236" s="227"/>
      <c r="K236" s="227"/>
      <c r="L236" s="232"/>
      <c r="M236" s="233"/>
      <c r="N236" s="234"/>
      <c r="O236" s="234"/>
      <c r="P236" s="234"/>
      <c r="Q236" s="234"/>
      <c r="R236" s="234"/>
      <c r="S236" s="234"/>
      <c r="T236" s="235"/>
      <c r="AT236" s="236" t="s">
        <v>145</v>
      </c>
      <c r="AU236" s="236" t="s">
        <v>92</v>
      </c>
      <c r="AV236" s="15" t="s">
        <v>141</v>
      </c>
      <c r="AW236" s="15" t="s">
        <v>42</v>
      </c>
      <c r="AX236" s="15" t="s">
        <v>90</v>
      </c>
      <c r="AY236" s="236" t="s">
        <v>134</v>
      </c>
    </row>
    <row r="237" spans="1:65" s="2" customFormat="1" ht="16.5" customHeight="1">
      <c r="A237" s="35"/>
      <c r="B237" s="36"/>
      <c r="C237" s="216" t="s">
        <v>289</v>
      </c>
      <c r="D237" s="216" t="s">
        <v>166</v>
      </c>
      <c r="E237" s="217" t="s">
        <v>290</v>
      </c>
      <c r="F237" s="218" t="s">
        <v>291</v>
      </c>
      <c r="G237" s="219" t="s">
        <v>284</v>
      </c>
      <c r="H237" s="220">
        <v>1</v>
      </c>
      <c r="I237" s="221"/>
      <c r="J237" s="222">
        <f>ROUND(I237*H237,2)</f>
        <v>0</v>
      </c>
      <c r="K237" s="218" t="s">
        <v>140</v>
      </c>
      <c r="L237" s="223"/>
      <c r="M237" s="224" t="s">
        <v>44</v>
      </c>
      <c r="N237" s="225" t="s">
        <v>53</v>
      </c>
      <c r="O237" s="65"/>
      <c r="P237" s="185">
        <f>O237*H237</f>
        <v>0</v>
      </c>
      <c r="Q237" s="185">
        <v>4.0000000000000001E-3</v>
      </c>
      <c r="R237" s="185">
        <f>Q237*H237</f>
        <v>4.0000000000000001E-3</v>
      </c>
      <c r="S237" s="185">
        <v>0</v>
      </c>
      <c r="T237" s="186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7" t="s">
        <v>170</v>
      </c>
      <c r="AT237" s="187" t="s">
        <v>166</v>
      </c>
      <c r="AU237" s="187" t="s">
        <v>92</v>
      </c>
      <c r="AY237" s="17" t="s">
        <v>134</v>
      </c>
      <c r="BE237" s="188">
        <f>IF(N237="základní",J237,0)</f>
        <v>0</v>
      </c>
      <c r="BF237" s="188">
        <f>IF(N237="snížená",J237,0)</f>
        <v>0</v>
      </c>
      <c r="BG237" s="188">
        <f>IF(N237="zákl. přenesená",J237,0)</f>
        <v>0</v>
      </c>
      <c r="BH237" s="188">
        <f>IF(N237="sníž. přenesená",J237,0)</f>
        <v>0</v>
      </c>
      <c r="BI237" s="188">
        <f>IF(N237="nulová",J237,0)</f>
        <v>0</v>
      </c>
      <c r="BJ237" s="17" t="s">
        <v>90</v>
      </c>
      <c r="BK237" s="188">
        <f>ROUND(I237*H237,2)</f>
        <v>0</v>
      </c>
      <c r="BL237" s="17" t="s">
        <v>141</v>
      </c>
      <c r="BM237" s="187" t="s">
        <v>292</v>
      </c>
    </row>
    <row r="238" spans="1:65" s="13" customFormat="1" ht="11.25">
      <c r="B238" s="194"/>
      <c r="C238" s="195"/>
      <c r="D238" s="196" t="s">
        <v>145</v>
      </c>
      <c r="E238" s="197" t="s">
        <v>44</v>
      </c>
      <c r="F238" s="198" t="s">
        <v>146</v>
      </c>
      <c r="G238" s="195"/>
      <c r="H238" s="197" t="s">
        <v>44</v>
      </c>
      <c r="I238" s="199"/>
      <c r="J238" s="195"/>
      <c r="K238" s="195"/>
      <c r="L238" s="200"/>
      <c r="M238" s="201"/>
      <c r="N238" s="202"/>
      <c r="O238" s="202"/>
      <c r="P238" s="202"/>
      <c r="Q238" s="202"/>
      <c r="R238" s="202"/>
      <c r="S238" s="202"/>
      <c r="T238" s="203"/>
      <c r="AT238" s="204" t="s">
        <v>145</v>
      </c>
      <c r="AU238" s="204" t="s">
        <v>92</v>
      </c>
      <c r="AV238" s="13" t="s">
        <v>90</v>
      </c>
      <c r="AW238" s="13" t="s">
        <v>42</v>
      </c>
      <c r="AX238" s="13" t="s">
        <v>82</v>
      </c>
      <c r="AY238" s="204" t="s">
        <v>134</v>
      </c>
    </row>
    <row r="239" spans="1:65" s="13" customFormat="1" ht="11.25">
      <c r="B239" s="194"/>
      <c r="C239" s="195"/>
      <c r="D239" s="196" t="s">
        <v>145</v>
      </c>
      <c r="E239" s="197" t="s">
        <v>44</v>
      </c>
      <c r="F239" s="198" t="s">
        <v>293</v>
      </c>
      <c r="G239" s="195"/>
      <c r="H239" s="197" t="s">
        <v>44</v>
      </c>
      <c r="I239" s="199"/>
      <c r="J239" s="195"/>
      <c r="K239" s="195"/>
      <c r="L239" s="200"/>
      <c r="M239" s="201"/>
      <c r="N239" s="202"/>
      <c r="O239" s="202"/>
      <c r="P239" s="202"/>
      <c r="Q239" s="202"/>
      <c r="R239" s="202"/>
      <c r="S239" s="202"/>
      <c r="T239" s="203"/>
      <c r="AT239" s="204" t="s">
        <v>145</v>
      </c>
      <c r="AU239" s="204" t="s">
        <v>92</v>
      </c>
      <c r="AV239" s="13" t="s">
        <v>90</v>
      </c>
      <c r="AW239" s="13" t="s">
        <v>42</v>
      </c>
      <c r="AX239" s="13" t="s">
        <v>82</v>
      </c>
      <c r="AY239" s="204" t="s">
        <v>134</v>
      </c>
    </row>
    <row r="240" spans="1:65" s="14" customFormat="1" ht="11.25">
      <c r="B240" s="205"/>
      <c r="C240" s="206"/>
      <c r="D240" s="196" t="s">
        <v>145</v>
      </c>
      <c r="E240" s="207" t="s">
        <v>44</v>
      </c>
      <c r="F240" s="208" t="s">
        <v>90</v>
      </c>
      <c r="G240" s="206"/>
      <c r="H240" s="209">
        <v>1</v>
      </c>
      <c r="I240" s="210"/>
      <c r="J240" s="206"/>
      <c r="K240" s="206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145</v>
      </c>
      <c r="AU240" s="215" t="s">
        <v>92</v>
      </c>
      <c r="AV240" s="14" t="s">
        <v>92</v>
      </c>
      <c r="AW240" s="14" t="s">
        <v>42</v>
      </c>
      <c r="AX240" s="14" t="s">
        <v>90</v>
      </c>
      <c r="AY240" s="215" t="s">
        <v>134</v>
      </c>
    </row>
    <row r="241" spans="1:65" s="2" customFormat="1" ht="21.75" customHeight="1">
      <c r="A241" s="35"/>
      <c r="B241" s="36"/>
      <c r="C241" s="216" t="s">
        <v>294</v>
      </c>
      <c r="D241" s="216" t="s">
        <v>166</v>
      </c>
      <c r="E241" s="217" t="s">
        <v>295</v>
      </c>
      <c r="F241" s="218" t="s">
        <v>296</v>
      </c>
      <c r="G241" s="219" t="s">
        <v>284</v>
      </c>
      <c r="H241" s="220">
        <v>2</v>
      </c>
      <c r="I241" s="221"/>
      <c r="J241" s="222">
        <f>ROUND(I241*H241,2)</f>
        <v>0</v>
      </c>
      <c r="K241" s="218" t="s">
        <v>140</v>
      </c>
      <c r="L241" s="223"/>
      <c r="M241" s="224" t="s">
        <v>44</v>
      </c>
      <c r="N241" s="225" t="s">
        <v>53</v>
      </c>
      <c r="O241" s="65"/>
      <c r="P241" s="185">
        <f>O241*H241</f>
        <v>0</v>
      </c>
      <c r="Q241" s="185">
        <v>3.5E-4</v>
      </c>
      <c r="R241" s="185">
        <f>Q241*H241</f>
        <v>6.9999999999999999E-4</v>
      </c>
      <c r="S241" s="185">
        <v>0</v>
      </c>
      <c r="T241" s="186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7" t="s">
        <v>170</v>
      </c>
      <c r="AT241" s="187" t="s">
        <v>166</v>
      </c>
      <c r="AU241" s="187" t="s">
        <v>92</v>
      </c>
      <c r="AY241" s="17" t="s">
        <v>134</v>
      </c>
      <c r="BE241" s="188">
        <f>IF(N241="základní",J241,0)</f>
        <v>0</v>
      </c>
      <c r="BF241" s="188">
        <f>IF(N241="snížená",J241,0)</f>
        <v>0</v>
      </c>
      <c r="BG241" s="188">
        <f>IF(N241="zákl. přenesená",J241,0)</f>
        <v>0</v>
      </c>
      <c r="BH241" s="188">
        <f>IF(N241="sníž. přenesená",J241,0)</f>
        <v>0</v>
      </c>
      <c r="BI241" s="188">
        <f>IF(N241="nulová",J241,0)</f>
        <v>0</v>
      </c>
      <c r="BJ241" s="17" t="s">
        <v>90</v>
      </c>
      <c r="BK241" s="188">
        <f>ROUND(I241*H241,2)</f>
        <v>0</v>
      </c>
      <c r="BL241" s="17" t="s">
        <v>141</v>
      </c>
      <c r="BM241" s="187" t="s">
        <v>297</v>
      </c>
    </row>
    <row r="242" spans="1:65" s="13" customFormat="1" ht="11.25">
      <c r="B242" s="194"/>
      <c r="C242" s="195"/>
      <c r="D242" s="196" t="s">
        <v>145</v>
      </c>
      <c r="E242" s="197" t="s">
        <v>44</v>
      </c>
      <c r="F242" s="198" t="s">
        <v>146</v>
      </c>
      <c r="G242" s="195"/>
      <c r="H242" s="197" t="s">
        <v>44</v>
      </c>
      <c r="I242" s="199"/>
      <c r="J242" s="195"/>
      <c r="K242" s="195"/>
      <c r="L242" s="200"/>
      <c r="M242" s="201"/>
      <c r="N242" s="202"/>
      <c r="O242" s="202"/>
      <c r="P242" s="202"/>
      <c r="Q242" s="202"/>
      <c r="R242" s="202"/>
      <c r="S242" s="202"/>
      <c r="T242" s="203"/>
      <c r="AT242" s="204" t="s">
        <v>145</v>
      </c>
      <c r="AU242" s="204" t="s">
        <v>92</v>
      </c>
      <c r="AV242" s="13" t="s">
        <v>90</v>
      </c>
      <c r="AW242" s="13" t="s">
        <v>42</v>
      </c>
      <c r="AX242" s="13" t="s">
        <v>82</v>
      </c>
      <c r="AY242" s="204" t="s">
        <v>134</v>
      </c>
    </row>
    <row r="243" spans="1:65" s="13" customFormat="1" ht="11.25">
      <c r="B243" s="194"/>
      <c r="C243" s="195"/>
      <c r="D243" s="196" t="s">
        <v>145</v>
      </c>
      <c r="E243" s="197" t="s">
        <v>44</v>
      </c>
      <c r="F243" s="198" t="s">
        <v>293</v>
      </c>
      <c r="G243" s="195"/>
      <c r="H243" s="197" t="s">
        <v>44</v>
      </c>
      <c r="I243" s="199"/>
      <c r="J243" s="195"/>
      <c r="K243" s="195"/>
      <c r="L243" s="200"/>
      <c r="M243" s="201"/>
      <c r="N243" s="202"/>
      <c r="O243" s="202"/>
      <c r="P243" s="202"/>
      <c r="Q243" s="202"/>
      <c r="R243" s="202"/>
      <c r="S243" s="202"/>
      <c r="T243" s="203"/>
      <c r="AT243" s="204" t="s">
        <v>145</v>
      </c>
      <c r="AU243" s="204" t="s">
        <v>92</v>
      </c>
      <c r="AV243" s="13" t="s">
        <v>90</v>
      </c>
      <c r="AW243" s="13" t="s">
        <v>42</v>
      </c>
      <c r="AX243" s="13" t="s">
        <v>82</v>
      </c>
      <c r="AY243" s="204" t="s">
        <v>134</v>
      </c>
    </row>
    <row r="244" spans="1:65" s="14" customFormat="1" ht="11.25">
      <c r="B244" s="205"/>
      <c r="C244" s="206"/>
      <c r="D244" s="196" t="s">
        <v>145</v>
      </c>
      <c r="E244" s="207" t="s">
        <v>44</v>
      </c>
      <c r="F244" s="208" t="s">
        <v>92</v>
      </c>
      <c r="G244" s="206"/>
      <c r="H244" s="209">
        <v>2</v>
      </c>
      <c r="I244" s="210"/>
      <c r="J244" s="206"/>
      <c r="K244" s="206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145</v>
      </c>
      <c r="AU244" s="215" t="s">
        <v>92</v>
      </c>
      <c r="AV244" s="14" t="s">
        <v>92</v>
      </c>
      <c r="AW244" s="14" t="s">
        <v>42</v>
      </c>
      <c r="AX244" s="14" t="s">
        <v>90</v>
      </c>
      <c r="AY244" s="215" t="s">
        <v>134</v>
      </c>
    </row>
    <row r="245" spans="1:65" s="2" customFormat="1" ht="24.2" customHeight="1">
      <c r="A245" s="35"/>
      <c r="B245" s="36"/>
      <c r="C245" s="176" t="s">
        <v>298</v>
      </c>
      <c r="D245" s="176" t="s">
        <v>136</v>
      </c>
      <c r="E245" s="177" t="s">
        <v>299</v>
      </c>
      <c r="F245" s="178" t="s">
        <v>300</v>
      </c>
      <c r="G245" s="179" t="s">
        <v>284</v>
      </c>
      <c r="H245" s="180">
        <v>1</v>
      </c>
      <c r="I245" s="181"/>
      <c r="J245" s="182">
        <f>ROUND(I245*H245,2)</f>
        <v>0</v>
      </c>
      <c r="K245" s="178" t="s">
        <v>140</v>
      </c>
      <c r="L245" s="40"/>
      <c r="M245" s="183" t="s">
        <v>44</v>
      </c>
      <c r="N245" s="184" t="s">
        <v>53</v>
      </c>
      <c r="O245" s="65"/>
      <c r="P245" s="185">
        <f>O245*H245</f>
        <v>0</v>
      </c>
      <c r="Q245" s="185">
        <v>0.11241</v>
      </c>
      <c r="R245" s="185">
        <f>Q245*H245</f>
        <v>0.11241</v>
      </c>
      <c r="S245" s="185">
        <v>0</v>
      </c>
      <c r="T245" s="186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7" t="s">
        <v>141</v>
      </c>
      <c r="AT245" s="187" t="s">
        <v>136</v>
      </c>
      <c r="AU245" s="187" t="s">
        <v>92</v>
      </c>
      <c r="AY245" s="17" t="s">
        <v>134</v>
      </c>
      <c r="BE245" s="188">
        <f>IF(N245="základní",J245,0)</f>
        <v>0</v>
      </c>
      <c r="BF245" s="188">
        <f>IF(N245="snížená",J245,0)</f>
        <v>0</v>
      </c>
      <c r="BG245" s="188">
        <f>IF(N245="zákl. přenesená",J245,0)</f>
        <v>0</v>
      </c>
      <c r="BH245" s="188">
        <f>IF(N245="sníž. přenesená",J245,0)</f>
        <v>0</v>
      </c>
      <c r="BI245" s="188">
        <f>IF(N245="nulová",J245,0)</f>
        <v>0</v>
      </c>
      <c r="BJ245" s="17" t="s">
        <v>90</v>
      </c>
      <c r="BK245" s="188">
        <f>ROUND(I245*H245,2)</f>
        <v>0</v>
      </c>
      <c r="BL245" s="17" t="s">
        <v>141</v>
      </c>
      <c r="BM245" s="187" t="s">
        <v>301</v>
      </c>
    </row>
    <row r="246" spans="1:65" s="2" customFormat="1" ht="11.25">
      <c r="A246" s="35"/>
      <c r="B246" s="36"/>
      <c r="C246" s="37"/>
      <c r="D246" s="189" t="s">
        <v>143</v>
      </c>
      <c r="E246" s="37"/>
      <c r="F246" s="190" t="s">
        <v>302</v>
      </c>
      <c r="G246" s="37"/>
      <c r="H246" s="37"/>
      <c r="I246" s="191"/>
      <c r="J246" s="37"/>
      <c r="K246" s="37"/>
      <c r="L246" s="40"/>
      <c r="M246" s="192"/>
      <c r="N246" s="193"/>
      <c r="O246" s="65"/>
      <c r="P246" s="65"/>
      <c r="Q246" s="65"/>
      <c r="R246" s="65"/>
      <c r="S246" s="65"/>
      <c r="T246" s="6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7" t="s">
        <v>143</v>
      </c>
      <c r="AU246" s="17" t="s">
        <v>92</v>
      </c>
    </row>
    <row r="247" spans="1:65" s="13" customFormat="1" ht="11.25">
      <c r="B247" s="194"/>
      <c r="C247" s="195"/>
      <c r="D247" s="196" t="s">
        <v>145</v>
      </c>
      <c r="E247" s="197" t="s">
        <v>44</v>
      </c>
      <c r="F247" s="198" t="s">
        <v>146</v>
      </c>
      <c r="G247" s="195"/>
      <c r="H247" s="197" t="s">
        <v>44</v>
      </c>
      <c r="I247" s="199"/>
      <c r="J247" s="195"/>
      <c r="K247" s="195"/>
      <c r="L247" s="200"/>
      <c r="M247" s="201"/>
      <c r="N247" s="202"/>
      <c r="O247" s="202"/>
      <c r="P247" s="202"/>
      <c r="Q247" s="202"/>
      <c r="R247" s="202"/>
      <c r="S247" s="202"/>
      <c r="T247" s="203"/>
      <c r="AT247" s="204" t="s">
        <v>145</v>
      </c>
      <c r="AU247" s="204" t="s">
        <v>92</v>
      </c>
      <c r="AV247" s="13" t="s">
        <v>90</v>
      </c>
      <c r="AW247" s="13" t="s">
        <v>42</v>
      </c>
      <c r="AX247" s="13" t="s">
        <v>82</v>
      </c>
      <c r="AY247" s="204" t="s">
        <v>134</v>
      </c>
    </row>
    <row r="248" spans="1:65" s="13" customFormat="1" ht="11.25">
      <c r="B248" s="194"/>
      <c r="C248" s="195"/>
      <c r="D248" s="196" t="s">
        <v>145</v>
      </c>
      <c r="E248" s="197" t="s">
        <v>44</v>
      </c>
      <c r="F248" s="198" t="s">
        <v>303</v>
      </c>
      <c r="G248" s="195"/>
      <c r="H248" s="197" t="s">
        <v>44</v>
      </c>
      <c r="I248" s="199"/>
      <c r="J248" s="195"/>
      <c r="K248" s="195"/>
      <c r="L248" s="200"/>
      <c r="M248" s="201"/>
      <c r="N248" s="202"/>
      <c r="O248" s="202"/>
      <c r="P248" s="202"/>
      <c r="Q248" s="202"/>
      <c r="R248" s="202"/>
      <c r="S248" s="202"/>
      <c r="T248" s="203"/>
      <c r="AT248" s="204" t="s">
        <v>145</v>
      </c>
      <c r="AU248" s="204" t="s">
        <v>92</v>
      </c>
      <c r="AV248" s="13" t="s">
        <v>90</v>
      </c>
      <c r="AW248" s="13" t="s">
        <v>42</v>
      </c>
      <c r="AX248" s="13" t="s">
        <v>82</v>
      </c>
      <c r="AY248" s="204" t="s">
        <v>134</v>
      </c>
    </row>
    <row r="249" spans="1:65" s="14" customFormat="1" ht="11.25">
      <c r="B249" s="205"/>
      <c r="C249" s="206"/>
      <c r="D249" s="196" t="s">
        <v>145</v>
      </c>
      <c r="E249" s="207" t="s">
        <v>44</v>
      </c>
      <c r="F249" s="208" t="s">
        <v>90</v>
      </c>
      <c r="G249" s="206"/>
      <c r="H249" s="209">
        <v>1</v>
      </c>
      <c r="I249" s="210"/>
      <c r="J249" s="206"/>
      <c r="K249" s="206"/>
      <c r="L249" s="211"/>
      <c r="M249" s="212"/>
      <c r="N249" s="213"/>
      <c r="O249" s="213"/>
      <c r="P249" s="213"/>
      <c r="Q249" s="213"/>
      <c r="R249" s="213"/>
      <c r="S249" s="213"/>
      <c r="T249" s="214"/>
      <c r="AT249" s="215" t="s">
        <v>145</v>
      </c>
      <c r="AU249" s="215" t="s">
        <v>92</v>
      </c>
      <c r="AV249" s="14" t="s">
        <v>92</v>
      </c>
      <c r="AW249" s="14" t="s">
        <v>42</v>
      </c>
      <c r="AX249" s="14" t="s">
        <v>90</v>
      </c>
      <c r="AY249" s="215" t="s">
        <v>134</v>
      </c>
    </row>
    <row r="250" spans="1:65" s="2" customFormat="1" ht="21.75" customHeight="1">
      <c r="A250" s="35"/>
      <c r="B250" s="36"/>
      <c r="C250" s="216" t="s">
        <v>304</v>
      </c>
      <c r="D250" s="216" t="s">
        <v>166</v>
      </c>
      <c r="E250" s="217" t="s">
        <v>305</v>
      </c>
      <c r="F250" s="218" t="s">
        <v>306</v>
      </c>
      <c r="G250" s="219" t="s">
        <v>284</v>
      </c>
      <c r="H250" s="220">
        <v>1</v>
      </c>
      <c r="I250" s="221"/>
      <c r="J250" s="222">
        <f>ROUND(I250*H250,2)</f>
        <v>0</v>
      </c>
      <c r="K250" s="218" t="s">
        <v>140</v>
      </c>
      <c r="L250" s="223"/>
      <c r="M250" s="224" t="s">
        <v>44</v>
      </c>
      <c r="N250" s="225" t="s">
        <v>53</v>
      </c>
      <c r="O250" s="65"/>
      <c r="P250" s="185">
        <f>O250*H250</f>
        <v>0</v>
      </c>
      <c r="Q250" s="185">
        <v>6.1000000000000004E-3</v>
      </c>
      <c r="R250" s="185">
        <f>Q250*H250</f>
        <v>6.1000000000000004E-3</v>
      </c>
      <c r="S250" s="185">
        <v>0</v>
      </c>
      <c r="T250" s="186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7" t="s">
        <v>170</v>
      </c>
      <c r="AT250" s="187" t="s">
        <v>166</v>
      </c>
      <c r="AU250" s="187" t="s">
        <v>92</v>
      </c>
      <c r="AY250" s="17" t="s">
        <v>134</v>
      </c>
      <c r="BE250" s="188">
        <f>IF(N250="základní",J250,0)</f>
        <v>0</v>
      </c>
      <c r="BF250" s="188">
        <f>IF(N250="snížená",J250,0)</f>
        <v>0</v>
      </c>
      <c r="BG250" s="188">
        <f>IF(N250="zákl. přenesená",J250,0)</f>
        <v>0</v>
      </c>
      <c r="BH250" s="188">
        <f>IF(N250="sníž. přenesená",J250,0)</f>
        <v>0</v>
      </c>
      <c r="BI250" s="188">
        <f>IF(N250="nulová",J250,0)</f>
        <v>0</v>
      </c>
      <c r="BJ250" s="17" t="s">
        <v>90</v>
      </c>
      <c r="BK250" s="188">
        <f>ROUND(I250*H250,2)</f>
        <v>0</v>
      </c>
      <c r="BL250" s="17" t="s">
        <v>141</v>
      </c>
      <c r="BM250" s="187" t="s">
        <v>307</v>
      </c>
    </row>
    <row r="251" spans="1:65" s="13" customFormat="1" ht="11.25">
      <c r="B251" s="194"/>
      <c r="C251" s="195"/>
      <c r="D251" s="196" t="s">
        <v>145</v>
      </c>
      <c r="E251" s="197" t="s">
        <v>44</v>
      </c>
      <c r="F251" s="198" t="s">
        <v>146</v>
      </c>
      <c r="G251" s="195"/>
      <c r="H251" s="197" t="s">
        <v>44</v>
      </c>
      <c r="I251" s="199"/>
      <c r="J251" s="195"/>
      <c r="K251" s="195"/>
      <c r="L251" s="200"/>
      <c r="M251" s="201"/>
      <c r="N251" s="202"/>
      <c r="O251" s="202"/>
      <c r="P251" s="202"/>
      <c r="Q251" s="202"/>
      <c r="R251" s="202"/>
      <c r="S251" s="202"/>
      <c r="T251" s="203"/>
      <c r="AT251" s="204" t="s">
        <v>145</v>
      </c>
      <c r="AU251" s="204" t="s">
        <v>92</v>
      </c>
      <c r="AV251" s="13" t="s">
        <v>90</v>
      </c>
      <c r="AW251" s="13" t="s">
        <v>42</v>
      </c>
      <c r="AX251" s="13" t="s">
        <v>82</v>
      </c>
      <c r="AY251" s="204" t="s">
        <v>134</v>
      </c>
    </row>
    <row r="252" spans="1:65" s="13" customFormat="1" ht="11.25">
      <c r="B252" s="194"/>
      <c r="C252" s="195"/>
      <c r="D252" s="196" t="s">
        <v>145</v>
      </c>
      <c r="E252" s="197" t="s">
        <v>44</v>
      </c>
      <c r="F252" s="198" t="s">
        <v>308</v>
      </c>
      <c r="G252" s="195"/>
      <c r="H252" s="197" t="s">
        <v>44</v>
      </c>
      <c r="I252" s="199"/>
      <c r="J252" s="195"/>
      <c r="K252" s="195"/>
      <c r="L252" s="200"/>
      <c r="M252" s="201"/>
      <c r="N252" s="202"/>
      <c r="O252" s="202"/>
      <c r="P252" s="202"/>
      <c r="Q252" s="202"/>
      <c r="R252" s="202"/>
      <c r="S252" s="202"/>
      <c r="T252" s="203"/>
      <c r="AT252" s="204" t="s">
        <v>145</v>
      </c>
      <c r="AU252" s="204" t="s">
        <v>92</v>
      </c>
      <c r="AV252" s="13" t="s">
        <v>90</v>
      </c>
      <c r="AW252" s="13" t="s">
        <v>42</v>
      </c>
      <c r="AX252" s="13" t="s">
        <v>82</v>
      </c>
      <c r="AY252" s="204" t="s">
        <v>134</v>
      </c>
    </row>
    <row r="253" spans="1:65" s="14" customFormat="1" ht="11.25">
      <c r="B253" s="205"/>
      <c r="C253" s="206"/>
      <c r="D253" s="196" t="s">
        <v>145</v>
      </c>
      <c r="E253" s="207" t="s">
        <v>44</v>
      </c>
      <c r="F253" s="208" t="s">
        <v>90</v>
      </c>
      <c r="G253" s="206"/>
      <c r="H253" s="209">
        <v>1</v>
      </c>
      <c r="I253" s="210"/>
      <c r="J253" s="206"/>
      <c r="K253" s="206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145</v>
      </c>
      <c r="AU253" s="215" t="s">
        <v>92</v>
      </c>
      <c r="AV253" s="14" t="s">
        <v>92</v>
      </c>
      <c r="AW253" s="14" t="s">
        <v>42</v>
      </c>
      <c r="AX253" s="14" t="s">
        <v>90</v>
      </c>
      <c r="AY253" s="215" t="s">
        <v>134</v>
      </c>
    </row>
    <row r="254" spans="1:65" s="2" customFormat="1" ht="16.5" customHeight="1">
      <c r="A254" s="35"/>
      <c r="B254" s="36"/>
      <c r="C254" s="216" t="s">
        <v>309</v>
      </c>
      <c r="D254" s="216" t="s">
        <v>166</v>
      </c>
      <c r="E254" s="217" t="s">
        <v>310</v>
      </c>
      <c r="F254" s="218" t="s">
        <v>311</v>
      </c>
      <c r="G254" s="219" t="s">
        <v>284</v>
      </c>
      <c r="H254" s="220">
        <v>1</v>
      </c>
      <c r="I254" s="221"/>
      <c r="J254" s="222">
        <f>ROUND(I254*H254,2)</f>
        <v>0</v>
      </c>
      <c r="K254" s="218" t="s">
        <v>140</v>
      </c>
      <c r="L254" s="223"/>
      <c r="M254" s="224" t="s">
        <v>44</v>
      </c>
      <c r="N254" s="225" t="s">
        <v>53</v>
      </c>
      <c r="O254" s="65"/>
      <c r="P254" s="185">
        <f>O254*H254</f>
        <v>0</v>
      </c>
      <c r="Q254" s="185">
        <v>1E-4</v>
      </c>
      <c r="R254" s="185">
        <f>Q254*H254</f>
        <v>1E-4</v>
      </c>
      <c r="S254" s="185">
        <v>0</v>
      </c>
      <c r="T254" s="186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87" t="s">
        <v>170</v>
      </c>
      <c r="AT254" s="187" t="s">
        <v>166</v>
      </c>
      <c r="AU254" s="187" t="s">
        <v>92</v>
      </c>
      <c r="AY254" s="17" t="s">
        <v>134</v>
      </c>
      <c r="BE254" s="188">
        <f>IF(N254="základní",J254,0)</f>
        <v>0</v>
      </c>
      <c r="BF254" s="188">
        <f>IF(N254="snížená",J254,0)</f>
        <v>0</v>
      </c>
      <c r="BG254" s="188">
        <f>IF(N254="zákl. přenesená",J254,0)</f>
        <v>0</v>
      </c>
      <c r="BH254" s="188">
        <f>IF(N254="sníž. přenesená",J254,0)</f>
        <v>0</v>
      </c>
      <c r="BI254" s="188">
        <f>IF(N254="nulová",J254,0)</f>
        <v>0</v>
      </c>
      <c r="BJ254" s="17" t="s">
        <v>90</v>
      </c>
      <c r="BK254" s="188">
        <f>ROUND(I254*H254,2)</f>
        <v>0</v>
      </c>
      <c r="BL254" s="17" t="s">
        <v>141</v>
      </c>
      <c r="BM254" s="187" t="s">
        <v>312</v>
      </c>
    </row>
    <row r="255" spans="1:65" s="13" customFormat="1" ht="11.25">
      <c r="B255" s="194"/>
      <c r="C255" s="195"/>
      <c r="D255" s="196" t="s">
        <v>145</v>
      </c>
      <c r="E255" s="197" t="s">
        <v>44</v>
      </c>
      <c r="F255" s="198" t="s">
        <v>146</v>
      </c>
      <c r="G255" s="195"/>
      <c r="H255" s="197" t="s">
        <v>44</v>
      </c>
      <c r="I255" s="199"/>
      <c r="J255" s="195"/>
      <c r="K255" s="195"/>
      <c r="L255" s="200"/>
      <c r="M255" s="201"/>
      <c r="N255" s="202"/>
      <c r="O255" s="202"/>
      <c r="P255" s="202"/>
      <c r="Q255" s="202"/>
      <c r="R255" s="202"/>
      <c r="S255" s="202"/>
      <c r="T255" s="203"/>
      <c r="AT255" s="204" t="s">
        <v>145</v>
      </c>
      <c r="AU255" s="204" t="s">
        <v>92</v>
      </c>
      <c r="AV255" s="13" t="s">
        <v>90</v>
      </c>
      <c r="AW255" s="13" t="s">
        <v>42</v>
      </c>
      <c r="AX255" s="13" t="s">
        <v>82</v>
      </c>
      <c r="AY255" s="204" t="s">
        <v>134</v>
      </c>
    </row>
    <row r="256" spans="1:65" s="13" customFormat="1" ht="11.25">
      <c r="B256" s="194"/>
      <c r="C256" s="195"/>
      <c r="D256" s="196" t="s">
        <v>145</v>
      </c>
      <c r="E256" s="197" t="s">
        <v>44</v>
      </c>
      <c r="F256" s="198" t="s">
        <v>308</v>
      </c>
      <c r="G256" s="195"/>
      <c r="H256" s="197" t="s">
        <v>44</v>
      </c>
      <c r="I256" s="199"/>
      <c r="J256" s="195"/>
      <c r="K256" s="195"/>
      <c r="L256" s="200"/>
      <c r="M256" s="201"/>
      <c r="N256" s="202"/>
      <c r="O256" s="202"/>
      <c r="P256" s="202"/>
      <c r="Q256" s="202"/>
      <c r="R256" s="202"/>
      <c r="S256" s="202"/>
      <c r="T256" s="203"/>
      <c r="AT256" s="204" t="s">
        <v>145</v>
      </c>
      <c r="AU256" s="204" t="s">
        <v>92</v>
      </c>
      <c r="AV256" s="13" t="s">
        <v>90</v>
      </c>
      <c r="AW256" s="13" t="s">
        <v>42</v>
      </c>
      <c r="AX256" s="13" t="s">
        <v>82</v>
      </c>
      <c r="AY256" s="204" t="s">
        <v>134</v>
      </c>
    </row>
    <row r="257" spans="1:65" s="14" customFormat="1" ht="11.25">
      <c r="B257" s="205"/>
      <c r="C257" s="206"/>
      <c r="D257" s="196" t="s">
        <v>145</v>
      </c>
      <c r="E257" s="207" t="s">
        <v>44</v>
      </c>
      <c r="F257" s="208" t="s">
        <v>90</v>
      </c>
      <c r="G257" s="206"/>
      <c r="H257" s="209">
        <v>1</v>
      </c>
      <c r="I257" s="210"/>
      <c r="J257" s="206"/>
      <c r="K257" s="206"/>
      <c r="L257" s="211"/>
      <c r="M257" s="212"/>
      <c r="N257" s="213"/>
      <c r="O257" s="213"/>
      <c r="P257" s="213"/>
      <c r="Q257" s="213"/>
      <c r="R257" s="213"/>
      <c r="S257" s="213"/>
      <c r="T257" s="214"/>
      <c r="AT257" s="215" t="s">
        <v>145</v>
      </c>
      <c r="AU257" s="215" t="s">
        <v>92</v>
      </c>
      <c r="AV257" s="14" t="s">
        <v>92</v>
      </c>
      <c r="AW257" s="14" t="s">
        <v>42</v>
      </c>
      <c r="AX257" s="14" t="s">
        <v>90</v>
      </c>
      <c r="AY257" s="215" t="s">
        <v>134</v>
      </c>
    </row>
    <row r="258" spans="1:65" s="2" customFormat="1" ht="24.2" customHeight="1">
      <c r="A258" s="35"/>
      <c r="B258" s="36"/>
      <c r="C258" s="176" t="s">
        <v>313</v>
      </c>
      <c r="D258" s="176" t="s">
        <v>136</v>
      </c>
      <c r="E258" s="177" t="s">
        <v>314</v>
      </c>
      <c r="F258" s="178" t="s">
        <v>315</v>
      </c>
      <c r="G258" s="179" t="s">
        <v>284</v>
      </c>
      <c r="H258" s="180">
        <v>2</v>
      </c>
      <c r="I258" s="181"/>
      <c r="J258" s="182">
        <f>ROUND(I258*H258,2)</f>
        <v>0</v>
      </c>
      <c r="K258" s="178" t="s">
        <v>140</v>
      </c>
      <c r="L258" s="40"/>
      <c r="M258" s="183" t="s">
        <v>44</v>
      </c>
      <c r="N258" s="184" t="s">
        <v>53</v>
      </c>
      <c r="O258" s="65"/>
      <c r="P258" s="185">
        <f>O258*H258</f>
        <v>0</v>
      </c>
      <c r="Q258" s="185">
        <v>1.0000000000000001E-5</v>
      </c>
      <c r="R258" s="185">
        <f>Q258*H258</f>
        <v>2.0000000000000002E-5</v>
      </c>
      <c r="S258" s="185">
        <v>0</v>
      </c>
      <c r="T258" s="186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87" t="s">
        <v>141</v>
      </c>
      <c r="AT258" s="187" t="s">
        <v>136</v>
      </c>
      <c r="AU258" s="187" t="s">
        <v>92</v>
      </c>
      <c r="AY258" s="17" t="s">
        <v>134</v>
      </c>
      <c r="BE258" s="188">
        <f>IF(N258="základní",J258,0)</f>
        <v>0</v>
      </c>
      <c r="BF258" s="188">
        <f>IF(N258="snížená",J258,0)</f>
        <v>0</v>
      </c>
      <c r="BG258" s="188">
        <f>IF(N258="zákl. přenesená",J258,0)</f>
        <v>0</v>
      </c>
      <c r="BH258" s="188">
        <f>IF(N258="sníž. přenesená",J258,0)</f>
        <v>0</v>
      </c>
      <c r="BI258" s="188">
        <f>IF(N258="nulová",J258,0)</f>
        <v>0</v>
      </c>
      <c r="BJ258" s="17" t="s">
        <v>90</v>
      </c>
      <c r="BK258" s="188">
        <f>ROUND(I258*H258,2)</f>
        <v>0</v>
      </c>
      <c r="BL258" s="17" t="s">
        <v>141</v>
      </c>
      <c r="BM258" s="187" t="s">
        <v>316</v>
      </c>
    </row>
    <row r="259" spans="1:65" s="2" customFormat="1" ht="11.25">
      <c r="A259" s="35"/>
      <c r="B259" s="36"/>
      <c r="C259" s="37"/>
      <c r="D259" s="189" t="s">
        <v>143</v>
      </c>
      <c r="E259" s="37"/>
      <c r="F259" s="190" t="s">
        <v>317</v>
      </c>
      <c r="G259" s="37"/>
      <c r="H259" s="37"/>
      <c r="I259" s="191"/>
      <c r="J259" s="37"/>
      <c r="K259" s="37"/>
      <c r="L259" s="40"/>
      <c r="M259" s="192"/>
      <c r="N259" s="193"/>
      <c r="O259" s="65"/>
      <c r="P259" s="65"/>
      <c r="Q259" s="65"/>
      <c r="R259" s="65"/>
      <c r="S259" s="65"/>
      <c r="T259" s="66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7" t="s">
        <v>143</v>
      </c>
      <c r="AU259" s="17" t="s">
        <v>92</v>
      </c>
    </row>
    <row r="260" spans="1:65" s="13" customFormat="1" ht="11.25">
      <c r="B260" s="194"/>
      <c r="C260" s="195"/>
      <c r="D260" s="196" t="s">
        <v>145</v>
      </c>
      <c r="E260" s="197" t="s">
        <v>44</v>
      </c>
      <c r="F260" s="198" t="s">
        <v>146</v>
      </c>
      <c r="G260" s="195"/>
      <c r="H260" s="197" t="s">
        <v>44</v>
      </c>
      <c r="I260" s="199"/>
      <c r="J260" s="195"/>
      <c r="K260" s="195"/>
      <c r="L260" s="200"/>
      <c r="M260" s="201"/>
      <c r="N260" s="202"/>
      <c r="O260" s="202"/>
      <c r="P260" s="202"/>
      <c r="Q260" s="202"/>
      <c r="R260" s="202"/>
      <c r="S260" s="202"/>
      <c r="T260" s="203"/>
      <c r="AT260" s="204" t="s">
        <v>145</v>
      </c>
      <c r="AU260" s="204" t="s">
        <v>92</v>
      </c>
      <c r="AV260" s="13" t="s">
        <v>90</v>
      </c>
      <c r="AW260" s="13" t="s">
        <v>42</v>
      </c>
      <c r="AX260" s="13" t="s">
        <v>82</v>
      </c>
      <c r="AY260" s="204" t="s">
        <v>134</v>
      </c>
    </row>
    <row r="261" spans="1:65" s="13" customFormat="1" ht="11.25">
      <c r="B261" s="194"/>
      <c r="C261" s="195"/>
      <c r="D261" s="196" t="s">
        <v>145</v>
      </c>
      <c r="E261" s="197" t="s">
        <v>44</v>
      </c>
      <c r="F261" s="198" t="s">
        <v>318</v>
      </c>
      <c r="G261" s="195"/>
      <c r="H261" s="197" t="s">
        <v>44</v>
      </c>
      <c r="I261" s="199"/>
      <c r="J261" s="195"/>
      <c r="K261" s="195"/>
      <c r="L261" s="200"/>
      <c r="M261" s="201"/>
      <c r="N261" s="202"/>
      <c r="O261" s="202"/>
      <c r="P261" s="202"/>
      <c r="Q261" s="202"/>
      <c r="R261" s="202"/>
      <c r="S261" s="202"/>
      <c r="T261" s="203"/>
      <c r="AT261" s="204" t="s">
        <v>145</v>
      </c>
      <c r="AU261" s="204" t="s">
        <v>92</v>
      </c>
      <c r="AV261" s="13" t="s">
        <v>90</v>
      </c>
      <c r="AW261" s="13" t="s">
        <v>42</v>
      </c>
      <c r="AX261" s="13" t="s">
        <v>82</v>
      </c>
      <c r="AY261" s="204" t="s">
        <v>134</v>
      </c>
    </row>
    <row r="262" spans="1:65" s="14" customFormat="1" ht="11.25">
      <c r="B262" s="205"/>
      <c r="C262" s="206"/>
      <c r="D262" s="196" t="s">
        <v>145</v>
      </c>
      <c r="E262" s="207" t="s">
        <v>44</v>
      </c>
      <c r="F262" s="208" t="s">
        <v>90</v>
      </c>
      <c r="G262" s="206"/>
      <c r="H262" s="209">
        <v>1</v>
      </c>
      <c r="I262" s="210"/>
      <c r="J262" s="206"/>
      <c r="K262" s="206"/>
      <c r="L262" s="211"/>
      <c r="M262" s="212"/>
      <c r="N262" s="213"/>
      <c r="O262" s="213"/>
      <c r="P262" s="213"/>
      <c r="Q262" s="213"/>
      <c r="R262" s="213"/>
      <c r="S262" s="213"/>
      <c r="T262" s="214"/>
      <c r="AT262" s="215" t="s">
        <v>145</v>
      </c>
      <c r="AU262" s="215" t="s">
        <v>92</v>
      </c>
      <c r="AV262" s="14" t="s">
        <v>92</v>
      </c>
      <c r="AW262" s="14" t="s">
        <v>42</v>
      </c>
      <c r="AX262" s="14" t="s">
        <v>82</v>
      </c>
      <c r="AY262" s="215" t="s">
        <v>134</v>
      </c>
    </row>
    <row r="263" spans="1:65" s="13" customFormat="1" ht="11.25">
      <c r="B263" s="194"/>
      <c r="C263" s="195"/>
      <c r="D263" s="196" t="s">
        <v>145</v>
      </c>
      <c r="E263" s="197" t="s">
        <v>44</v>
      </c>
      <c r="F263" s="198" t="s">
        <v>319</v>
      </c>
      <c r="G263" s="195"/>
      <c r="H263" s="197" t="s">
        <v>44</v>
      </c>
      <c r="I263" s="199"/>
      <c r="J263" s="195"/>
      <c r="K263" s="195"/>
      <c r="L263" s="200"/>
      <c r="M263" s="201"/>
      <c r="N263" s="202"/>
      <c r="O263" s="202"/>
      <c r="P263" s="202"/>
      <c r="Q263" s="202"/>
      <c r="R263" s="202"/>
      <c r="S263" s="202"/>
      <c r="T263" s="203"/>
      <c r="AT263" s="204" t="s">
        <v>145</v>
      </c>
      <c r="AU263" s="204" t="s">
        <v>92</v>
      </c>
      <c r="AV263" s="13" t="s">
        <v>90</v>
      </c>
      <c r="AW263" s="13" t="s">
        <v>42</v>
      </c>
      <c r="AX263" s="13" t="s">
        <v>82</v>
      </c>
      <c r="AY263" s="204" t="s">
        <v>134</v>
      </c>
    </row>
    <row r="264" spans="1:65" s="14" customFormat="1" ht="11.25">
      <c r="B264" s="205"/>
      <c r="C264" s="206"/>
      <c r="D264" s="196" t="s">
        <v>145</v>
      </c>
      <c r="E264" s="207" t="s">
        <v>44</v>
      </c>
      <c r="F264" s="208" t="s">
        <v>90</v>
      </c>
      <c r="G264" s="206"/>
      <c r="H264" s="209">
        <v>1</v>
      </c>
      <c r="I264" s="210"/>
      <c r="J264" s="206"/>
      <c r="K264" s="206"/>
      <c r="L264" s="211"/>
      <c r="M264" s="212"/>
      <c r="N264" s="213"/>
      <c r="O264" s="213"/>
      <c r="P264" s="213"/>
      <c r="Q264" s="213"/>
      <c r="R264" s="213"/>
      <c r="S264" s="213"/>
      <c r="T264" s="214"/>
      <c r="AT264" s="215" t="s">
        <v>145</v>
      </c>
      <c r="AU264" s="215" t="s">
        <v>92</v>
      </c>
      <c r="AV264" s="14" t="s">
        <v>92</v>
      </c>
      <c r="AW264" s="14" t="s">
        <v>42</v>
      </c>
      <c r="AX264" s="14" t="s">
        <v>82</v>
      </c>
      <c r="AY264" s="215" t="s">
        <v>134</v>
      </c>
    </row>
    <row r="265" spans="1:65" s="15" customFormat="1" ht="11.25">
      <c r="B265" s="226"/>
      <c r="C265" s="227"/>
      <c r="D265" s="196" t="s">
        <v>145</v>
      </c>
      <c r="E265" s="228" t="s">
        <v>44</v>
      </c>
      <c r="F265" s="229" t="s">
        <v>232</v>
      </c>
      <c r="G265" s="227"/>
      <c r="H265" s="230">
        <v>2</v>
      </c>
      <c r="I265" s="231"/>
      <c r="J265" s="227"/>
      <c r="K265" s="227"/>
      <c r="L265" s="232"/>
      <c r="M265" s="233"/>
      <c r="N265" s="234"/>
      <c r="O265" s="234"/>
      <c r="P265" s="234"/>
      <c r="Q265" s="234"/>
      <c r="R265" s="234"/>
      <c r="S265" s="234"/>
      <c r="T265" s="235"/>
      <c r="AT265" s="236" t="s">
        <v>145</v>
      </c>
      <c r="AU265" s="236" t="s">
        <v>92</v>
      </c>
      <c r="AV265" s="15" t="s">
        <v>141</v>
      </c>
      <c r="AW265" s="15" t="s">
        <v>42</v>
      </c>
      <c r="AX265" s="15" t="s">
        <v>90</v>
      </c>
      <c r="AY265" s="236" t="s">
        <v>134</v>
      </c>
    </row>
    <row r="266" spans="1:65" s="2" customFormat="1" ht="16.5" customHeight="1">
      <c r="A266" s="35"/>
      <c r="B266" s="36"/>
      <c r="C266" s="216" t="s">
        <v>320</v>
      </c>
      <c r="D266" s="216" t="s">
        <v>166</v>
      </c>
      <c r="E266" s="217" t="s">
        <v>321</v>
      </c>
      <c r="F266" s="218" t="s">
        <v>322</v>
      </c>
      <c r="G266" s="219" t="s">
        <v>284</v>
      </c>
      <c r="H266" s="220">
        <v>4</v>
      </c>
      <c r="I266" s="221"/>
      <c r="J266" s="222">
        <f>ROUND(I266*H266,2)</f>
        <v>0</v>
      </c>
      <c r="K266" s="218" t="s">
        <v>323</v>
      </c>
      <c r="L266" s="223"/>
      <c r="M266" s="224" t="s">
        <v>44</v>
      </c>
      <c r="N266" s="225" t="s">
        <v>53</v>
      </c>
      <c r="O266" s="65"/>
      <c r="P266" s="185">
        <f>O266*H266</f>
        <v>0</v>
      </c>
      <c r="Q266" s="185">
        <v>4.0000000000000002E-4</v>
      </c>
      <c r="R266" s="185">
        <f>Q266*H266</f>
        <v>1.6000000000000001E-3</v>
      </c>
      <c r="S266" s="185">
        <v>0</v>
      </c>
      <c r="T266" s="186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7" t="s">
        <v>170</v>
      </c>
      <c r="AT266" s="187" t="s">
        <v>166</v>
      </c>
      <c r="AU266" s="187" t="s">
        <v>92</v>
      </c>
      <c r="AY266" s="17" t="s">
        <v>134</v>
      </c>
      <c r="BE266" s="188">
        <f>IF(N266="základní",J266,0)</f>
        <v>0</v>
      </c>
      <c r="BF266" s="188">
        <f>IF(N266="snížená",J266,0)</f>
        <v>0</v>
      </c>
      <c r="BG266" s="188">
        <f>IF(N266="zákl. přenesená",J266,0)</f>
        <v>0</v>
      </c>
      <c r="BH266" s="188">
        <f>IF(N266="sníž. přenesená",J266,0)</f>
        <v>0</v>
      </c>
      <c r="BI266" s="188">
        <f>IF(N266="nulová",J266,0)</f>
        <v>0</v>
      </c>
      <c r="BJ266" s="17" t="s">
        <v>90</v>
      </c>
      <c r="BK266" s="188">
        <f>ROUND(I266*H266,2)</f>
        <v>0</v>
      </c>
      <c r="BL266" s="17" t="s">
        <v>141</v>
      </c>
      <c r="BM266" s="187" t="s">
        <v>324</v>
      </c>
    </row>
    <row r="267" spans="1:65" s="13" customFormat="1" ht="11.25">
      <c r="B267" s="194"/>
      <c r="C267" s="195"/>
      <c r="D267" s="196" t="s">
        <v>145</v>
      </c>
      <c r="E267" s="197" t="s">
        <v>44</v>
      </c>
      <c r="F267" s="198" t="s">
        <v>146</v>
      </c>
      <c r="G267" s="195"/>
      <c r="H267" s="197" t="s">
        <v>44</v>
      </c>
      <c r="I267" s="199"/>
      <c r="J267" s="195"/>
      <c r="K267" s="195"/>
      <c r="L267" s="200"/>
      <c r="M267" s="201"/>
      <c r="N267" s="202"/>
      <c r="O267" s="202"/>
      <c r="P267" s="202"/>
      <c r="Q267" s="202"/>
      <c r="R267" s="202"/>
      <c r="S267" s="202"/>
      <c r="T267" s="203"/>
      <c r="AT267" s="204" t="s">
        <v>145</v>
      </c>
      <c r="AU267" s="204" t="s">
        <v>92</v>
      </c>
      <c r="AV267" s="13" t="s">
        <v>90</v>
      </c>
      <c r="AW267" s="13" t="s">
        <v>42</v>
      </c>
      <c r="AX267" s="13" t="s">
        <v>82</v>
      </c>
      <c r="AY267" s="204" t="s">
        <v>134</v>
      </c>
    </row>
    <row r="268" spans="1:65" s="13" customFormat="1" ht="11.25">
      <c r="B268" s="194"/>
      <c r="C268" s="195"/>
      <c r="D268" s="196" t="s">
        <v>145</v>
      </c>
      <c r="E268" s="197" t="s">
        <v>44</v>
      </c>
      <c r="F268" s="198" t="s">
        <v>318</v>
      </c>
      <c r="G268" s="195"/>
      <c r="H268" s="197" t="s">
        <v>44</v>
      </c>
      <c r="I268" s="199"/>
      <c r="J268" s="195"/>
      <c r="K268" s="195"/>
      <c r="L268" s="200"/>
      <c r="M268" s="201"/>
      <c r="N268" s="202"/>
      <c r="O268" s="202"/>
      <c r="P268" s="202"/>
      <c r="Q268" s="202"/>
      <c r="R268" s="202"/>
      <c r="S268" s="202"/>
      <c r="T268" s="203"/>
      <c r="AT268" s="204" t="s">
        <v>145</v>
      </c>
      <c r="AU268" s="204" t="s">
        <v>92</v>
      </c>
      <c r="AV268" s="13" t="s">
        <v>90</v>
      </c>
      <c r="AW268" s="13" t="s">
        <v>42</v>
      </c>
      <c r="AX268" s="13" t="s">
        <v>82</v>
      </c>
      <c r="AY268" s="204" t="s">
        <v>134</v>
      </c>
    </row>
    <row r="269" spans="1:65" s="14" customFormat="1" ht="11.25">
      <c r="B269" s="205"/>
      <c r="C269" s="206"/>
      <c r="D269" s="196" t="s">
        <v>145</v>
      </c>
      <c r="E269" s="207" t="s">
        <v>44</v>
      </c>
      <c r="F269" s="208" t="s">
        <v>325</v>
      </c>
      <c r="G269" s="206"/>
      <c r="H269" s="209">
        <v>2</v>
      </c>
      <c r="I269" s="210"/>
      <c r="J269" s="206"/>
      <c r="K269" s="206"/>
      <c r="L269" s="211"/>
      <c r="M269" s="212"/>
      <c r="N269" s="213"/>
      <c r="O269" s="213"/>
      <c r="P269" s="213"/>
      <c r="Q269" s="213"/>
      <c r="R269" s="213"/>
      <c r="S269" s="213"/>
      <c r="T269" s="214"/>
      <c r="AT269" s="215" t="s">
        <v>145</v>
      </c>
      <c r="AU269" s="215" t="s">
        <v>92</v>
      </c>
      <c r="AV269" s="14" t="s">
        <v>92</v>
      </c>
      <c r="AW269" s="14" t="s">
        <v>42</v>
      </c>
      <c r="AX269" s="14" t="s">
        <v>82</v>
      </c>
      <c r="AY269" s="215" t="s">
        <v>134</v>
      </c>
    </row>
    <row r="270" spans="1:65" s="13" customFormat="1" ht="11.25">
      <c r="B270" s="194"/>
      <c r="C270" s="195"/>
      <c r="D270" s="196" t="s">
        <v>145</v>
      </c>
      <c r="E270" s="197" t="s">
        <v>44</v>
      </c>
      <c r="F270" s="198" t="s">
        <v>319</v>
      </c>
      <c r="G270" s="195"/>
      <c r="H270" s="197" t="s">
        <v>44</v>
      </c>
      <c r="I270" s="199"/>
      <c r="J270" s="195"/>
      <c r="K270" s="195"/>
      <c r="L270" s="200"/>
      <c r="M270" s="201"/>
      <c r="N270" s="202"/>
      <c r="O270" s="202"/>
      <c r="P270" s="202"/>
      <c r="Q270" s="202"/>
      <c r="R270" s="202"/>
      <c r="S270" s="202"/>
      <c r="T270" s="203"/>
      <c r="AT270" s="204" t="s">
        <v>145</v>
      </c>
      <c r="AU270" s="204" t="s">
        <v>92</v>
      </c>
      <c r="AV270" s="13" t="s">
        <v>90</v>
      </c>
      <c r="AW270" s="13" t="s">
        <v>42</v>
      </c>
      <c r="AX270" s="13" t="s">
        <v>82</v>
      </c>
      <c r="AY270" s="204" t="s">
        <v>134</v>
      </c>
    </row>
    <row r="271" spans="1:65" s="14" customFormat="1" ht="11.25">
      <c r="B271" s="205"/>
      <c r="C271" s="206"/>
      <c r="D271" s="196" t="s">
        <v>145</v>
      </c>
      <c r="E271" s="207" t="s">
        <v>44</v>
      </c>
      <c r="F271" s="208" t="s">
        <v>325</v>
      </c>
      <c r="G271" s="206"/>
      <c r="H271" s="209">
        <v>2</v>
      </c>
      <c r="I271" s="210"/>
      <c r="J271" s="206"/>
      <c r="K271" s="206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145</v>
      </c>
      <c r="AU271" s="215" t="s">
        <v>92</v>
      </c>
      <c r="AV271" s="14" t="s">
        <v>92</v>
      </c>
      <c r="AW271" s="14" t="s">
        <v>42</v>
      </c>
      <c r="AX271" s="14" t="s">
        <v>82</v>
      </c>
      <c r="AY271" s="215" t="s">
        <v>134</v>
      </c>
    </row>
    <row r="272" spans="1:65" s="15" customFormat="1" ht="11.25">
      <c r="B272" s="226"/>
      <c r="C272" s="227"/>
      <c r="D272" s="196" t="s">
        <v>145</v>
      </c>
      <c r="E272" s="228" t="s">
        <v>44</v>
      </c>
      <c r="F272" s="229" t="s">
        <v>232</v>
      </c>
      <c r="G272" s="227"/>
      <c r="H272" s="230">
        <v>4</v>
      </c>
      <c r="I272" s="231"/>
      <c r="J272" s="227"/>
      <c r="K272" s="227"/>
      <c r="L272" s="232"/>
      <c r="M272" s="233"/>
      <c r="N272" s="234"/>
      <c r="O272" s="234"/>
      <c r="P272" s="234"/>
      <c r="Q272" s="234"/>
      <c r="R272" s="234"/>
      <c r="S272" s="234"/>
      <c r="T272" s="235"/>
      <c r="AT272" s="236" t="s">
        <v>145</v>
      </c>
      <c r="AU272" s="236" t="s">
        <v>92</v>
      </c>
      <c r="AV272" s="15" t="s">
        <v>141</v>
      </c>
      <c r="AW272" s="15" t="s">
        <v>42</v>
      </c>
      <c r="AX272" s="15" t="s">
        <v>90</v>
      </c>
      <c r="AY272" s="236" t="s">
        <v>134</v>
      </c>
    </row>
    <row r="273" spans="1:65" s="2" customFormat="1" ht="16.5" customHeight="1">
      <c r="A273" s="35"/>
      <c r="B273" s="36"/>
      <c r="C273" s="216" t="s">
        <v>326</v>
      </c>
      <c r="D273" s="216" t="s">
        <v>166</v>
      </c>
      <c r="E273" s="217" t="s">
        <v>327</v>
      </c>
      <c r="F273" s="218" t="s">
        <v>328</v>
      </c>
      <c r="G273" s="219" t="s">
        <v>329</v>
      </c>
      <c r="H273" s="220">
        <v>2.512</v>
      </c>
      <c r="I273" s="221"/>
      <c r="J273" s="222">
        <f>ROUND(I273*H273,2)</f>
        <v>0</v>
      </c>
      <c r="K273" s="218" t="s">
        <v>140</v>
      </c>
      <c r="L273" s="223"/>
      <c r="M273" s="224" t="s">
        <v>44</v>
      </c>
      <c r="N273" s="225" t="s">
        <v>53</v>
      </c>
      <c r="O273" s="65"/>
      <c r="P273" s="185">
        <f>O273*H273</f>
        <v>0</v>
      </c>
      <c r="Q273" s="185">
        <v>8.0000000000000007E-5</v>
      </c>
      <c r="R273" s="185">
        <f>Q273*H273</f>
        <v>2.0096000000000003E-4</v>
      </c>
      <c r="S273" s="185">
        <v>0</v>
      </c>
      <c r="T273" s="186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7" t="s">
        <v>170</v>
      </c>
      <c r="AT273" s="187" t="s">
        <v>166</v>
      </c>
      <c r="AU273" s="187" t="s">
        <v>92</v>
      </c>
      <c r="AY273" s="17" t="s">
        <v>134</v>
      </c>
      <c r="BE273" s="188">
        <f>IF(N273="základní",J273,0)</f>
        <v>0</v>
      </c>
      <c r="BF273" s="188">
        <f>IF(N273="snížená",J273,0)</f>
        <v>0</v>
      </c>
      <c r="BG273" s="188">
        <f>IF(N273="zákl. přenesená",J273,0)</f>
        <v>0</v>
      </c>
      <c r="BH273" s="188">
        <f>IF(N273="sníž. přenesená",J273,0)</f>
        <v>0</v>
      </c>
      <c r="BI273" s="188">
        <f>IF(N273="nulová",J273,0)</f>
        <v>0</v>
      </c>
      <c r="BJ273" s="17" t="s">
        <v>90</v>
      </c>
      <c r="BK273" s="188">
        <f>ROUND(I273*H273,2)</f>
        <v>0</v>
      </c>
      <c r="BL273" s="17" t="s">
        <v>141</v>
      </c>
      <c r="BM273" s="187" t="s">
        <v>330</v>
      </c>
    </row>
    <row r="274" spans="1:65" s="13" customFormat="1" ht="11.25">
      <c r="B274" s="194"/>
      <c r="C274" s="195"/>
      <c r="D274" s="196" t="s">
        <v>145</v>
      </c>
      <c r="E274" s="197" t="s">
        <v>44</v>
      </c>
      <c r="F274" s="198" t="s">
        <v>146</v>
      </c>
      <c r="G274" s="195"/>
      <c r="H274" s="197" t="s">
        <v>44</v>
      </c>
      <c r="I274" s="199"/>
      <c r="J274" s="195"/>
      <c r="K274" s="195"/>
      <c r="L274" s="200"/>
      <c r="M274" s="201"/>
      <c r="N274" s="202"/>
      <c r="O274" s="202"/>
      <c r="P274" s="202"/>
      <c r="Q274" s="202"/>
      <c r="R274" s="202"/>
      <c r="S274" s="202"/>
      <c r="T274" s="203"/>
      <c r="AT274" s="204" t="s">
        <v>145</v>
      </c>
      <c r="AU274" s="204" t="s">
        <v>92</v>
      </c>
      <c r="AV274" s="13" t="s">
        <v>90</v>
      </c>
      <c r="AW274" s="13" t="s">
        <v>42</v>
      </c>
      <c r="AX274" s="13" t="s">
        <v>82</v>
      </c>
      <c r="AY274" s="204" t="s">
        <v>134</v>
      </c>
    </row>
    <row r="275" spans="1:65" s="13" customFormat="1" ht="11.25">
      <c r="B275" s="194"/>
      <c r="C275" s="195"/>
      <c r="D275" s="196" t="s">
        <v>145</v>
      </c>
      <c r="E275" s="197" t="s">
        <v>44</v>
      </c>
      <c r="F275" s="198" t="s">
        <v>318</v>
      </c>
      <c r="G275" s="195"/>
      <c r="H275" s="197" t="s">
        <v>44</v>
      </c>
      <c r="I275" s="199"/>
      <c r="J275" s="195"/>
      <c r="K275" s="195"/>
      <c r="L275" s="200"/>
      <c r="M275" s="201"/>
      <c r="N275" s="202"/>
      <c r="O275" s="202"/>
      <c r="P275" s="202"/>
      <c r="Q275" s="202"/>
      <c r="R275" s="202"/>
      <c r="S275" s="202"/>
      <c r="T275" s="203"/>
      <c r="AT275" s="204" t="s">
        <v>145</v>
      </c>
      <c r="AU275" s="204" t="s">
        <v>92</v>
      </c>
      <c r="AV275" s="13" t="s">
        <v>90</v>
      </c>
      <c r="AW275" s="13" t="s">
        <v>42</v>
      </c>
      <c r="AX275" s="13" t="s">
        <v>82</v>
      </c>
      <c r="AY275" s="204" t="s">
        <v>134</v>
      </c>
    </row>
    <row r="276" spans="1:65" s="14" customFormat="1" ht="11.25">
      <c r="B276" s="205"/>
      <c r="C276" s="206"/>
      <c r="D276" s="196" t="s">
        <v>145</v>
      </c>
      <c r="E276" s="207" t="s">
        <v>44</v>
      </c>
      <c r="F276" s="208" t="s">
        <v>331</v>
      </c>
      <c r="G276" s="206"/>
      <c r="H276" s="209">
        <v>1.256</v>
      </c>
      <c r="I276" s="210"/>
      <c r="J276" s="206"/>
      <c r="K276" s="206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145</v>
      </c>
      <c r="AU276" s="215" t="s">
        <v>92</v>
      </c>
      <c r="AV276" s="14" t="s">
        <v>92</v>
      </c>
      <c r="AW276" s="14" t="s">
        <v>42</v>
      </c>
      <c r="AX276" s="14" t="s">
        <v>82</v>
      </c>
      <c r="AY276" s="215" t="s">
        <v>134</v>
      </c>
    </row>
    <row r="277" spans="1:65" s="13" customFormat="1" ht="11.25">
      <c r="B277" s="194"/>
      <c r="C277" s="195"/>
      <c r="D277" s="196" t="s">
        <v>145</v>
      </c>
      <c r="E277" s="197" t="s">
        <v>44</v>
      </c>
      <c r="F277" s="198" t="s">
        <v>319</v>
      </c>
      <c r="G277" s="195"/>
      <c r="H277" s="197" t="s">
        <v>44</v>
      </c>
      <c r="I277" s="199"/>
      <c r="J277" s="195"/>
      <c r="K277" s="195"/>
      <c r="L277" s="200"/>
      <c r="M277" s="201"/>
      <c r="N277" s="202"/>
      <c r="O277" s="202"/>
      <c r="P277" s="202"/>
      <c r="Q277" s="202"/>
      <c r="R277" s="202"/>
      <c r="S277" s="202"/>
      <c r="T277" s="203"/>
      <c r="AT277" s="204" t="s">
        <v>145</v>
      </c>
      <c r="AU277" s="204" t="s">
        <v>92</v>
      </c>
      <c r="AV277" s="13" t="s">
        <v>90</v>
      </c>
      <c r="AW277" s="13" t="s">
        <v>42</v>
      </c>
      <c r="AX277" s="13" t="s">
        <v>82</v>
      </c>
      <c r="AY277" s="204" t="s">
        <v>134</v>
      </c>
    </row>
    <row r="278" spans="1:65" s="14" customFormat="1" ht="11.25">
      <c r="B278" s="205"/>
      <c r="C278" s="206"/>
      <c r="D278" s="196" t="s">
        <v>145</v>
      </c>
      <c r="E278" s="207" t="s">
        <v>44</v>
      </c>
      <c r="F278" s="208" t="s">
        <v>331</v>
      </c>
      <c r="G278" s="206"/>
      <c r="H278" s="209">
        <v>1.256</v>
      </c>
      <c r="I278" s="210"/>
      <c r="J278" s="206"/>
      <c r="K278" s="206"/>
      <c r="L278" s="211"/>
      <c r="M278" s="212"/>
      <c r="N278" s="213"/>
      <c r="O278" s="213"/>
      <c r="P278" s="213"/>
      <c r="Q278" s="213"/>
      <c r="R278" s="213"/>
      <c r="S278" s="213"/>
      <c r="T278" s="214"/>
      <c r="AT278" s="215" t="s">
        <v>145</v>
      </c>
      <c r="AU278" s="215" t="s">
        <v>92</v>
      </c>
      <c r="AV278" s="14" t="s">
        <v>92</v>
      </c>
      <c r="AW278" s="14" t="s">
        <v>42</v>
      </c>
      <c r="AX278" s="14" t="s">
        <v>82</v>
      </c>
      <c r="AY278" s="215" t="s">
        <v>134</v>
      </c>
    </row>
    <row r="279" spans="1:65" s="15" customFormat="1" ht="11.25">
      <c r="B279" s="226"/>
      <c r="C279" s="227"/>
      <c r="D279" s="196" t="s">
        <v>145</v>
      </c>
      <c r="E279" s="228" t="s">
        <v>44</v>
      </c>
      <c r="F279" s="229" t="s">
        <v>232</v>
      </c>
      <c r="G279" s="227"/>
      <c r="H279" s="230">
        <v>2.512</v>
      </c>
      <c r="I279" s="231"/>
      <c r="J279" s="227"/>
      <c r="K279" s="227"/>
      <c r="L279" s="232"/>
      <c r="M279" s="233"/>
      <c r="N279" s="234"/>
      <c r="O279" s="234"/>
      <c r="P279" s="234"/>
      <c r="Q279" s="234"/>
      <c r="R279" s="234"/>
      <c r="S279" s="234"/>
      <c r="T279" s="235"/>
      <c r="AT279" s="236" t="s">
        <v>145</v>
      </c>
      <c r="AU279" s="236" t="s">
        <v>92</v>
      </c>
      <c r="AV279" s="15" t="s">
        <v>141</v>
      </c>
      <c r="AW279" s="15" t="s">
        <v>42</v>
      </c>
      <c r="AX279" s="15" t="s">
        <v>90</v>
      </c>
      <c r="AY279" s="236" t="s">
        <v>134</v>
      </c>
    </row>
    <row r="280" spans="1:65" s="2" customFormat="1" ht="24.2" customHeight="1">
      <c r="A280" s="35"/>
      <c r="B280" s="36"/>
      <c r="C280" s="216" t="s">
        <v>332</v>
      </c>
      <c r="D280" s="216" t="s">
        <v>166</v>
      </c>
      <c r="E280" s="217" t="s">
        <v>333</v>
      </c>
      <c r="F280" s="218" t="s">
        <v>334</v>
      </c>
      <c r="G280" s="219" t="s">
        <v>335</v>
      </c>
      <c r="H280" s="220">
        <v>0.04</v>
      </c>
      <c r="I280" s="221"/>
      <c r="J280" s="222">
        <f>ROUND(I280*H280,2)</f>
        <v>0</v>
      </c>
      <c r="K280" s="218" t="s">
        <v>140</v>
      </c>
      <c r="L280" s="223"/>
      <c r="M280" s="224" t="s">
        <v>44</v>
      </c>
      <c r="N280" s="225" t="s">
        <v>53</v>
      </c>
      <c r="O280" s="65"/>
      <c r="P280" s="185">
        <f>O280*H280</f>
        <v>0</v>
      </c>
      <c r="Q280" s="185">
        <v>5.0000000000000001E-4</v>
      </c>
      <c r="R280" s="185">
        <f>Q280*H280</f>
        <v>2.0000000000000002E-5</v>
      </c>
      <c r="S280" s="185">
        <v>0</v>
      </c>
      <c r="T280" s="186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7" t="s">
        <v>170</v>
      </c>
      <c r="AT280" s="187" t="s">
        <v>166</v>
      </c>
      <c r="AU280" s="187" t="s">
        <v>92</v>
      </c>
      <c r="AY280" s="17" t="s">
        <v>134</v>
      </c>
      <c r="BE280" s="188">
        <f>IF(N280="základní",J280,0)</f>
        <v>0</v>
      </c>
      <c r="BF280" s="188">
        <f>IF(N280="snížená",J280,0)</f>
        <v>0</v>
      </c>
      <c r="BG280" s="188">
        <f>IF(N280="zákl. přenesená",J280,0)</f>
        <v>0</v>
      </c>
      <c r="BH280" s="188">
        <f>IF(N280="sníž. přenesená",J280,0)</f>
        <v>0</v>
      </c>
      <c r="BI280" s="188">
        <f>IF(N280="nulová",J280,0)</f>
        <v>0</v>
      </c>
      <c r="BJ280" s="17" t="s">
        <v>90</v>
      </c>
      <c r="BK280" s="188">
        <f>ROUND(I280*H280,2)</f>
        <v>0</v>
      </c>
      <c r="BL280" s="17" t="s">
        <v>141</v>
      </c>
      <c r="BM280" s="187" t="s">
        <v>336</v>
      </c>
    </row>
    <row r="281" spans="1:65" s="13" customFormat="1" ht="11.25">
      <c r="B281" s="194"/>
      <c r="C281" s="195"/>
      <c r="D281" s="196" t="s">
        <v>145</v>
      </c>
      <c r="E281" s="197" t="s">
        <v>44</v>
      </c>
      <c r="F281" s="198" t="s">
        <v>146</v>
      </c>
      <c r="G281" s="195"/>
      <c r="H281" s="197" t="s">
        <v>44</v>
      </c>
      <c r="I281" s="199"/>
      <c r="J281" s="195"/>
      <c r="K281" s="195"/>
      <c r="L281" s="200"/>
      <c r="M281" s="201"/>
      <c r="N281" s="202"/>
      <c r="O281" s="202"/>
      <c r="P281" s="202"/>
      <c r="Q281" s="202"/>
      <c r="R281" s="202"/>
      <c r="S281" s="202"/>
      <c r="T281" s="203"/>
      <c r="AT281" s="204" t="s">
        <v>145</v>
      </c>
      <c r="AU281" s="204" t="s">
        <v>92</v>
      </c>
      <c r="AV281" s="13" t="s">
        <v>90</v>
      </c>
      <c r="AW281" s="13" t="s">
        <v>42</v>
      </c>
      <c r="AX281" s="13" t="s">
        <v>82</v>
      </c>
      <c r="AY281" s="204" t="s">
        <v>134</v>
      </c>
    </row>
    <row r="282" spans="1:65" s="13" customFormat="1" ht="11.25">
      <c r="B282" s="194"/>
      <c r="C282" s="195"/>
      <c r="D282" s="196" t="s">
        <v>145</v>
      </c>
      <c r="E282" s="197" t="s">
        <v>44</v>
      </c>
      <c r="F282" s="198" t="s">
        <v>318</v>
      </c>
      <c r="G282" s="195"/>
      <c r="H282" s="197" t="s">
        <v>44</v>
      </c>
      <c r="I282" s="199"/>
      <c r="J282" s="195"/>
      <c r="K282" s="195"/>
      <c r="L282" s="200"/>
      <c r="M282" s="201"/>
      <c r="N282" s="202"/>
      <c r="O282" s="202"/>
      <c r="P282" s="202"/>
      <c r="Q282" s="202"/>
      <c r="R282" s="202"/>
      <c r="S282" s="202"/>
      <c r="T282" s="203"/>
      <c r="AT282" s="204" t="s">
        <v>145</v>
      </c>
      <c r="AU282" s="204" t="s">
        <v>92</v>
      </c>
      <c r="AV282" s="13" t="s">
        <v>90</v>
      </c>
      <c r="AW282" s="13" t="s">
        <v>42</v>
      </c>
      <c r="AX282" s="13" t="s">
        <v>82</v>
      </c>
      <c r="AY282" s="204" t="s">
        <v>134</v>
      </c>
    </row>
    <row r="283" spans="1:65" s="14" customFormat="1" ht="11.25">
      <c r="B283" s="205"/>
      <c r="C283" s="206"/>
      <c r="D283" s="196" t="s">
        <v>145</v>
      </c>
      <c r="E283" s="207" t="s">
        <v>44</v>
      </c>
      <c r="F283" s="208" t="s">
        <v>337</v>
      </c>
      <c r="G283" s="206"/>
      <c r="H283" s="209">
        <v>0.02</v>
      </c>
      <c r="I283" s="210"/>
      <c r="J283" s="206"/>
      <c r="K283" s="206"/>
      <c r="L283" s="211"/>
      <c r="M283" s="212"/>
      <c r="N283" s="213"/>
      <c r="O283" s="213"/>
      <c r="P283" s="213"/>
      <c r="Q283" s="213"/>
      <c r="R283" s="213"/>
      <c r="S283" s="213"/>
      <c r="T283" s="214"/>
      <c r="AT283" s="215" t="s">
        <v>145</v>
      </c>
      <c r="AU283" s="215" t="s">
        <v>92</v>
      </c>
      <c r="AV283" s="14" t="s">
        <v>92</v>
      </c>
      <c r="AW283" s="14" t="s">
        <v>42</v>
      </c>
      <c r="AX283" s="14" t="s">
        <v>82</v>
      </c>
      <c r="AY283" s="215" t="s">
        <v>134</v>
      </c>
    </row>
    <row r="284" spans="1:65" s="13" customFormat="1" ht="11.25">
      <c r="B284" s="194"/>
      <c r="C284" s="195"/>
      <c r="D284" s="196" t="s">
        <v>145</v>
      </c>
      <c r="E284" s="197" t="s">
        <v>44</v>
      </c>
      <c r="F284" s="198" t="s">
        <v>319</v>
      </c>
      <c r="G284" s="195"/>
      <c r="H284" s="197" t="s">
        <v>44</v>
      </c>
      <c r="I284" s="199"/>
      <c r="J284" s="195"/>
      <c r="K284" s="195"/>
      <c r="L284" s="200"/>
      <c r="M284" s="201"/>
      <c r="N284" s="202"/>
      <c r="O284" s="202"/>
      <c r="P284" s="202"/>
      <c r="Q284" s="202"/>
      <c r="R284" s="202"/>
      <c r="S284" s="202"/>
      <c r="T284" s="203"/>
      <c r="AT284" s="204" t="s">
        <v>145</v>
      </c>
      <c r="AU284" s="204" t="s">
        <v>92</v>
      </c>
      <c r="AV284" s="13" t="s">
        <v>90</v>
      </c>
      <c r="AW284" s="13" t="s">
        <v>42</v>
      </c>
      <c r="AX284" s="13" t="s">
        <v>82</v>
      </c>
      <c r="AY284" s="204" t="s">
        <v>134</v>
      </c>
    </row>
    <row r="285" spans="1:65" s="14" customFormat="1" ht="11.25">
      <c r="B285" s="205"/>
      <c r="C285" s="206"/>
      <c r="D285" s="196" t="s">
        <v>145</v>
      </c>
      <c r="E285" s="207" t="s">
        <v>44</v>
      </c>
      <c r="F285" s="208" t="s">
        <v>337</v>
      </c>
      <c r="G285" s="206"/>
      <c r="H285" s="209">
        <v>0.02</v>
      </c>
      <c r="I285" s="210"/>
      <c r="J285" s="206"/>
      <c r="K285" s="206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145</v>
      </c>
      <c r="AU285" s="215" t="s">
        <v>92</v>
      </c>
      <c r="AV285" s="14" t="s">
        <v>92</v>
      </c>
      <c r="AW285" s="14" t="s">
        <v>42</v>
      </c>
      <c r="AX285" s="14" t="s">
        <v>82</v>
      </c>
      <c r="AY285" s="215" t="s">
        <v>134</v>
      </c>
    </row>
    <row r="286" spans="1:65" s="15" customFormat="1" ht="11.25">
      <c r="B286" s="226"/>
      <c r="C286" s="227"/>
      <c r="D286" s="196" t="s">
        <v>145</v>
      </c>
      <c r="E286" s="228" t="s">
        <v>44</v>
      </c>
      <c r="F286" s="229" t="s">
        <v>232</v>
      </c>
      <c r="G286" s="227"/>
      <c r="H286" s="230">
        <v>0.04</v>
      </c>
      <c r="I286" s="231"/>
      <c r="J286" s="227"/>
      <c r="K286" s="227"/>
      <c r="L286" s="232"/>
      <c r="M286" s="233"/>
      <c r="N286" s="234"/>
      <c r="O286" s="234"/>
      <c r="P286" s="234"/>
      <c r="Q286" s="234"/>
      <c r="R286" s="234"/>
      <c r="S286" s="234"/>
      <c r="T286" s="235"/>
      <c r="AT286" s="236" t="s">
        <v>145</v>
      </c>
      <c r="AU286" s="236" t="s">
        <v>92</v>
      </c>
      <c r="AV286" s="15" t="s">
        <v>141</v>
      </c>
      <c r="AW286" s="15" t="s">
        <v>42</v>
      </c>
      <c r="AX286" s="15" t="s">
        <v>90</v>
      </c>
      <c r="AY286" s="236" t="s">
        <v>134</v>
      </c>
    </row>
    <row r="287" spans="1:65" s="2" customFormat="1" ht="33" customHeight="1">
      <c r="A287" s="35"/>
      <c r="B287" s="36"/>
      <c r="C287" s="176" t="s">
        <v>338</v>
      </c>
      <c r="D287" s="176" t="s">
        <v>136</v>
      </c>
      <c r="E287" s="177" t="s">
        <v>339</v>
      </c>
      <c r="F287" s="178" t="s">
        <v>340</v>
      </c>
      <c r="G287" s="179" t="s">
        <v>329</v>
      </c>
      <c r="H287" s="180">
        <v>4</v>
      </c>
      <c r="I287" s="181"/>
      <c r="J287" s="182">
        <f>ROUND(I287*H287,2)</f>
        <v>0</v>
      </c>
      <c r="K287" s="178" t="s">
        <v>140</v>
      </c>
      <c r="L287" s="40"/>
      <c r="M287" s="183" t="s">
        <v>44</v>
      </c>
      <c r="N287" s="184" t="s">
        <v>53</v>
      </c>
      <c r="O287" s="65"/>
      <c r="P287" s="185">
        <f>O287*H287</f>
        <v>0</v>
      </c>
      <c r="Q287" s="185">
        <v>3.3E-4</v>
      </c>
      <c r="R287" s="185">
        <f>Q287*H287</f>
        <v>1.32E-3</v>
      </c>
      <c r="S287" s="185">
        <v>0</v>
      </c>
      <c r="T287" s="186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87" t="s">
        <v>141</v>
      </c>
      <c r="AT287" s="187" t="s">
        <v>136</v>
      </c>
      <c r="AU287" s="187" t="s">
        <v>92</v>
      </c>
      <c r="AY287" s="17" t="s">
        <v>134</v>
      </c>
      <c r="BE287" s="188">
        <f>IF(N287="základní",J287,0)</f>
        <v>0</v>
      </c>
      <c r="BF287" s="188">
        <f>IF(N287="snížená",J287,0)</f>
        <v>0</v>
      </c>
      <c r="BG287" s="188">
        <f>IF(N287="zákl. přenesená",J287,0)</f>
        <v>0</v>
      </c>
      <c r="BH287" s="188">
        <f>IF(N287="sníž. přenesená",J287,0)</f>
        <v>0</v>
      </c>
      <c r="BI287" s="188">
        <f>IF(N287="nulová",J287,0)</f>
        <v>0</v>
      </c>
      <c r="BJ287" s="17" t="s">
        <v>90</v>
      </c>
      <c r="BK287" s="188">
        <f>ROUND(I287*H287,2)</f>
        <v>0</v>
      </c>
      <c r="BL287" s="17" t="s">
        <v>141</v>
      </c>
      <c r="BM287" s="187" t="s">
        <v>341</v>
      </c>
    </row>
    <row r="288" spans="1:65" s="2" customFormat="1" ht="11.25">
      <c r="A288" s="35"/>
      <c r="B288" s="36"/>
      <c r="C288" s="37"/>
      <c r="D288" s="189" t="s">
        <v>143</v>
      </c>
      <c r="E288" s="37"/>
      <c r="F288" s="190" t="s">
        <v>342</v>
      </c>
      <c r="G288" s="37"/>
      <c r="H288" s="37"/>
      <c r="I288" s="191"/>
      <c r="J288" s="37"/>
      <c r="K288" s="37"/>
      <c r="L288" s="40"/>
      <c r="M288" s="192"/>
      <c r="N288" s="193"/>
      <c r="O288" s="65"/>
      <c r="P288" s="65"/>
      <c r="Q288" s="65"/>
      <c r="R288" s="65"/>
      <c r="S288" s="65"/>
      <c r="T288" s="66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7" t="s">
        <v>143</v>
      </c>
      <c r="AU288" s="17" t="s">
        <v>92</v>
      </c>
    </row>
    <row r="289" spans="1:65" s="13" customFormat="1" ht="11.25">
      <c r="B289" s="194"/>
      <c r="C289" s="195"/>
      <c r="D289" s="196" t="s">
        <v>145</v>
      </c>
      <c r="E289" s="197" t="s">
        <v>44</v>
      </c>
      <c r="F289" s="198" t="s">
        <v>146</v>
      </c>
      <c r="G289" s="195"/>
      <c r="H289" s="197" t="s">
        <v>44</v>
      </c>
      <c r="I289" s="199"/>
      <c r="J289" s="195"/>
      <c r="K289" s="195"/>
      <c r="L289" s="200"/>
      <c r="M289" s="201"/>
      <c r="N289" s="202"/>
      <c r="O289" s="202"/>
      <c r="P289" s="202"/>
      <c r="Q289" s="202"/>
      <c r="R289" s="202"/>
      <c r="S289" s="202"/>
      <c r="T289" s="203"/>
      <c r="AT289" s="204" t="s">
        <v>145</v>
      </c>
      <c r="AU289" s="204" t="s">
        <v>92</v>
      </c>
      <c r="AV289" s="13" t="s">
        <v>90</v>
      </c>
      <c r="AW289" s="13" t="s">
        <v>42</v>
      </c>
      <c r="AX289" s="13" t="s">
        <v>82</v>
      </c>
      <c r="AY289" s="204" t="s">
        <v>134</v>
      </c>
    </row>
    <row r="290" spans="1:65" s="13" customFormat="1" ht="11.25">
      <c r="B290" s="194"/>
      <c r="C290" s="195"/>
      <c r="D290" s="196" t="s">
        <v>145</v>
      </c>
      <c r="E290" s="197" t="s">
        <v>44</v>
      </c>
      <c r="F290" s="198" t="s">
        <v>343</v>
      </c>
      <c r="G290" s="195"/>
      <c r="H290" s="197" t="s">
        <v>44</v>
      </c>
      <c r="I290" s="199"/>
      <c r="J290" s="195"/>
      <c r="K290" s="195"/>
      <c r="L290" s="200"/>
      <c r="M290" s="201"/>
      <c r="N290" s="202"/>
      <c r="O290" s="202"/>
      <c r="P290" s="202"/>
      <c r="Q290" s="202"/>
      <c r="R290" s="202"/>
      <c r="S290" s="202"/>
      <c r="T290" s="203"/>
      <c r="AT290" s="204" t="s">
        <v>145</v>
      </c>
      <c r="AU290" s="204" t="s">
        <v>92</v>
      </c>
      <c r="AV290" s="13" t="s">
        <v>90</v>
      </c>
      <c r="AW290" s="13" t="s">
        <v>42</v>
      </c>
      <c r="AX290" s="13" t="s">
        <v>82</v>
      </c>
      <c r="AY290" s="204" t="s">
        <v>134</v>
      </c>
    </row>
    <row r="291" spans="1:65" s="14" customFormat="1" ht="11.25">
      <c r="B291" s="205"/>
      <c r="C291" s="206"/>
      <c r="D291" s="196" t="s">
        <v>145</v>
      </c>
      <c r="E291" s="207" t="s">
        <v>44</v>
      </c>
      <c r="F291" s="208" t="s">
        <v>141</v>
      </c>
      <c r="G291" s="206"/>
      <c r="H291" s="209">
        <v>4</v>
      </c>
      <c r="I291" s="210"/>
      <c r="J291" s="206"/>
      <c r="K291" s="206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145</v>
      </c>
      <c r="AU291" s="215" t="s">
        <v>92</v>
      </c>
      <c r="AV291" s="14" t="s">
        <v>92</v>
      </c>
      <c r="AW291" s="14" t="s">
        <v>42</v>
      </c>
      <c r="AX291" s="14" t="s">
        <v>90</v>
      </c>
      <c r="AY291" s="215" t="s">
        <v>134</v>
      </c>
    </row>
    <row r="292" spans="1:65" s="2" customFormat="1" ht="37.9" customHeight="1">
      <c r="A292" s="35"/>
      <c r="B292" s="36"/>
      <c r="C292" s="176" t="s">
        <v>344</v>
      </c>
      <c r="D292" s="176" t="s">
        <v>136</v>
      </c>
      <c r="E292" s="177" t="s">
        <v>345</v>
      </c>
      <c r="F292" s="178" t="s">
        <v>346</v>
      </c>
      <c r="G292" s="179" t="s">
        <v>139</v>
      </c>
      <c r="H292" s="180">
        <v>5.25</v>
      </c>
      <c r="I292" s="181"/>
      <c r="J292" s="182">
        <f>ROUND(I292*H292,2)</f>
        <v>0</v>
      </c>
      <c r="K292" s="178" t="s">
        <v>140</v>
      </c>
      <c r="L292" s="40"/>
      <c r="M292" s="183" t="s">
        <v>44</v>
      </c>
      <c r="N292" s="184" t="s">
        <v>53</v>
      </c>
      <c r="O292" s="65"/>
      <c r="P292" s="185">
        <f>O292*H292</f>
        <v>0</v>
      </c>
      <c r="Q292" s="185">
        <v>2.5999999999999999E-3</v>
      </c>
      <c r="R292" s="185">
        <f>Q292*H292</f>
        <v>1.3649999999999999E-2</v>
      </c>
      <c r="S292" s="185">
        <v>0</v>
      </c>
      <c r="T292" s="186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7" t="s">
        <v>141</v>
      </c>
      <c r="AT292" s="187" t="s">
        <v>136</v>
      </c>
      <c r="AU292" s="187" t="s">
        <v>92</v>
      </c>
      <c r="AY292" s="17" t="s">
        <v>134</v>
      </c>
      <c r="BE292" s="188">
        <f>IF(N292="základní",J292,0)</f>
        <v>0</v>
      </c>
      <c r="BF292" s="188">
        <f>IF(N292="snížená",J292,0)</f>
        <v>0</v>
      </c>
      <c r="BG292" s="188">
        <f>IF(N292="zákl. přenesená",J292,0)</f>
        <v>0</v>
      </c>
      <c r="BH292" s="188">
        <f>IF(N292="sníž. přenesená",J292,0)</f>
        <v>0</v>
      </c>
      <c r="BI292" s="188">
        <f>IF(N292="nulová",J292,0)</f>
        <v>0</v>
      </c>
      <c r="BJ292" s="17" t="s">
        <v>90</v>
      </c>
      <c r="BK292" s="188">
        <f>ROUND(I292*H292,2)</f>
        <v>0</v>
      </c>
      <c r="BL292" s="17" t="s">
        <v>141</v>
      </c>
      <c r="BM292" s="187" t="s">
        <v>347</v>
      </c>
    </row>
    <row r="293" spans="1:65" s="2" customFormat="1" ht="11.25">
      <c r="A293" s="35"/>
      <c r="B293" s="36"/>
      <c r="C293" s="37"/>
      <c r="D293" s="189" t="s">
        <v>143</v>
      </c>
      <c r="E293" s="37"/>
      <c r="F293" s="190" t="s">
        <v>348</v>
      </c>
      <c r="G293" s="37"/>
      <c r="H293" s="37"/>
      <c r="I293" s="191"/>
      <c r="J293" s="37"/>
      <c r="K293" s="37"/>
      <c r="L293" s="40"/>
      <c r="M293" s="192"/>
      <c r="N293" s="193"/>
      <c r="O293" s="65"/>
      <c r="P293" s="65"/>
      <c r="Q293" s="65"/>
      <c r="R293" s="65"/>
      <c r="S293" s="65"/>
      <c r="T293" s="66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7" t="s">
        <v>143</v>
      </c>
      <c r="AU293" s="17" t="s">
        <v>92</v>
      </c>
    </row>
    <row r="294" spans="1:65" s="13" customFormat="1" ht="11.25">
      <c r="B294" s="194"/>
      <c r="C294" s="195"/>
      <c r="D294" s="196" t="s">
        <v>145</v>
      </c>
      <c r="E294" s="197" t="s">
        <v>44</v>
      </c>
      <c r="F294" s="198" t="s">
        <v>146</v>
      </c>
      <c r="G294" s="195"/>
      <c r="H294" s="197" t="s">
        <v>44</v>
      </c>
      <c r="I294" s="199"/>
      <c r="J294" s="195"/>
      <c r="K294" s="195"/>
      <c r="L294" s="200"/>
      <c r="M294" s="201"/>
      <c r="N294" s="202"/>
      <c r="O294" s="202"/>
      <c r="P294" s="202"/>
      <c r="Q294" s="202"/>
      <c r="R294" s="202"/>
      <c r="S294" s="202"/>
      <c r="T294" s="203"/>
      <c r="AT294" s="204" t="s">
        <v>145</v>
      </c>
      <c r="AU294" s="204" t="s">
        <v>92</v>
      </c>
      <c r="AV294" s="13" t="s">
        <v>90</v>
      </c>
      <c r="AW294" s="13" t="s">
        <v>42</v>
      </c>
      <c r="AX294" s="13" t="s">
        <v>82</v>
      </c>
      <c r="AY294" s="204" t="s">
        <v>134</v>
      </c>
    </row>
    <row r="295" spans="1:65" s="13" customFormat="1" ht="11.25">
      <c r="B295" s="194"/>
      <c r="C295" s="195"/>
      <c r="D295" s="196" t="s">
        <v>145</v>
      </c>
      <c r="E295" s="197" t="s">
        <v>44</v>
      </c>
      <c r="F295" s="198" t="s">
        <v>349</v>
      </c>
      <c r="G295" s="195"/>
      <c r="H295" s="197" t="s">
        <v>44</v>
      </c>
      <c r="I295" s="199"/>
      <c r="J295" s="195"/>
      <c r="K295" s="195"/>
      <c r="L295" s="200"/>
      <c r="M295" s="201"/>
      <c r="N295" s="202"/>
      <c r="O295" s="202"/>
      <c r="P295" s="202"/>
      <c r="Q295" s="202"/>
      <c r="R295" s="202"/>
      <c r="S295" s="202"/>
      <c r="T295" s="203"/>
      <c r="AT295" s="204" t="s">
        <v>145</v>
      </c>
      <c r="AU295" s="204" t="s">
        <v>92</v>
      </c>
      <c r="AV295" s="13" t="s">
        <v>90</v>
      </c>
      <c r="AW295" s="13" t="s">
        <v>42</v>
      </c>
      <c r="AX295" s="13" t="s">
        <v>82</v>
      </c>
      <c r="AY295" s="204" t="s">
        <v>134</v>
      </c>
    </row>
    <row r="296" spans="1:65" s="14" customFormat="1" ht="11.25">
      <c r="B296" s="205"/>
      <c r="C296" s="206"/>
      <c r="D296" s="196" t="s">
        <v>145</v>
      </c>
      <c r="E296" s="207" t="s">
        <v>44</v>
      </c>
      <c r="F296" s="208" t="s">
        <v>350</v>
      </c>
      <c r="G296" s="206"/>
      <c r="H296" s="209">
        <v>5.25</v>
      </c>
      <c r="I296" s="210"/>
      <c r="J296" s="206"/>
      <c r="K296" s="206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145</v>
      </c>
      <c r="AU296" s="215" t="s">
        <v>92</v>
      </c>
      <c r="AV296" s="14" t="s">
        <v>92</v>
      </c>
      <c r="AW296" s="14" t="s">
        <v>42</v>
      </c>
      <c r="AX296" s="14" t="s">
        <v>90</v>
      </c>
      <c r="AY296" s="215" t="s">
        <v>134</v>
      </c>
    </row>
    <row r="297" spans="1:65" s="2" customFormat="1" ht="37.9" customHeight="1">
      <c r="A297" s="35"/>
      <c r="B297" s="36"/>
      <c r="C297" s="176" t="s">
        <v>351</v>
      </c>
      <c r="D297" s="176" t="s">
        <v>136</v>
      </c>
      <c r="E297" s="177" t="s">
        <v>352</v>
      </c>
      <c r="F297" s="178" t="s">
        <v>353</v>
      </c>
      <c r="G297" s="179" t="s">
        <v>139</v>
      </c>
      <c r="H297" s="180">
        <v>8</v>
      </c>
      <c r="I297" s="181"/>
      <c r="J297" s="182">
        <f>ROUND(I297*H297,2)</f>
        <v>0</v>
      </c>
      <c r="K297" s="178" t="s">
        <v>140</v>
      </c>
      <c r="L297" s="40"/>
      <c r="M297" s="183" t="s">
        <v>44</v>
      </c>
      <c r="N297" s="184" t="s">
        <v>53</v>
      </c>
      <c r="O297" s="65"/>
      <c r="P297" s="185">
        <f>O297*H297</f>
        <v>0</v>
      </c>
      <c r="Q297" s="185">
        <v>2.5999999999999999E-3</v>
      </c>
      <c r="R297" s="185">
        <f>Q297*H297</f>
        <v>2.0799999999999999E-2</v>
      </c>
      <c r="S297" s="185">
        <v>0</v>
      </c>
      <c r="T297" s="186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87" t="s">
        <v>141</v>
      </c>
      <c r="AT297" s="187" t="s">
        <v>136</v>
      </c>
      <c r="AU297" s="187" t="s">
        <v>92</v>
      </c>
      <c r="AY297" s="17" t="s">
        <v>134</v>
      </c>
      <c r="BE297" s="188">
        <f>IF(N297="základní",J297,0)</f>
        <v>0</v>
      </c>
      <c r="BF297" s="188">
        <f>IF(N297="snížená",J297,0)</f>
        <v>0</v>
      </c>
      <c r="BG297" s="188">
        <f>IF(N297="zákl. přenesená",J297,0)</f>
        <v>0</v>
      </c>
      <c r="BH297" s="188">
        <f>IF(N297="sníž. přenesená",J297,0)</f>
        <v>0</v>
      </c>
      <c r="BI297" s="188">
        <f>IF(N297="nulová",J297,0)</f>
        <v>0</v>
      </c>
      <c r="BJ297" s="17" t="s">
        <v>90</v>
      </c>
      <c r="BK297" s="188">
        <f>ROUND(I297*H297,2)</f>
        <v>0</v>
      </c>
      <c r="BL297" s="17" t="s">
        <v>141</v>
      </c>
      <c r="BM297" s="187" t="s">
        <v>354</v>
      </c>
    </row>
    <row r="298" spans="1:65" s="2" customFormat="1" ht="11.25">
      <c r="A298" s="35"/>
      <c r="B298" s="36"/>
      <c r="C298" s="37"/>
      <c r="D298" s="189" t="s">
        <v>143</v>
      </c>
      <c r="E298" s="37"/>
      <c r="F298" s="190" t="s">
        <v>355</v>
      </c>
      <c r="G298" s="37"/>
      <c r="H298" s="37"/>
      <c r="I298" s="191"/>
      <c r="J298" s="37"/>
      <c r="K298" s="37"/>
      <c r="L298" s="40"/>
      <c r="M298" s="192"/>
      <c r="N298" s="193"/>
      <c r="O298" s="65"/>
      <c r="P298" s="65"/>
      <c r="Q298" s="65"/>
      <c r="R298" s="65"/>
      <c r="S298" s="65"/>
      <c r="T298" s="66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7" t="s">
        <v>143</v>
      </c>
      <c r="AU298" s="17" t="s">
        <v>92</v>
      </c>
    </row>
    <row r="299" spans="1:65" s="13" customFormat="1" ht="11.25">
      <c r="B299" s="194"/>
      <c r="C299" s="195"/>
      <c r="D299" s="196" t="s">
        <v>145</v>
      </c>
      <c r="E299" s="197" t="s">
        <v>44</v>
      </c>
      <c r="F299" s="198" t="s">
        <v>146</v>
      </c>
      <c r="G299" s="195"/>
      <c r="H299" s="197" t="s">
        <v>44</v>
      </c>
      <c r="I299" s="199"/>
      <c r="J299" s="195"/>
      <c r="K299" s="195"/>
      <c r="L299" s="200"/>
      <c r="M299" s="201"/>
      <c r="N299" s="202"/>
      <c r="O299" s="202"/>
      <c r="P299" s="202"/>
      <c r="Q299" s="202"/>
      <c r="R299" s="202"/>
      <c r="S299" s="202"/>
      <c r="T299" s="203"/>
      <c r="AT299" s="204" t="s">
        <v>145</v>
      </c>
      <c r="AU299" s="204" t="s">
        <v>92</v>
      </c>
      <c r="AV299" s="13" t="s">
        <v>90</v>
      </c>
      <c r="AW299" s="13" t="s">
        <v>42</v>
      </c>
      <c r="AX299" s="13" t="s">
        <v>82</v>
      </c>
      <c r="AY299" s="204" t="s">
        <v>134</v>
      </c>
    </row>
    <row r="300" spans="1:65" s="13" customFormat="1" ht="11.25">
      <c r="B300" s="194"/>
      <c r="C300" s="195"/>
      <c r="D300" s="196" t="s">
        <v>145</v>
      </c>
      <c r="E300" s="197" t="s">
        <v>44</v>
      </c>
      <c r="F300" s="198" t="s">
        <v>356</v>
      </c>
      <c r="G300" s="195"/>
      <c r="H300" s="197" t="s">
        <v>44</v>
      </c>
      <c r="I300" s="199"/>
      <c r="J300" s="195"/>
      <c r="K300" s="195"/>
      <c r="L300" s="200"/>
      <c r="M300" s="201"/>
      <c r="N300" s="202"/>
      <c r="O300" s="202"/>
      <c r="P300" s="202"/>
      <c r="Q300" s="202"/>
      <c r="R300" s="202"/>
      <c r="S300" s="202"/>
      <c r="T300" s="203"/>
      <c r="AT300" s="204" t="s">
        <v>145</v>
      </c>
      <c r="AU300" s="204" t="s">
        <v>92</v>
      </c>
      <c r="AV300" s="13" t="s">
        <v>90</v>
      </c>
      <c r="AW300" s="13" t="s">
        <v>42</v>
      </c>
      <c r="AX300" s="13" t="s">
        <v>82</v>
      </c>
      <c r="AY300" s="204" t="s">
        <v>134</v>
      </c>
    </row>
    <row r="301" spans="1:65" s="14" customFormat="1" ht="11.25">
      <c r="B301" s="205"/>
      <c r="C301" s="206"/>
      <c r="D301" s="196" t="s">
        <v>145</v>
      </c>
      <c r="E301" s="207" t="s">
        <v>44</v>
      </c>
      <c r="F301" s="208" t="s">
        <v>357</v>
      </c>
      <c r="G301" s="206"/>
      <c r="H301" s="209">
        <v>8</v>
      </c>
      <c r="I301" s="210"/>
      <c r="J301" s="206"/>
      <c r="K301" s="206"/>
      <c r="L301" s="211"/>
      <c r="M301" s="212"/>
      <c r="N301" s="213"/>
      <c r="O301" s="213"/>
      <c r="P301" s="213"/>
      <c r="Q301" s="213"/>
      <c r="R301" s="213"/>
      <c r="S301" s="213"/>
      <c r="T301" s="214"/>
      <c r="AT301" s="215" t="s">
        <v>145</v>
      </c>
      <c r="AU301" s="215" t="s">
        <v>92</v>
      </c>
      <c r="AV301" s="14" t="s">
        <v>92</v>
      </c>
      <c r="AW301" s="14" t="s">
        <v>42</v>
      </c>
      <c r="AX301" s="14" t="s">
        <v>90</v>
      </c>
      <c r="AY301" s="215" t="s">
        <v>134</v>
      </c>
    </row>
    <row r="302" spans="1:65" s="2" customFormat="1" ht="37.9" customHeight="1">
      <c r="A302" s="35"/>
      <c r="B302" s="36"/>
      <c r="C302" s="176" t="s">
        <v>358</v>
      </c>
      <c r="D302" s="176" t="s">
        <v>136</v>
      </c>
      <c r="E302" s="177" t="s">
        <v>359</v>
      </c>
      <c r="F302" s="178" t="s">
        <v>360</v>
      </c>
      <c r="G302" s="179" t="s">
        <v>329</v>
      </c>
      <c r="H302" s="180">
        <v>4</v>
      </c>
      <c r="I302" s="181"/>
      <c r="J302" s="182">
        <f>ROUND(I302*H302,2)</f>
        <v>0</v>
      </c>
      <c r="K302" s="178" t="s">
        <v>140</v>
      </c>
      <c r="L302" s="40"/>
      <c r="M302" s="183" t="s">
        <v>44</v>
      </c>
      <c r="N302" s="184" t="s">
        <v>53</v>
      </c>
      <c r="O302" s="65"/>
      <c r="P302" s="185">
        <f>O302*H302</f>
        <v>0</v>
      </c>
      <c r="Q302" s="185">
        <v>0</v>
      </c>
      <c r="R302" s="185">
        <f>Q302*H302</f>
        <v>0</v>
      </c>
      <c r="S302" s="185">
        <v>0</v>
      </c>
      <c r="T302" s="186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7" t="s">
        <v>141</v>
      </c>
      <c r="AT302" s="187" t="s">
        <v>136</v>
      </c>
      <c r="AU302" s="187" t="s">
        <v>92</v>
      </c>
      <c r="AY302" s="17" t="s">
        <v>134</v>
      </c>
      <c r="BE302" s="188">
        <f>IF(N302="základní",J302,0)</f>
        <v>0</v>
      </c>
      <c r="BF302" s="188">
        <f>IF(N302="snížená",J302,0)</f>
        <v>0</v>
      </c>
      <c r="BG302" s="188">
        <f>IF(N302="zákl. přenesená",J302,0)</f>
        <v>0</v>
      </c>
      <c r="BH302" s="188">
        <f>IF(N302="sníž. přenesená",J302,0)</f>
        <v>0</v>
      </c>
      <c r="BI302" s="188">
        <f>IF(N302="nulová",J302,0)</f>
        <v>0</v>
      </c>
      <c r="BJ302" s="17" t="s">
        <v>90</v>
      </c>
      <c r="BK302" s="188">
        <f>ROUND(I302*H302,2)</f>
        <v>0</v>
      </c>
      <c r="BL302" s="17" t="s">
        <v>141</v>
      </c>
      <c r="BM302" s="187" t="s">
        <v>361</v>
      </c>
    </row>
    <row r="303" spans="1:65" s="2" customFormat="1" ht="11.25">
      <c r="A303" s="35"/>
      <c r="B303" s="36"/>
      <c r="C303" s="37"/>
      <c r="D303" s="189" t="s">
        <v>143</v>
      </c>
      <c r="E303" s="37"/>
      <c r="F303" s="190" t="s">
        <v>362</v>
      </c>
      <c r="G303" s="37"/>
      <c r="H303" s="37"/>
      <c r="I303" s="191"/>
      <c r="J303" s="37"/>
      <c r="K303" s="37"/>
      <c r="L303" s="40"/>
      <c r="M303" s="192"/>
      <c r="N303" s="193"/>
      <c r="O303" s="65"/>
      <c r="P303" s="65"/>
      <c r="Q303" s="65"/>
      <c r="R303" s="65"/>
      <c r="S303" s="65"/>
      <c r="T303" s="66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7" t="s">
        <v>143</v>
      </c>
      <c r="AU303" s="17" t="s">
        <v>92</v>
      </c>
    </row>
    <row r="304" spans="1:65" s="13" customFormat="1" ht="11.25">
      <c r="B304" s="194"/>
      <c r="C304" s="195"/>
      <c r="D304" s="196" t="s">
        <v>145</v>
      </c>
      <c r="E304" s="197" t="s">
        <v>44</v>
      </c>
      <c r="F304" s="198" t="s">
        <v>146</v>
      </c>
      <c r="G304" s="195"/>
      <c r="H304" s="197" t="s">
        <v>44</v>
      </c>
      <c r="I304" s="199"/>
      <c r="J304" s="195"/>
      <c r="K304" s="195"/>
      <c r="L304" s="200"/>
      <c r="M304" s="201"/>
      <c r="N304" s="202"/>
      <c r="O304" s="202"/>
      <c r="P304" s="202"/>
      <c r="Q304" s="202"/>
      <c r="R304" s="202"/>
      <c r="S304" s="202"/>
      <c r="T304" s="203"/>
      <c r="AT304" s="204" t="s">
        <v>145</v>
      </c>
      <c r="AU304" s="204" t="s">
        <v>92</v>
      </c>
      <c r="AV304" s="13" t="s">
        <v>90</v>
      </c>
      <c r="AW304" s="13" t="s">
        <v>42</v>
      </c>
      <c r="AX304" s="13" t="s">
        <v>82</v>
      </c>
      <c r="AY304" s="204" t="s">
        <v>134</v>
      </c>
    </row>
    <row r="305" spans="1:65" s="13" customFormat="1" ht="11.25">
      <c r="B305" s="194"/>
      <c r="C305" s="195"/>
      <c r="D305" s="196" t="s">
        <v>145</v>
      </c>
      <c r="E305" s="197" t="s">
        <v>44</v>
      </c>
      <c r="F305" s="198" t="s">
        <v>343</v>
      </c>
      <c r="G305" s="195"/>
      <c r="H305" s="197" t="s">
        <v>44</v>
      </c>
      <c r="I305" s="199"/>
      <c r="J305" s="195"/>
      <c r="K305" s="195"/>
      <c r="L305" s="200"/>
      <c r="M305" s="201"/>
      <c r="N305" s="202"/>
      <c r="O305" s="202"/>
      <c r="P305" s="202"/>
      <c r="Q305" s="202"/>
      <c r="R305" s="202"/>
      <c r="S305" s="202"/>
      <c r="T305" s="203"/>
      <c r="AT305" s="204" t="s">
        <v>145</v>
      </c>
      <c r="AU305" s="204" t="s">
        <v>92</v>
      </c>
      <c r="AV305" s="13" t="s">
        <v>90</v>
      </c>
      <c r="AW305" s="13" t="s">
        <v>42</v>
      </c>
      <c r="AX305" s="13" t="s">
        <v>82</v>
      </c>
      <c r="AY305" s="204" t="s">
        <v>134</v>
      </c>
    </row>
    <row r="306" spans="1:65" s="14" customFormat="1" ht="11.25">
      <c r="B306" s="205"/>
      <c r="C306" s="206"/>
      <c r="D306" s="196" t="s">
        <v>145</v>
      </c>
      <c r="E306" s="207" t="s">
        <v>44</v>
      </c>
      <c r="F306" s="208" t="s">
        <v>141</v>
      </c>
      <c r="G306" s="206"/>
      <c r="H306" s="209">
        <v>4</v>
      </c>
      <c r="I306" s="210"/>
      <c r="J306" s="206"/>
      <c r="K306" s="206"/>
      <c r="L306" s="211"/>
      <c r="M306" s="212"/>
      <c r="N306" s="213"/>
      <c r="O306" s="213"/>
      <c r="P306" s="213"/>
      <c r="Q306" s="213"/>
      <c r="R306" s="213"/>
      <c r="S306" s="213"/>
      <c r="T306" s="214"/>
      <c r="AT306" s="215" t="s">
        <v>145</v>
      </c>
      <c r="AU306" s="215" t="s">
        <v>92</v>
      </c>
      <c r="AV306" s="14" t="s">
        <v>92</v>
      </c>
      <c r="AW306" s="14" t="s">
        <v>42</v>
      </c>
      <c r="AX306" s="14" t="s">
        <v>90</v>
      </c>
      <c r="AY306" s="215" t="s">
        <v>134</v>
      </c>
    </row>
    <row r="307" spans="1:65" s="2" customFormat="1" ht="37.9" customHeight="1">
      <c r="A307" s="35"/>
      <c r="B307" s="36"/>
      <c r="C307" s="176" t="s">
        <v>363</v>
      </c>
      <c r="D307" s="176" t="s">
        <v>136</v>
      </c>
      <c r="E307" s="177" t="s">
        <v>364</v>
      </c>
      <c r="F307" s="178" t="s">
        <v>365</v>
      </c>
      <c r="G307" s="179" t="s">
        <v>139</v>
      </c>
      <c r="H307" s="180">
        <v>13.25</v>
      </c>
      <c r="I307" s="181"/>
      <c r="J307" s="182">
        <f>ROUND(I307*H307,2)</f>
        <v>0</v>
      </c>
      <c r="K307" s="178" t="s">
        <v>140</v>
      </c>
      <c r="L307" s="40"/>
      <c r="M307" s="183" t="s">
        <v>44</v>
      </c>
      <c r="N307" s="184" t="s">
        <v>53</v>
      </c>
      <c r="O307" s="65"/>
      <c r="P307" s="185">
        <f>O307*H307</f>
        <v>0</v>
      </c>
      <c r="Q307" s="185">
        <v>1.0000000000000001E-5</v>
      </c>
      <c r="R307" s="185">
        <f>Q307*H307</f>
        <v>1.3250000000000002E-4</v>
      </c>
      <c r="S307" s="185">
        <v>0</v>
      </c>
      <c r="T307" s="186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7" t="s">
        <v>141</v>
      </c>
      <c r="AT307" s="187" t="s">
        <v>136</v>
      </c>
      <c r="AU307" s="187" t="s">
        <v>92</v>
      </c>
      <c r="AY307" s="17" t="s">
        <v>134</v>
      </c>
      <c r="BE307" s="188">
        <f>IF(N307="základní",J307,0)</f>
        <v>0</v>
      </c>
      <c r="BF307" s="188">
        <f>IF(N307="snížená",J307,0)</f>
        <v>0</v>
      </c>
      <c r="BG307" s="188">
        <f>IF(N307="zákl. přenesená",J307,0)</f>
        <v>0</v>
      </c>
      <c r="BH307" s="188">
        <f>IF(N307="sníž. přenesená",J307,0)</f>
        <v>0</v>
      </c>
      <c r="BI307" s="188">
        <f>IF(N307="nulová",J307,0)</f>
        <v>0</v>
      </c>
      <c r="BJ307" s="17" t="s">
        <v>90</v>
      </c>
      <c r="BK307" s="188">
        <f>ROUND(I307*H307,2)</f>
        <v>0</v>
      </c>
      <c r="BL307" s="17" t="s">
        <v>141</v>
      </c>
      <c r="BM307" s="187" t="s">
        <v>366</v>
      </c>
    </row>
    <row r="308" spans="1:65" s="2" customFormat="1" ht="11.25">
      <c r="A308" s="35"/>
      <c r="B308" s="36"/>
      <c r="C308" s="37"/>
      <c r="D308" s="189" t="s">
        <v>143</v>
      </c>
      <c r="E308" s="37"/>
      <c r="F308" s="190" t="s">
        <v>367</v>
      </c>
      <c r="G308" s="37"/>
      <c r="H308" s="37"/>
      <c r="I308" s="191"/>
      <c r="J308" s="37"/>
      <c r="K308" s="37"/>
      <c r="L308" s="40"/>
      <c r="M308" s="192"/>
      <c r="N308" s="193"/>
      <c r="O308" s="65"/>
      <c r="P308" s="65"/>
      <c r="Q308" s="65"/>
      <c r="R308" s="65"/>
      <c r="S308" s="65"/>
      <c r="T308" s="66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7" t="s">
        <v>143</v>
      </c>
      <c r="AU308" s="17" t="s">
        <v>92</v>
      </c>
    </row>
    <row r="309" spans="1:65" s="13" customFormat="1" ht="11.25">
      <c r="B309" s="194"/>
      <c r="C309" s="195"/>
      <c r="D309" s="196" t="s">
        <v>145</v>
      </c>
      <c r="E309" s="197" t="s">
        <v>44</v>
      </c>
      <c r="F309" s="198" t="s">
        <v>146</v>
      </c>
      <c r="G309" s="195"/>
      <c r="H309" s="197" t="s">
        <v>44</v>
      </c>
      <c r="I309" s="199"/>
      <c r="J309" s="195"/>
      <c r="K309" s="195"/>
      <c r="L309" s="200"/>
      <c r="M309" s="201"/>
      <c r="N309" s="202"/>
      <c r="O309" s="202"/>
      <c r="P309" s="202"/>
      <c r="Q309" s="202"/>
      <c r="R309" s="202"/>
      <c r="S309" s="202"/>
      <c r="T309" s="203"/>
      <c r="AT309" s="204" t="s">
        <v>145</v>
      </c>
      <c r="AU309" s="204" t="s">
        <v>92</v>
      </c>
      <c r="AV309" s="13" t="s">
        <v>90</v>
      </c>
      <c r="AW309" s="13" t="s">
        <v>42</v>
      </c>
      <c r="AX309" s="13" t="s">
        <v>82</v>
      </c>
      <c r="AY309" s="204" t="s">
        <v>134</v>
      </c>
    </row>
    <row r="310" spans="1:65" s="13" customFormat="1" ht="11.25">
      <c r="B310" s="194"/>
      <c r="C310" s="195"/>
      <c r="D310" s="196" t="s">
        <v>145</v>
      </c>
      <c r="E310" s="197" t="s">
        <v>44</v>
      </c>
      <c r="F310" s="198" t="s">
        <v>349</v>
      </c>
      <c r="G310" s="195"/>
      <c r="H310" s="197" t="s">
        <v>44</v>
      </c>
      <c r="I310" s="199"/>
      <c r="J310" s="195"/>
      <c r="K310" s="195"/>
      <c r="L310" s="200"/>
      <c r="M310" s="201"/>
      <c r="N310" s="202"/>
      <c r="O310" s="202"/>
      <c r="P310" s="202"/>
      <c r="Q310" s="202"/>
      <c r="R310" s="202"/>
      <c r="S310" s="202"/>
      <c r="T310" s="203"/>
      <c r="AT310" s="204" t="s">
        <v>145</v>
      </c>
      <c r="AU310" s="204" t="s">
        <v>92</v>
      </c>
      <c r="AV310" s="13" t="s">
        <v>90</v>
      </c>
      <c r="AW310" s="13" t="s">
        <v>42</v>
      </c>
      <c r="AX310" s="13" t="s">
        <v>82</v>
      </c>
      <c r="AY310" s="204" t="s">
        <v>134</v>
      </c>
    </row>
    <row r="311" spans="1:65" s="14" customFormat="1" ht="11.25">
      <c r="B311" s="205"/>
      <c r="C311" s="206"/>
      <c r="D311" s="196" t="s">
        <v>145</v>
      </c>
      <c r="E311" s="207" t="s">
        <v>44</v>
      </c>
      <c r="F311" s="208" t="s">
        <v>350</v>
      </c>
      <c r="G311" s="206"/>
      <c r="H311" s="209">
        <v>5.25</v>
      </c>
      <c r="I311" s="210"/>
      <c r="J311" s="206"/>
      <c r="K311" s="206"/>
      <c r="L311" s="211"/>
      <c r="M311" s="212"/>
      <c r="N311" s="213"/>
      <c r="O311" s="213"/>
      <c r="P311" s="213"/>
      <c r="Q311" s="213"/>
      <c r="R311" s="213"/>
      <c r="S311" s="213"/>
      <c r="T311" s="214"/>
      <c r="AT311" s="215" t="s">
        <v>145</v>
      </c>
      <c r="AU311" s="215" t="s">
        <v>92</v>
      </c>
      <c r="AV311" s="14" t="s">
        <v>92</v>
      </c>
      <c r="AW311" s="14" t="s">
        <v>42</v>
      </c>
      <c r="AX311" s="14" t="s">
        <v>82</v>
      </c>
      <c r="AY311" s="215" t="s">
        <v>134</v>
      </c>
    </row>
    <row r="312" spans="1:65" s="13" customFormat="1" ht="11.25">
      <c r="B312" s="194"/>
      <c r="C312" s="195"/>
      <c r="D312" s="196" t="s">
        <v>145</v>
      </c>
      <c r="E312" s="197" t="s">
        <v>44</v>
      </c>
      <c r="F312" s="198" t="s">
        <v>356</v>
      </c>
      <c r="G312" s="195"/>
      <c r="H312" s="197" t="s">
        <v>44</v>
      </c>
      <c r="I312" s="199"/>
      <c r="J312" s="195"/>
      <c r="K312" s="195"/>
      <c r="L312" s="200"/>
      <c r="M312" s="201"/>
      <c r="N312" s="202"/>
      <c r="O312" s="202"/>
      <c r="P312" s="202"/>
      <c r="Q312" s="202"/>
      <c r="R312" s="202"/>
      <c r="S312" s="202"/>
      <c r="T312" s="203"/>
      <c r="AT312" s="204" t="s">
        <v>145</v>
      </c>
      <c r="AU312" s="204" t="s">
        <v>92</v>
      </c>
      <c r="AV312" s="13" t="s">
        <v>90</v>
      </c>
      <c r="AW312" s="13" t="s">
        <v>42</v>
      </c>
      <c r="AX312" s="13" t="s">
        <v>82</v>
      </c>
      <c r="AY312" s="204" t="s">
        <v>134</v>
      </c>
    </row>
    <row r="313" spans="1:65" s="14" customFormat="1" ht="11.25">
      <c r="B313" s="205"/>
      <c r="C313" s="206"/>
      <c r="D313" s="196" t="s">
        <v>145</v>
      </c>
      <c r="E313" s="207" t="s">
        <v>44</v>
      </c>
      <c r="F313" s="208" t="s">
        <v>357</v>
      </c>
      <c r="G313" s="206"/>
      <c r="H313" s="209">
        <v>8</v>
      </c>
      <c r="I313" s="210"/>
      <c r="J313" s="206"/>
      <c r="K313" s="206"/>
      <c r="L313" s="211"/>
      <c r="M313" s="212"/>
      <c r="N313" s="213"/>
      <c r="O313" s="213"/>
      <c r="P313" s="213"/>
      <c r="Q313" s="213"/>
      <c r="R313" s="213"/>
      <c r="S313" s="213"/>
      <c r="T313" s="214"/>
      <c r="AT313" s="215" t="s">
        <v>145</v>
      </c>
      <c r="AU313" s="215" t="s">
        <v>92</v>
      </c>
      <c r="AV313" s="14" t="s">
        <v>92</v>
      </c>
      <c r="AW313" s="14" t="s">
        <v>42</v>
      </c>
      <c r="AX313" s="14" t="s">
        <v>82</v>
      </c>
      <c r="AY313" s="215" t="s">
        <v>134</v>
      </c>
    </row>
    <row r="314" spans="1:65" s="15" customFormat="1" ht="11.25">
      <c r="B314" s="226"/>
      <c r="C314" s="227"/>
      <c r="D314" s="196" t="s">
        <v>145</v>
      </c>
      <c r="E314" s="228" t="s">
        <v>44</v>
      </c>
      <c r="F314" s="229" t="s">
        <v>232</v>
      </c>
      <c r="G314" s="227"/>
      <c r="H314" s="230">
        <v>13.25</v>
      </c>
      <c r="I314" s="231"/>
      <c r="J314" s="227"/>
      <c r="K314" s="227"/>
      <c r="L314" s="232"/>
      <c r="M314" s="233"/>
      <c r="N314" s="234"/>
      <c r="O314" s="234"/>
      <c r="P314" s="234"/>
      <c r="Q314" s="234"/>
      <c r="R314" s="234"/>
      <c r="S314" s="234"/>
      <c r="T314" s="235"/>
      <c r="AT314" s="236" t="s">
        <v>145</v>
      </c>
      <c r="AU314" s="236" t="s">
        <v>92</v>
      </c>
      <c r="AV314" s="15" t="s">
        <v>141</v>
      </c>
      <c r="AW314" s="15" t="s">
        <v>42</v>
      </c>
      <c r="AX314" s="15" t="s">
        <v>90</v>
      </c>
      <c r="AY314" s="236" t="s">
        <v>134</v>
      </c>
    </row>
    <row r="315" spans="1:65" s="2" customFormat="1" ht="33" customHeight="1">
      <c r="A315" s="35"/>
      <c r="B315" s="36"/>
      <c r="C315" s="176" t="s">
        <v>368</v>
      </c>
      <c r="D315" s="176" t="s">
        <v>136</v>
      </c>
      <c r="E315" s="177" t="s">
        <v>369</v>
      </c>
      <c r="F315" s="178" t="s">
        <v>370</v>
      </c>
      <c r="G315" s="179" t="s">
        <v>139</v>
      </c>
      <c r="H315" s="180">
        <v>45.372</v>
      </c>
      <c r="I315" s="181"/>
      <c r="J315" s="182">
        <f>ROUND(I315*H315,2)</f>
        <v>0</v>
      </c>
      <c r="K315" s="178" t="s">
        <v>140</v>
      </c>
      <c r="L315" s="40"/>
      <c r="M315" s="183" t="s">
        <v>44</v>
      </c>
      <c r="N315" s="184" t="s">
        <v>53</v>
      </c>
      <c r="O315" s="65"/>
      <c r="P315" s="185">
        <f>O315*H315</f>
        <v>0</v>
      </c>
      <c r="Q315" s="185">
        <v>0</v>
      </c>
      <c r="R315" s="185">
        <f>Q315*H315</f>
        <v>0</v>
      </c>
      <c r="S315" s="185">
        <v>0.01</v>
      </c>
      <c r="T315" s="186">
        <f>S315*H315</f>
        <v>0.45372000000000001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7" t="s">
        <v>141</v>
      </c>
      <c r="AT315" s="187" t="s">
        <v>136</v>
      </c>
      <c r="AU315" s="187" t="s">
        <v>92</v>
      </c>
      <c r="AY315" s="17" t="s">
        <v>134</v>
      </c>
      <c r="BE315" s="188">
        <f>IF(N315="základní",J315,0)</f>
        <v>0</v>
      </c>
      <c r="BF315" s="188">
        <f>IF(N315="snížená",J315,0)</f>
        <v>0</v>
      </c>
      <c r="BG315" s="188">
        <f>IF(N315="zákl. přenesená",J315,0)</f>
        <v>0</v>
      </c>
      <c r="BH315" s="188">
        <f>IF(N315="sníž. přenesená",J315,0)</f>
        <v>0</v>
      </c>
      <c r="BI315" s="188">
        <f>IF(N315="nulová",J315,0)</f>
        <v>0</v>
      </c>
      <c r="BJ315" s="17" t="s">
        <v>90</v>
      </c>
      <c r="BK315" s="188">
        <f>ROUND(I315*H315,2)</f>
        <v>0</v>
      </c>
      <c r="BL315" s="17" t="s">
        <v>141</v>
      </c>
      <c r="BM315" s="187" t="s">
        <v>371</v>
      </c>
    </row>
    <row r="316" spans="1:65" s="2" customFormat="1" ht="11.25">
      <c r="A316" s="35"/>
      <c r="B316" s="36"/>
      <c r="C316" s="37"/>
      <c r="D316" s="189" t="s">
        <v>143</v>
      </c>
      <c r="E316" s="37"/>
      <c r="F316" s="190" t="s">
        <v>372</v>
      </c>
      <c r="G316" s="37"/>
      <c r="H316" s="37"/>
      <c r="I316" s="191"/>
      <c r="J316" s="37"/>
      <c r="K316" s="37"/>
      <c r="L316" s="40"/>
      <c r="M316" s="192"/>
      <c r="N316" s="193"/>
      <c r="O316" s="65"/>
      <c r="P316" s="65"/>
      <c r="Q316" s="65"/>
      <c r="R316" s="65"/>
      <c r="S316" s="65"/>
      <c r="T316" s="66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7" t="s">
        <v>143</v>
      </c>
      <c r="AU316" s="17" t="s">
        <v>92</v>
      </c>
    </row>
    <row r="317" spans="1:65" s="13" customFormat="1" ht="11.25">
      <c r="B317" s="194"/>
      <c r="C317" s="195"/>
      <c r="D317" s="196" t="s">
        <v>145</v>
      </c>
      <c r="E317" s="197" t="s">
        <v>44</v>
      </c>
      <c r="F317" s="198" t="s">
        <v>146</v>
      </c>
      <c r="G317" s="195"/>
      <c r="H317" s="197" t="s">
        <v>44</v>
      </c>
      <c r="I317" s="199"/>
      <c r="J317" s="195"/>
      <c r="K317" s="195"/>
      <c r="L317" s="200"/>
      <c r="M317" s="201"/>
      <c r="N317" s="202"/>
      <c r="O317" s="202"/>
      <c r="P317" s="202"/>
      <c r="Q317" s="202"/>
      <c r="R317" s="202"/>
      <c r="S317" s="202"/>
      <c r="T317" s="203"/>
      <c r="AT317" s="204" t="s">
        <v>145</v>
      </c>
      <c r="AU317" s="204" t="s">
        <v>92</v>
      </c>
      <c r="AV317" s="13" t="s">
        <v>90</v>
      </c>
      <c r="AW317" s="13" t="s">
        <v>42</v>
      </c>
      <c r="AX317" s="13" t="s">
        <v>82</v>
      </c>
      <c r="AY317" s="204" t="s">
        <v>134</v>
      </c>
    </row>
    <row r="318" spans="1:65" s="13" customFormat="1" ht="11.25">
      <c r="B318" s="194"/>
      <c r="C318" s="195"/>
      <c r="D318" s="196" t="s">
        <v>145</v>
      </c>
      <c r="E318" s="197" t="s">
        <v>44</v>
      </c>
      <c r="F318" s="198" t="s">
        <v>373</v>
      </c>
      <c r="G318" s="195"/>
      <c r="H318" s="197" t="s">
        <v>44</v>
      </c>
      <c r="I318" s="199"/>
      <c r="J318" s="195"/>
      <c r="K318" s="195"/>
      <c r="L318" s="200"/>
      <c r="M318" s="201"/>
      <c r="N318" s="202"/>
      <c r="O318" s="202"/>
      <c r="P318" s="202"/>
      <c r="Q318" s="202"/>
      <c r="R318" s="202"/>
      <c r="S318" s="202"/>
      <c r="T318" s="203"/>
      <c r="AT318" s="204" t="s">
        <v>145</v>
      </c>
      <c r="AU318" s="204" t="s">
        <v>92</v>
      </c>
      <c r="AV318" s="13" t="s">
        <v>90</v>
      </c>
      <c r="AW318" s="13" t="s">
        <v>42</v>
      </c>
      <c r="AX318" s="13" t="s">
        <v>82</v>
      </c>
      <c r="AY318" s="204" t="s">
        <v>134</v>
      </c>
    </row>
    <row r="319" spans="1:65" s="14" customFormat="1" ht="11.25">
      <c r="B319" s="205"/>
      <c r="C319" s="206"/>
      <c r="D319" s="196" t="s">
        <v>145</v>
      </c>
      <c r="E319" s="207" t="s">
        <v>44</v>
      </c>
      <c r="F319" s="208" t="s">
        <v>374</v>
      </c>
      <c r="G319" s="206"/>
      <c r="H319" s="209">
        <v>45.372</v>
      </c>
      <c r="I319" s="210"/>
      <c r="J319" s="206"/>
      <c r="K319" s="206"/>
      <c r="L319" s="211"/>
      <c r="M319" s="212"/>
      <c r="N319" s="213"/>
      <c r="O319" s="213"/>
      <c r="P319" s="213"/>
      <c r="Q319" s="213"/>
      <c r="R319" s="213"/>
      <c r="S319" s="213"/>
      <c r="T319" s="214"/>
      <c r="AT319" s="215" t="s">
        <v>145</v>
      </c>
      <c r="AU319" s="215" t="s">
        <v>92</v>
      </c>
      <c r="AV319" s="14" t="s">
        <v>92</v>
      </c>
      <c r="AW319" s="14" t="s">
        <v>42</v>
      </c>
      <c r="AX319" s="14" t="s">
        <v>90</v>
      </c>
      <c r="AY319" s="215" t="s">
        <v>134</v>
      </c>
    </row>
    <row r="320" spans="1:65" s="2" customFormat="1" ht="62.65" customHeight="1">
      <c r="A320" s="35"/>
      <c r="B320" s="36"/>
      <c r="C320" s="176" t="s">
        <v>375</v>
      </c>
      <c r="D320" s="176" t="s">
        <v>136</v>
      </c>
      <c r="E320" s="177" t="s">
        <v>376</v>
      </c>
      <c r="F320" s="178" t="s">
        <v>377</v>
      </c>
      <c r="G320" s="179" t="s">
        <v>139</v>
      </c>
      <c r="H320" s="180">
        <v>45.372</v>
      </c>
      <c r="I320" s="181"/>
      <c r="J320" s="182">
        <f>ROUND(I320*H320,2)</f>
        <v>0</v>
      </c>
      <c r="K320" s="178" t="s">
        <v>140</v>
      </c>
      <c r="L320" s="40"/>
      <c r="M320" s="183" t="s">
        <v>44</v>
      </c>
      <c r="N320" s="184" t="s">
        <v>53</v>
      </c>
      <c r="O320" s="65"/>
      <c r="P320" s="185">
        <f>O320*H320</f>
        <v>0</v>
      </c>
      <c r="Q320" s="185">
        <v>0</v>
      </c>
      <c r="R320" s="185">
        <f>Q320*H320</f>
        <v>0</v>
      </c>
      <c r="S320" s="185">
        <v>0.02</v>
      </c>
      <c r="T320" s="186">
        <f>S320*H320</f>
        <v>0.90744000000000002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87" t="s">
        <v>141</v>
      </c>
      <c r="AT320" s="187" t="s">
        <v>136</v>
      </c>
      <c r="AU320" s="187" t="s">
        <v>92</v>
      </c>
      <c r="AY320" s="17" t="s">
        <v>134</v>
      </c>
      <c r="BE320" s="188">
        <f>IF(N320="základní",J320,0)</f>
        <v>0</v>
      </c>
      <c r="BF320" s="188">
        <f>IF(N320="snížená",J320,0)</f>
        <v>0</v>
      </c>
      <c r="BG320" s="188">
        <f>IF(N320="zákl. přenesená",J320,0)</f>
        <v>0</v>
      </c>
      <c r="BH320" s="188">
        <f>IF(N320="sníž. přenesená",J320,0)</f>
        <v>0</v>
      </c>
      <c r="BI320" s="188">
        <f>IF(N320="nulová",J320,0)</f>
        <v>0</v>
      </c>
      <c r="BJ320" s="17" t="s">
        <v>90</v>
      </c>
      <c r="BK320" s="188">
        <f>ROUND(I320*H320,2)</f>
        <v>0</v>
      </c>
      <c r="BL320" s="17" t="s">
        <v>141</v>
      </c>
      <c r="BM320" s="187" t="s">
        <v>378</v>
      </c>
    </row>
    <row r="321" spans="1:65" s="2" customFormat="1" ht="11.25">
      <c r="A321" s="35"/>
      <c r="B321" s="36"/>
      <c r="C321" s="37"/>
      <c r="D321" s="189" t="s">
        <v>143</v>
      </c>
      <c r="E321" s="37"/>
      <c r="F321" s="190" t="s">
        <v>379</v>
      </c>
      <c r="G321" s="37"/>
      <c r="H321" s="37"/>
      <c r="I321" s="191"/>
      <c r="J321" s="37"/>
      <c r="K321" s="37"/>
      <c r="L321" s="40"/>
      <c r="M321" s="192"/>
      <c r="N321" s="193"/>
      <c r="O321" s="65"/>
      <c r="P321" s="65"/>
      <c r="Q321" s="65"/>
      <c r="R321" s="65"/>
      <c r="S321" s="65"/>
      <c r="T321" s="66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7" t="s">
        <v>143</v>
      </c>
      <c r="AU321" s="17" t="s">
        <v>92</v>
      </c>
    </row>
    <row r="322" spans="1:65" s="13" customFormat="1" ht="11.25">
      <c r="B322" s="194"/>
      <c r="C322" s="195"/>
      <c r="D322" s="196" t="s">
        <v>145</v>
      </c>
      <c r="E322" s="197" t="s">
        <v>44</v>
      </c>
      <c r="F322" s="198" t="s">
        <v>146</v>
      </c>
      <c r="G322" s="195"/>
      <c r="H322" s="197" t="s">
        <v>44</v>
      </c>
      <c r="I322" s="199"/>
      <c r="J322" s="195"/>
      <c r="K322" s="195"/>
      <c r="L322" s="200"/>
      <c r="M322" s="201"/>
      <c r="N322" s="202"/>
      <c r="O322" s="202"/>
      <c r="P322" s="202"/>
      <c r="Q322" s="202"/>
      <c r="R322" s="202"/>
      <c r="S322" s="202"/>
      <c r="T322" s="203"/>
      <c r="AT322" s="204" t="s">
        <v>145</v>
      </c>
      <c r="AU322" s="204" t="s">
        <v>92</v>
      </c>
      <c r="AV322" s="13" t="s">
        <v>90</v>
      </c>
      <c r="AW322" s="13" t="s">
        <v>42</v>
      </c>
      <c r="AX322" s="13" t="s">
        <v>82</v>
      </c>
      <c r="AY322" s="204" t="s">
        <v>134</v>
      </c>
    </row>
    <row r="323" spans="1:65" s="13" customFormat="1" ht="11.25">
      <c r="B323" s="194"/>
      <c r="C323" s="195"/>
      <c r="D323" s="196" t="s">
        <v>145</v>
      </c>
      <c r="E323" s="197" t="s">
        <v>44</v>
      </c>
      <c r="F323" s="198" t="s">
        <v>373</v>
      </c>
      <c r="G323" s="195"/>
      <c r="H323" s="197" t="s">
        <v>44</v>
      </c>
      <c r="I323" s="199"/>
      <c r="J323" s="195"/>
      <c r="K323" s="195"/>
      <c r="L323" s="200"/>
      <c r="M323" s="201"/>
      <c r="N323" s="202"/>
      <c r="O323" s="202"/>
      <c r="P323" s="202"/>
      <c r="Q323" s="202"/>
      <c r="R323" s="202"/>
      <c r="S323" s="202"/>
      <c r="T323" s="203"/>
      <c r="AT323" s="204" t="s">
        <v>145</v>
      </c>
      <c r="AU323" s="204" t="s">
        <v>92</v>
      </c>
      <c r="AV323" s="13" t="s">
        <v>90</v>
      </c>
      <c r="AW323" s="13" t="s">
        <v>42</v>
      </c>
      <c r="AX323" s="13" t="s">
        <v>82</v>
      </c>
      <c r="AY323" s="204" t="s">
        <v>134</v>
      </c>
    </row>
    <row r="324" spans="1:65" s="14" customFormat="1" ht="11.25">
      <c r="B324" s="205"/>
      <c r="C324" s="206"/>
      <c r="D324" s="196" t="s">
        <v>145</v>
      </c>
      <c r="E324" s="207" t="s">
        <v>44</v>
      </c>
      <c r="F324" s="208" t="s">
        <v>374</v>
      </c>
      <c r="G324" s="206"/>
      <c r="H324" s="209">
        <v>45.372</v>
      </c>
      <c r="I324" s="210"/>
      <c r="J324" s="206"/>
      <c r="K324" s="206"/>
      <c r="L324" s="211"/>
      <c r="M324" s="212"/>
      <c r="N324" s="213"/>
      <c r="O324" s="213"/>
      <c r="P324" s="213"/>
      <c r="Q324" s="213"/>
      <c r="R324" s="213"/>
      <c r="S324" s="213"/>
      <c r="T324" s="214"/>
      <c r="AT324" s="215" t="s">
        <v>145</v>
      </c>
      <c r="AU324" s="215" t="s">
        <v>92</v>
      </c>
      <c r="AV324" s="14" t="s">
        <v>92</v>
      </c>
      <c r="AW324" s="14" t="s">
        <v>42</v>
      </c>
      <c r="AX324" s="14" t="s">
        <v>90</v>
      </c>
      <c r="AY324" s="215" t="s">
        <v>134</v>
      </c>
    </row>
    <row r="325" spans="1:65" s="2" customFormat="1" ht="55.5" customHeight="1">
      <c r="A325" s="35"/>
      <c r="B325" s="36"/>
      <c r="C325" s="176" t="s">
        <v>380</v>
      </c>
      <c r="D325" s="176" t="s">
        <v>136</v>
      </c>
      <c r="E325" s="177" t="s">
        <v>381</v>
      </c>
      <c r="F325" s="178" t="s">
        <v>382</v>
      </c>
      <c r="G325" s="179" t="s">
        <v>284</v>
      </c>
      <c r="H325" s="180">
        <v>3</v>
      </c>
      <c r="I325" s="181"/>
      <c r="J325" s="182">
        <f>ROUND(I325*H325,2)</f>
        <v>0</v>
      </c>
      <c r="K325" s="178" t="s">
        <v>140</v>
      </c>
      <c r="L325" s="40"/>
      <c r="M325" s="183" t="s">
        <v>44</v>
      </c>
      <c r="N325" s="184" t="s">
        <v>53</v>
      </c>
      <c r="O325" s="65"/>
      <c r="P325" s="185">
        <f>O325*H325</f>
        <v>0</v>
      </c>
      <c r="Q325" s="185">
        <v>0</v>
      </c>
      <c r="R325" s="185">
        <f>Q325*H325</f>
        <v>0</v>
      </c>
      <c r="S325" s="185">
        <v>8.2000000000000003E-2</v>
      </c>
      <c r="T325" s="186">
        <f>S325*H325</f>
        <v>0.246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87" t="s">
        <v>141</v>
      </c>
      <c r="AT325" s="187" t="s">
        <v>136</v>
      </c>
      <c r="AU325" s="187" t="s">
        <v>92</v>
      </c>
      <c r="AY325" s="17" t="s">
        <v>134</v>
      </c>
      <c r="BE325" s="188">
        <f>IF(N325="základní",J325,0)</f>
        <v>0</v>
      </c>
      <c r="BF325" s="188">
        <f>IF(N325="snížená",J325,0)</f>
        <v>0</v>
      </c>
      <c r="BG325" s="188">
        <f>IF(N325="zákl. přenesená",J325,0)</f>
        <v>0</v>
      </c>
      <c r="BH325" s="188">
        <f>IF(N325="sníž. přenesená",J325,0)</f>
        <v>0</v>
      </c>
      <c r="BI325" s="188">
        <f>IF(N325="nulová",J325,0)</f>
        <v>0</v>
      </c>
      <c r="BJ325" s="17" t="s">
        <v>90</v>
      </c>
      <c r="BK325" s="188">
        <f>ROUND(I325*H325,2)</f>
        <v>0</v>
      </c>
      <c r="BL325" s="17" t="s">
        <v>141</v>
      </c>
      <c r="BM325" s="187" t="s">
        <v>383</v>
      </c>
    </row>
    <row r="326" spans="1:65" s="2" customFormat="1" ht="11.25">
      <c r="A326" s="35"/>
      <c r="B326" s="36"/>
      <c r="C326" s="37"/>
      <c r="D326" s="189" t="s">
        <v>143</v>
      </c>
      <c r="E326" s="37"/>
      <c r="F326" s="190" t="s">
        <v>384</v>
      </c>
      <c r="G326" s="37"/>
      <c r="H326" s="37"/>
      <c r="I326" s="191"/>
      <c r="J326" s="37"/>
      <c r="K326" s="37"/>
      <c r="L326" s="40"/>
      <c r="M326" s="192"/>
      <c r="N326" s="193"/>
      <c r="O326" s="65"/>
      <c r="P326" s="65"/>
      <c r="Q326" s="65"/>
      <c r="R326" s="65"/>
      <c r="S326" s="65"/>
      <c r="T326" s="66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7" t="s">
        <v>143</v>
      </c>
      <c r="AU326" s="17" t="s">
        <v>92</v>
      </c>
    </row>
    <row r="327" spans="1:65" s="13" customFormat="1" ht="11.25">
      <c r="B327" s="194"/>
      <c r="C327" s="195"/>
      <c r="D327" s="196" t="s">
        <v>145</v>
      </c>
      <c r="E327" s="197" t="s">
        <v>44</v>
      </c>
      <c r="F327" s="198" t="s">
        <v>146</v>
      </c>
      <c r="G327" s="195"/>
      <c r="H327" s="197" t="s">
        <v>44</v>
      </c>
      <c r="I327" s="199"/>
      <c r="J327" s="195"/>
      <c r="K327" s="195"/>
      <c r="L327" s="200"/>
      <c r="M327" s="201"/>
      <c r="N327" s="202"/>
      <c r="O327" s="202"/>
      <c r="P327" s="202"/>
      <c r="Q327" s="202"/>
      <c r="R327" s="202"/>
      <c r="S327" s="202"/>
      <c r="T327" s="203"/>
      <c r="AT327" s="204" t="s">
        <v>145</v>
      </c>
      <c r="AU327" s="204" t="s">
        <v>92</v>
      </c>
      <c r="AV327" s="13" t="s">
        <v>90</v>
      </c>
      <c r="AW327" s="13" t="s">
        <v>42</v>
      </c>
      <c r="AX327" s="13" t="s">
        <v>82</v>
      </c>
      <c r="AY327" s="204" t="s">
        <v>134</v>
      </c>
    </row>
    <row r="328" spans="1:65" s="13" customFormat="1" ht="11.25">
      <c r="B328" s="194"/>
      <c r="C328" s="195"/>
      <c r="D328" s="196" t="s">
        <v>145</v>
      </c>
      <c r="E328" s="197" t="s">
        <v>44</v>
      </c>
      <c r="F328" s="198" t="s">
        <v>385</v>
      </c>
      <c r="G328" s="195"/>
      <c r="H328" s="197" t="s">
        <v>44</v>
      </c>
      <c r="I328" s="199"/>
      <c r="J328" s="195"/>
      <c r="K328" s="195"/>
      <c r="L328" s="200"/>
      <c r="M328" s="201"/>
      <c r="N328" s="202"/>
      <c r="O328" s="202"/>
      <c r="P328" s="202"/>
      <c r="Q328" s="202"/>
      <c r="R328" s="202"/>
      <c r="S328" s="202"/>
      <c r="T328" s="203"/>
      <c r="AT328" s="204" t="s">
        <v>145</v>
      </c>
      <c r="AU328" s="204" t="s">
        <v>92</v>
      </c>
      <c r="AV328" s="13" t="s">
        <v>90</v>
      </c>
      <c r="AW328" s="13" t="s">
        <v>42</v>
      </c>
      <c r="AX328" s="13" t="s">
        <v>82</v>
      </c>
      <c r="AY328" s="204" t="s">
        <v>134</v>
      </c>
    </row>
    <row r="329" spans="1:65" s="14" customFormat="1" ht="11.25">
      <c r="B329" s="205"/>
      <c r="C329" s="206"/>
      <c r="D329" s="196" t="s">
        <v>145</v>
      </c>
      <c r="E329" s="207" t="s">
        <v>44</v>
      </c>
      <c r="F329" s="208" t="s">
        <v>90</v>
      </c>
      <c r="G329" s="206"/>
      <c r="H329" s="209">
        <v>1</v>
      </c>
      <c r="I329" s="210"/>
      <c r="J329" s="206"/>
      <c r="K329" s="206"/>
      <c r="L329" s="211"/>
      <c r="M329" s="212"/>
      <c r="N329" s="213"/>
      <c r="O329" s="213"/>
      <c r="P329" s="213"/>
      <c r="Q329" s="213"/>
      <c r="R329" s="213"/>
      <c r="S329" s="213"/>
      <c r="T329" s="214"/>
      <c r="AT329" s="215" t="s">
        <v>145</v>
      </c>
      <c r="AU329" s="215" t="s">
        <v>92</v>
      </c>
      <c r="AV329" s="14" t="s">
        <v>92</v>
      </c>
      <c r="AW329" s="14" t="s">
        <v>42</v>
      </c>
      <c r="AX329" s="14" t="s">
        <v>82</v>
      </c>
      <c r="AY329" s="215" t="s">
        <v>134</v>
      </c>
    </row>
    <row r="330" spans="1:65" s="13" customFormat="1" ht="11.25">
      <c r="B330" s="194"/>
      <c r="C330" s="195"/>
      <c r="D330" s="196" t="s">
        <v>145</v>
      </c>
      <c r="E330" s="197" t="s">
        <v>44</v>
      </c>
      <c r="F330" s="198" t="s">
        <v>386</v>
      </c>
      <c r="G330" s="195"/>
      <c r="H330" s="197" t="s">
        <v>44</v>
      </c>
      <c r="I330" s="199"/>
      <c r="J330" s="195"/>
      <c r="K330" s="195"/>
      <c r="L330" s="200"/>
      <c r="M330" s="201"/>
      <c r="N330" s="202"/>
      <c r="O330" s="202"/>
      <c r="P330" s="202"/>
      <c r="Q330" s="202"/>
      <c r="R330" s="202"/>
      <c r="S330" s="202"/>
      <c r="T330" s="203"/>
      <c r="AT330" s="204" t="s">
        <v>145</v>
      </c>
      <c r="AU330" s="204" t="s">
        <v>92</v>
      </c>
      <c r="AV330" s="13" t="s">
        <v>90</v>
      </c>
      <c r="AW330" s="13" t="s">
        <v>42</v>
      </c>
      <c r="AX330" s="13" t="s">
        <v>82</v>
      </c>
      <c r="AY330" s="204" t="s">
        <v>134</v>
      </c>
    </row>
    <row r="331" spans="1:65" s="14" customFormat="1" ht="11.25">
      <c r="B331" s="205"/>
      <c r="C331" s="206"/>
      <c r="D331" s="196" t="s">
        <v>145</v>
      </c>
      <c r="E331" s="207" t="s">
        <v>44</v>
      </c>
      <c r="F331" s="208" t="s">
        <v>90</v>
      </c>
      <c r="G331" s="206"/>
      <c r="H331" s="209">
        <v>1</v>
      </c>
      <c r="I331" s="210"/>
      <c r="J331" s="206"/>
      <c r="K331" s="206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145</v>
      </c>
      <c r="AU331" s="215" t="s">
        <v>92</v>
      </c>
      <c r="AV331" s="14" t="s">
        <v>92</v>
      </c>
      <c r="AW331" s="14" t="s">
        <v>42</v>
      </c>
      <c r="AX331" s="14" t="s">
        <v>82</v>
      </c>
      <c r="AY331" s="215" t="s">
        <v>134</v>
      </c>
    </row>
    <row r="332" spans="1:65" s="13" customFormat="1" ht="11.25">
      <c r="B332" s="194"/>
      <c r="C332" s="195"/>
      <c r="D332" s="196" t="s">
        <v>145</v>
      </c>
      <c r="E332" s="197" t="s">
        <v>44</v>
      </c>
      <c r="F332" s="198" t="s">
        <v>387</v>
      </c>
      <c r="G332" s="195"/>
      <c r="H332" s="197" t="s">
        <v>44</v>
      </c>
      <c r="I332" s="199"/>
      <c r="J332" s="195"/>
      <c r="K332" s="195"/>
      <c r="L332" s="200"/>
      <c r="M332" s="201"/>
      <c r="N332" s="202"/>
      <c r="O332" s="202"/>
      <c r="P332" s="202"/>
      <c r="Q332" s="202"/>
      <c r="R332" s="202"/>
      <c r="S332" s="202"/>
      <c r="T332" s="203"/>
      <c r="AT332" s="204" t="s">
        <v>145</v>
      </c>
      <c r="AU332" s="204" t="s">
        <v>92</v>
      </c>
      <c r="AV332" s="13" t="s">
        <v>90</v>
      </c>
      <c r="AW332" s="13" t="s">
        <v>42</v>
      </c>
      <c r="AX332" s="13" t="s">
        <v>82</v>
      </c>
      <c r="AY332" s="204" t="s">
        <v>134</v>
      </c>
    </row>
    <row r="333" spans="1:65" s="14" customFormat="1" ht="11.25">
      <c r="B333" s="205"/>
      <c r="C333" s="206"/>
      <c r="D333" s="196" t="s">
        <v>145</v>
      </c>
      <c r="E333" s="207" t="s">
        <v>44</v>
      </c>
      <c r="F333" s="208" t="s">
        <v>90</v>
      </c>
      <c r="G333" s="206"/>
      <c r="H333" s="209">
        <v>1</v>
      </c>
      <c r="I333" s="210"/>
      <c r="J333" s="206"/>
      <c r="K333" s="206"/>
      <c r="L333" s="211"/>
      <c r="M333" s="212"/>
      <c r="N333" s="213"/>
      <c r="O333" s="213"/>
      <c r="P333" s="213"/>
      <c r="Q333" s="213"/>
      <c r="R333" s="213"/>
      <c r="S333" s="213"/>
      <c r="T333" s="214"/>
      <c r="AT333" s="215" t="s">
        <v>145</v>
      </c>
      <c r="AU333" s="215" t="s">
        <v>92</v>
      </c>
      <c r="AV333" s="14" t="s">
        <v>92</v>
      </c>
      <c r="AW333" s="14" t="s">
        <v>42</v>
      </c>
      <c r="AX333" s="14" t="s">
        <v>82</v>
      </c>
      <c r="AY333" s="215" t="s">
        <v>134</v>
      </c>
    </row>
    <row r="334" spans="1:65" s="15" customFormat="1" ht="11.25">
      <c r="B334" s="226"/>
      <c r="C334" s="227"/>
      <c r="D334" s="196" t="s">
        <v>145</v>
      </c>
      <c r="E334" s="228" t="s">
        <v>44</v>
      </c>
      <c r="F334" s="229" t="s">
        <v>232</v>
      </c>
      <c r="G334" s="227"/>
      <c r="H334" s="230">
        <v>3</v>
      </c>
      <c r="I334" s="231"/>
      <c r="J334" s="227"/>
      <c r="K334" s="227"/>
      <c r="L334" s="232"/>
      <c r="M334" s="233"/>
      <c r="N334" s="234"/>
      <c r="O334" s="234"/>
      <c r="P334" s="234"/>
      <c r="Q334" s="234"/>
      <c r="R334" s="234"/>
      <c r="S334" s="234"/>
      <c r="T334" s="235"/>
      <c r="AT334" s="236" t="s">
        <v>145</v>
      </c>
      <c r="AU334" s="236" t="s">
        <v>92</v>
      </c>
      <c r="AV334" s="15" t="s">
        <v>141</v>
      </c>
      <c r="AW334" s="15" t="s">
        <v>42</v>
      </c>
      <c r="AX334" s="15" t="s">
        <v>90</v>
      </c>
      <c r="AY334" s="236" t="s">
        <v>134</v>
      </c>
    </row>
    <row r="335" spans="1:65" s="2" customFormat="1" ht="55.5" customHeight="1">
      <c r="A335" s="35"/>
      <c r="B335" s="36"/>
      <c r="C335" s="176" t="s">
        <v>388</v>
      </c>
      <c r="D335" s="176" t="s">
        <v>136</v>
      </c>
      <c r="E335" s="177" t="s">
        <v>389</v>
      </c>
      <c r="F335" s="178" t="s">
        <v>390</v>
      </c>
      <c r="G335" s="179" t="s">
        <v>284</v>
      </c>
      <c r="H335" s="180">
        <v>1</v>
      </c>
      <c r="I335" s="181"/>
      <c r="J335" s="182">
        <f>ROUND(I335*H335,2)</f>
        <v>0</v>
      </c>
      <c r="K335" s="178" t="s">
        <v>140</v>
      </c>
      <c r="L335" s="40"/>
      <c r="M335" s="183" t="s">
        <v>44</v>
      </c>
      <c r="N335" s="184" t="s">
        <v>53</v>
      </c>
      <c r="O335" s="65"/>
      <c r="P335" s="185">
        <f>O335*H335</f>
        <v>0</v>
      </c>
      <c r="Q335" s="185">
        <v>0</v>
      </c>
      <c r="R335" s="185">
        <f>Q335*H335</f>
        <v>0</v>
      </c>
      <c r="S335" s="185">
        <v>4.0000000000000001E-3</v>
      </c>
      <c r="T335" s="186">
        <f>S335*H335</f>
        <v>4.0000000000000001E-3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7" t="s">
        <v>141</v>
      </c>
      <c r="AT335" s="187" t="s">
        <v>136</v>
      </c>
      <c r="AU335" s="187" t="s">
        <v>92</v>
      </c>
      <c r="AY335" s="17" t="s">
        <v>134</v>
      </c>
      <c r="BE335" s="188">
        <f>IF(N335="základní",J335,0)</f>
        <v>0</v>
      </c>
      <c r="BF335" s="188">
        <f>IF(N335="snížená",J335,0)</f>
        <v>0</v>
      </c>
      <c r="BG335" s="188">
        <f>IF(N335="zákl. přenesená",J335,0)</f>
        <v>0</v>
      </c>
      <c r="BH335" s="188">
        <f>IF(N335="sníž. přenesená",J335,0)</f>
        <v>0</v>
      </c>
      <c r="BI335" s="188">
        <f>IF(N335="nulová",J335,0)</f>
        <v>0</v>
      </c>
      <c r="BJ335" s="17" t="s">
        <v>90</v>
      </c>
      <c r="BK335" s="188">
        <f>ROUND(I335*H335,2)</f>
        <v>0</v>
      </c>
      <c r="BL335" s="17" t="s">
        <v>141</v>
      </c>
      <c r="BM335" s="187" t="s">
        <v>391</v>
      </c>
    </row>
    <row r="336" spans="1:65" s="2" customFormat="1" ht="11.25">
      <c r="A336" s="35"/>
      <c r="B336" s="36"/>
      <c r="C336" s="37"/>
      <c r="D336" s="189" t="s">
        <v>143</v>
      </c>
      <c r="E336" s="37"/>
      <c r="F336" s="190" t="s">
        <v>392</v>
      </c>
      <c r="G336" s="37"/>
      <c r="H336" s="37"/>
      <c r="I336" s="191"/>
      <c r="J336" s="37"/>
      <c r="K336" s="37"/>
      <c r="L336" s="40"/>
      <c r="M336" s="192"/>
      <c r="N336" s="193"/>
      <c r="O336" s="65"/>
      <c r="P336" s="65"/>
      <c r="Q336" s="65"/>
      <c r="R336" s="65"/>
      <c r="S336" s="65"/>
      <c r="T336" s="66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7" t="s">
        <v>143</v>
      </c>
      <c r="AU336" s="17" t="s">
        <v>92</v>
      </c>
    </row>
    <row r="337" spans="1:65" s="13" customFormat="1" ht="11.25">
      <c r="B337" s="194"/>
      <c r="C337" s="195"/>
      <c r="D337" s="196" t="s">
        <v>145</v>
      </c>
      <c r="E337" s="197" t="s">
        <v>44</v>
      </c>
      <c r="F337" s="198" t="s">
        <v>146</v>
      </c>
      <c r="G337" s="195"/>
      <c r="H337" s="197" t="s">
        <v>44</v>
      </c>
      <c r="I337" s="199"/>
      <c r="J337" s="195"/>
      <c r="K337" s="195"/>
      <c r="L337" s="200"/>
      <c r="M337" s="201"/>
      <c r="N337" s="202"/>
      <c r="O337" s="202"/>
      <c r="P337" s="202"/>
      <c r="Q337" s="202"/>
      <c r="R337" s="202"/>
      <c r="S337" s="202"/>
      <c r="T337" s="203"/>
      <c r="AT337" s="204" t="s">
        <v>145</v>
      </c>
      <c r="AU337" s="204" t="s">
        <v>92</v>
      </c>
      <c r="AV337" s="13" t="s">
        <v>90</v>
      </c>
      <c r="AW337" s="13" t="s">
        <v>42</v>
      </c>
      <c r="AX337" s="13" t="s">
        <v>82</v>
      </c>
      <c r="AY337" s="204" t="s">
        <v>134</v>
      </c>
    </row>
    <row r="338" spans="1:65" s="13" customFormat="1" ht="11.25">
      <c r="B338" s="194"/>
      <c r="C338" s="195"/>
      <c r="D338" s="196" t="s">
        <v>145</v>
      </c>
      <c r="E338" s="197" t="s">
        <v>44</v>
      </c>
      <c r="F338" s="198" t="s">
        <v>393</v>
      </c>
      <c r="G338" s="195"/>
      <c r="H338" s="197" t="s">
        <v>44</v>
      </c>
      <c r="I338" s="199"/>
      <c r="J338" s="195"/>
      <c r="K338" s="195"/>
      <c r="L338" s="200"/>
      <c r="M338" s="201"/>
      <c r="N338" s="202"/>
      <c r="O338" s="202"/>
      <c r="P338" s="202"/>
      <c r="Q338" s="202"/>
      <c r="R338" s="202"/>
      <c r="S338" s="202"/>
      <c r="T338" s="203"/>
      <c r="AT338" s="204" t="s">
        <v>145</v>
      </c>
      <c r="AU338" s="204" t="s">
        <v>92</v>
      </c>
      <c r="AV338" s="13" t="s">
        <v>90</v>
      </c>
      <c r="AW338" s="13" t="s">
        <v>42</v>
      </c>
      <c r="AX338" s="13" t="s">
        <v>82</v>
      </c>
      <c r="AY338" s="204" t="s">
        <v>134</v>
      </c>
    </row>
    <row r="339" spans="1:65" s="14" customFormat="1" ht="11.25">
      <c r="B339" s="205"/>
      <c r="C339" s="206"/>
      <c r="D339" s="196" t="s">
        <v>145</v>
      </c>
      <c r="E339" s="207" t="s">
        <v>44</v>
      </c>
      <c r="F339" s="208" t="s">
        <v>90</v>
      </c>
      <c r="G339" s="206"/>
      <c r="H339" s="209">
        <v>1</v>
      </c>
      <c r="I339" s="210"/>
      <c r="J339" s="206"/>
      <c r="K339" s="206"/>
      <c r="L339" s="211"/>
      <c r="M339" s="212"/>
      <c r="N339" s="213"/>
      <c r="O339" s="213"/>
      <c r="P339" s="213"/>
      <c r="Q339" s="213"/>
      <c r="R339" s="213"/>
      <c r="S339" s="213"/>
      <c r="T339" s="214"/>
      <c r="AT339" s="215" t="s">
        <v>145</v>
      </c>
      <c r="AU339" s="215" t="s">
        <v>92</v>
      </c>
      <c r="AV339" s="14" t="s">
        <v>92</v>
      </c>
      <c r="AW339" s="14" t="s">
        <v>42</v>
      </c>
      <c r="AX339" s="14" t="s">
        <v>90</v>
      </c>
      <c r="AY339" s="215" t="s">
        <v>134</v>
      </c>
    </row>
    <row r="340" spans="1:65" s="2" customFormat="1" ht="33" customHeight="1">
      <c r="A340" s="35"/>
      <c r="B340" s="36"/>
      <c r="C340" s="176" t="s">
        <v>394</v>
      </c>
      <c r="D340" s="176" t="s">
        <v>136</v>
      </c>
      <c r="E340" s="177" t="s">
        <v>395</v>
      </c>
      <c r="F340" s="178" t="s">
        <v>396</v>
      </c>
      <c r="G340" s="179" t="s">
        <v>329</v>
      </c>
      <c r="H340" s="180">
        <v>1.5</v>
      </c>
      <c r="I340" s="181"/>
      <c r="J340" s="182">
        <f>ROUND(I340*H340,2)</f>
        <v>0</v>
      </c>
      <c r="K340" s="178" t="s">
        <v>140</v>
      </c>
      <c r="L340" s="40"/>
      <c r="M340" s="183" t="s">
        <v>44</v>
      </c>
      <c r="N340" s="184" t="s">
        <v>53</v>
      </c>
      <c r="O340" s="65"/>
      <c r="P340" s="185">
        <f>O340*H340</f>
        <v>0</v>
      </c>
      <c r="Q340" s="185">
        <v>0</v>
      </c>
      <c r="R340" s="185">
        <f>Q340*H340</f>
        <v>0</v>
      </c>
      <c r="S340" s="185">
        <v>0</v>
      </c>
      <c r="T340" s="186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87" t="s">
        <v>141</v>
      </c>
      <c r="AT340" s="187" t="s">
        <v>136</v>
      </c>
      <c r="AU340" s="187" t="s">
        <v>92</v>
      </c>
      <c r="AY340" s="17" t="s">
        <v>134</v>
      </c>
      <c r="BE340" s="188">
        <f>IF(N340="základní",J340,0)</f>
        <v>0</v>
      </c>
      <c r="BF340" s="188">
        <f>IF(N340="snížená",J340,0)</f>
        <v>0</v>
      </c>
      <c r="BG340" s="188">
        <f>IF(N340="zákl. přenesená",J340,0)</f>
        <v>0</v>
      </c>
      <c r="BH340" s="188">
        <f>IF(N340="sníž. přenesená",J340,0)</f>
        <v>0</v>
      </c>
      <c r="BI340" s="188">
        <f>IF(N340="nulová",J340,0)</f>
        <v>0</v>
      </c>
      <c r="BJ340" s="17" t="s">
        <v>90</v>
      </c>
      <c r="BK340" s="188">
        <f>ROUND(I340*H340,2)</f>
        <v>0</v>
      </c>
      <c r="BL340" s="17" t="s">
        <v>141</v>
      </c>
      <c r="BM340" s="187" t="s">
        <v>397</v>
      </c>
    </row>
    <row r="341" spans="1:65" s="2" customFormat="1" ht="11.25">
      <c r="A341" s="35"/>
      <c r="B341" s="36"/>
      <c r="C341" s="37"/>
      <c r="D341" s="189" t="s">
        <v>143</v>
      </c>
      <c r="E341" s="37"/>
      <c r="F341" s="190" t="s">
        <v>398</v>
      </c>
      <c r="G341" s="37"/>
      <c r="H341" s="37"/>
      <c r="I341" s="191"/>
      <c r="J341" s="37"/>
      <c r="K341" s="37"/>
      <c r="L341" s="40"/>
      <c r="M341" s="192"/>
      <c r="N341" s="193"/>
      <c r="O341" s="65"/>
      <c r="P341" s="65"/>
      <c r="Q341" s="65"/>
      <c r="R341" s="65"/>
      <c r="S341" s="65"/>
      <c r="T341" s="66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7" t="s">
        <v>143</v>
      </c>
      <c r="AU341" s="17" t="s">
        <v>92</v>
      </c>
    </row>
    <row r="342" spans="1:65" s="13" customFormat="1" ht="11.25">
      <c r="B342" s="194"/>
      <c r="C342" s="195"/>
      <c r="D342" s="196" t="s">
        <v>145</v>
      </c>
      <c r="E342" s="197" t="s">
        <v>44</v>
      </c>
      <c r="F342" s="198" t="s">
        <v>146</v>
      </c>
      <c r="G342" s="195"/>
      <c r="H342" s="197" t="s">
        <v>44</v>
      </c>
      <c r="I342" s="199"/>
      <c r="J342" s="195"/>
      <c r="K342" s="195"/>
      <c r="L342" s="200"/>
      <c r="M342" s="201"/>
      <c r="N342" s="202"/>
      <c r="O342" s="202"/>
      <c r="P342" s="202"/>
      <c r="Q342" s="202"/>
      <c r="R342" s="202"/>
      <c r="S342" s="202"/>
      <c r="T342" s="203"/>
      <c r="AT342" s="204" t="s">
        <v>145</v>
      </c>
      <c r="AU342" s="204" t="s">
        <v>92</v>
      </c>
      <c r="AV342" s="13" t="s">
        <v>90</v>
      </c>
      <c r="AW342" s="13" t="s">
        <v>42</v>
      </c>
      <c r="AX342" s="13" t="s">
        <v>82</v>
      </c>
      <c r="AY342" s="204" t="s">
        <v>134</v>
      </c>
    </row>
    <row r="343" spans="1:65" s="13" customFormat="1" ht="22.5">
      <c r="B343" s="194"/>
      <c r="C343" s="195"/>
      <c r="D343" s="196" t="s">
        <v>145</v>
      </c>
      <c r="E343" s="197" t="s">
        <v>44</v>
      </c>
      <c r="F343" s="198" t="s">
        <v>399</v>
      </c>
      <c r="G343" s="195"/>
      <c r="H343" s="197" t="s">
        <v>44</v>
      </c>
      <c r="I343" s="199"/>
      <c r="J343" s="195"/>
      <c r="K343" s="195"/>
      <c r="L343" s="200"/>
      <c r="M343" s="201"/>
      <c r="N343" s="202"/>
      <c r="O343" s="202"/>
      <c r="P343" s="202"/>
      <c r="Q343" s="202"/>
      <c r="R343" s="202"/>
      <c r="S343" s="202"/>
      <c r="T343" s="203"/>
      <c r="AT343" s="204" t="s">
        <v>145</v>
      </c>
      <c r="AU343" s="204" t="s">
        <v>92</v>
      </c>
      <c r="AV343" s="13" t="s">
        <v>90</v>
      </c>
      <c r="AW343" s="13" t="s">
        <v>42</v>
      </c>
      <c r="AX343" s="13" t="s">
        <v>82</v>
      </c>
      <c r="AY343" s="204" t="s">
        <v>134</v>
      </c>
    </row>
    <row r="344" spans="1:65" s="14" customFormat="1" ht="11.25">
      <c r="B344" s="205"/>
      <c r="C344" s="206"/>
      <c r="D344" s="196" t="s">
        <v>145</v>
      </c>
      <c r="E344" s="207" t="s">
        <v>44</v>
      </c>
      <c r="F344" s="208" t="s">
        <v>400</v>
      </c>
      <c r="G344" s="206"/>
      <c r="H344" s="209">
        <v>1.5</v>
      </c>
      <c r="I344" s="210"/>
      <c r="J344" s="206"/>
      <c r="K344" s="206"/>
      <c r="L344" s="211"/>
      <c r="M344" s="212"/>
      <c r="N344" s="213"/>
      <c r="O344" s="213"/>
      <c r="P344" s="213"/>
      <c r="Q344" s="213"/>
      <c r="R344" s="213"/>
      <c r="S344" s="213"/>
      <c r="T344" s="214"/>
      <c r="AT344" s="215" t="s">
        <v>145</v>
      </c>
      <c r="AU344" s="215" t="s">
        <v>92</v>
      </c>
      <c r="AV344" s="14" t="s">
        <v>92</v>
      </c>
      <c r="AW344" s="14" t="s">
        <v>42</v>
      </c>
      <c r="AX344" s="14" t="s">
        <v>90</v>
      </c>
      <c r="AY344" s="215" t="s">
        <v>134</v>
      </c>
    </row>
    <row r="345" spans="1:65" s="2" customFormat="1" ht="33" customHeight="1">
      <c r="A345" s="35"/>
      <c r="B345" s="36"/>
      <c r="C345" s="176" t="s">
        <v>401</v>
      </c>
      <c r="D345" s="176" t="s">
        <v>136</v>
      </c>
      <c r="E345" s="177" t="s">
        <v>402</v>
      </c>
      <c r="F345" s="178" t="s">
        <v>403</v>
      </c>
      <c r="G345" s="179" t="s">
        <v>329</v>
      </c>
      <c r="H345" s="180">
        <v>0.5</v>
      </c>
      <c r="I345" s="181"/>
      <c r="J345" s="182">
        <f>ROUND(I345*H345,2)</f>
        <v>0</v>
      </c>
      <c r="K345" s="178" t="s">
        <v>140</v>
      </c>
      <c r="L345" s="40"/>
      <c r="M345" s="183" t="s">
        <v>44</v>
      </c>
      <c r="N345" s="184" t="s">
        <v>53</v>
      </c>
      <c r="O345" s="65"/>
      <c r="P345" s="185">
        <f>O345*H345</f>
        <v>0</v>
      </c>
      <c r="Q345" s="185">
        <v>0</v>
      </c>
      <c r="R345" s="185">
        <f>Q345*H345</f>
        <v>0</v>
      </c>
      <c r="S345" s="185">
        <v>0</v>
      </c>
      <c r="T345" s="186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7" t="s">
        <v>141</v>
      </c>
      <c r="AT345" s="187" t="s">
        <v>136</v>
      </c>
      <c r="AU345" s="187" t="s">
        <v>92</v>
      </c>
      <c r="AY345" s="17" t="s">
        <v>134</v>
      </c>
      <c r="BE345" s="188">
        <f>IF(N345="základní",J345,0)</f>
        <v>0</v>
      </c>
      <c r="BF345" s="188">
        <f>IF(N345="snížená",J345,0)</f>
        <v>0</v>
      </c>
      <c r="BG345" s="188">
        <f>IF(N345="zákl. přenesená",J345,0)</f>
        <v>0</v>
      </c>
      <c r="BH345" s="188">
        <f>IF(N345="sníž. přenesená",J345,0)</f>
        <v>0</v>
      </c>
      <c r="BI345" s="188">
        <f>IF(N345="nulová",J345,0)</f>
        <v>0</v>
      </c>
      <c r="BJ345" s="17" t="s">
        <v>90</v>
      </c>
      <c r="BK345" s="188">
        <f>ROUND(I345*H345,2)</f>
        <v>0</v>
      </c>
      <c r="BL345" s="17" t="s">
        <v>141</v>
      </c>
      <c r="BM345" s="187" t="s">
        <v>404</v>
      </c>
    </row>
    <row r="346" spans="1:65" s="2" customFormat="1" ht="11.25">
      <c r="A346" s="35"/>
      <c r="B346" s="36"/>
      <c r="C346" s="37"/>
      <c r="D346" s="189" t="s">
        <v>143</v>
      </c>
      <c r="E346" s="37"/>
      <c r="F346" s="190" t="s">
        <v>405</v>
      </c>
      <c r="G346" s="37"/>
      <c r="H346" s="37"/>
      <c r="I346" s="191"/>
      <c r="J346" s="37"/>
      <c r="K346" s="37"/>
      <c r="L346" s="40"/>
      <c r="M346" s="192"/>
      <c r="N346" s="193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7" t="s">
        <v>143</v>
      </c>
      <c r="AU346" s="17" t="s">
        <v>92</v>
      </c>
    </row>
    <row r="347" spans="1:65" s="13" customFormat="1" ht="11.25">
      <c r="B347" s="194"/>
      <c r="C347" s="195"/>
      <c r="D347" s="196" t="s">
        <v>145</v>
      </c>
      <c r="E347" s="197" t="s">
        <v>44</v>
      </c>
      <c r="F347" s="198" t="s">
        <v>146</v>
      </c>
      <c r="G347" s="195"/>
      <c r="H347" s="197" t="s">
        <v>44</v>
      </c>
      <c r="I347" s="199"/>
      <c r="J347" s="195"/>
      <c r="K347" s="195"/>
      <c r="L347" s="200"/>
      <c r="M347" s="201"/>
      <c r="N347" s="202"/>
      <c r="O347" s="202"/>
      <c r="P347" s="202"/>
      <c r="Q347" s="202"/>
      <c r="R347" s="202"/>
      <c r="S347" s="202"/>
      <c r="T347" s="203"/>
      <c r="AT347" s="204" t="s">
        <v>145</v>
      </c>
      <c r="AU347" s="204" t="s">
        <v>92</v>
      </c>
      <c r="AV347" s="13" t="s">
        <v>90</v>
      </c>
      <c r="AW347" s="13" t="s">
        <v>42</v>
      </c>
      <c r="AX347" s="13" t="s">
        <v>82</v>
      </c>
      <c r="AY347" s="204" t="s">
        <v>134</v>
      </c>
    </row>
    <row r="348" spans="1:65" s="13" customFormat="1" ht="22.5">
      <c r="B348" s="194"/>
      <c r="C348" s="195"/>
      <c r="D348" s="196" t="s">
        <v>145</v>
      </c>
      <c r="E348" s="197" t="s">
        <v>44</v>
      </c>
      <c r="F348" s="198" t="s">
        <v>406</v>
      </c>
      <c r="G348" s="195"/>
      <c r="H348" s="197" t="s">
        <v>44</v>
      </c>
      <c r="I348" s="199"/>
      <c r="J348" s="195"/>
      <c r="K348" s="195"/>
      <c r="L348" s="200"/>
      <c r="M348" s="201"/>
      <c r="N348" s="202"/>
      <c r="O348" s="202"/>
      <c r="P348" s="202"/>
      <c r="Q348" s="202"/>
      <c r="R348" s="202"/>
      <c r="S348" s="202"/>
      <c r="T348" s="203"/>
      <c r="AT348" s="204" t="s">
        <v>145</v>
      </c>
      <c r="AU348" s="204" t="s">
        <v>92</v>
      </c>
      <c r="AV348" s="13" t="s">
        <v>90</v>
      </c>
      <c r="AW348" s="13" t="s">
        <v>42</v>
      </c>
      <c r="AX348" s="13" t="s">
        <v>82</v>
      </c>
      <c r="AY348" s="204" t="s">
        <v>134</v>
      </c>
    </row>
    <row r="349" spans="1:65" s="14" customFormat="1" ht="11.25">
      <c r="B349" s="205"/>
      <c r="C349" s="206"/>
      <c r="D349" s="196" t="s">
        <v>145</v>
      </c>
      <c r="E349" s="207" t="s">
        <v>44</v>
      </c>
      <c r="F349" s="208" t="s">
        <v>407</v>
      </c>
      <c r="G349" s="206"/>
      <c r="H349" s="209">
        <v>0.5</v>
      </c>
      <c r="I349" s="210"/>
      <c r="J349" s="206"/>
      <c r="K349" s="206"/>
      <c r="L349" s="211"/>
      <c r="M349" s="212"/>
      <c r="N349" s="213"/>
      <c r="O349" s="213"/>
      <c r="P349" s="213"/>
      <c r="Q349" s="213"/>
      <c r="R349" s="213"/>
      <c r="S349" s="213"/>
      <c r="T349" s="214"/>
      <c r="AT349" s="215" t="s">
        <v>145</v>
      </c>
      <c r="AU349" s="215" t="s">
        <v>92</v>
      </c>
      <c r="AV349" s="14" t="s">
        <v>92</v>
      </c>
      <c r="AW349" s="14" t="s">
        <v>42</v>
      </c>
      <c r="AX349" s="14" t="s">
        <v>90</v>
      </c>
      <c r="AY349" s="215" t="s">
        <v>134</v>
      </c>
    </row>
    <row r="350" spans="1:65" s="2" customFormat="1" ht="24.2" customHeight="1">
      <c r="A350" s="35"/>
      <c r="B350" s="36"/>
      <c r="C350" s="176" t="s">
        <v>408</v>
      </c>
      <c r="D350" s="176" t="s">
        <v>136</v>
      </c>
      <c r="E350" s="177" t="s">
        <v>409</v>
      </c>
      <c r="F350" s="178" t="s">
        <v>410</v>
      </c>
      <c r="G350" s="179" t="s">
        <v>139</v>
      </c>
      <c r="H350" s="180">
        <v>1.75</v>
      </c>
      <c r="I350" s="181"/>
      <c r="J350" s="182">
        <f>ROUND(I350*H350,2)</f>
        <v>0</v>
      </c>
      <c r="K350" s="178" t="s">
        <v>140</v>
      </c>
      <c r="L350" s="40"/>
      <c r="M350" s="183" t="s">
        <v>44</v>
      </c>
      <c r="N350" s="184" t="s">
        <v>53</v>
      </c>
      <c r="O350" s="65"/>
      <c r="P350" s="185">
        <f>O350*H350</f>
        <v>0</v>
      </c>
      <c r="Q350" s="185">
        <v>0</v>
      </c>
      <c r="R350" s="185">
        <f>Q350*H350</f>
        <v>0</v>
      </c>
      <c r="S350" s="185">
        <v>0</v>
      </c>
      <c r="T350" s="186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87" t="s">
        <v>141</v>
      </c>
      <c r="AT350" s="187" t="s">
        <v>136</v>
      </c>
      <c r="AU350" s="187" t="s">
        <v>92</v>
      </c>
      <c r="AY350" s="17" t="s">
        <v>134</v>
      </c>
      <c r="BE350" s="188">
        <f>IF(N350="základní",J350,0)</f>
        <v>0</v>
      </c>
      <c r="BF350" s="188">
        <f>IF(N350="snížená",J350,0)</f>
        <v>0</v>
      </c>
      <c r="BG350" s="188">
        <f>IF(N350="zákl. přenesená",J350,0)</f>
        <v>0</v>
      </c>
      <c r="BH350" s="188">
        <f>IF(N350="sníž. přenesená",J350,0)</f>
        <v>0</v>
      </c>
      <c r="BI350" s="188">
        <f>IF(N350="nulová",J350,0)</f>
        <v>0</v>
      </c>
      <c r="BJ350" s="17" t="s">
        <v>90</v>
      </c>
      <c r="BK350" s="188">
        <f>ROUND(I350*H350,2)</f>
        <v>0</v>
      </c>
      <c r="BL350" s="17" t="s">
        <v>141</v>
      </c>
      <c r="BM350" s="187" t="s">
        <v>411</v>
      </c>
    </row>
    <row r="351" spans="1:65" s="2" customFormat="1" ht="11.25">
      <c r="A351" s="35"/>
      <c r="B351" s="36"/>
      <c r="C351" s="37"/>
      <c r="D351" s="189" t="s">
        <v>143</v>
      </c>
      <c r="E351" s="37"/>
      <c r="F351" s="190" t="s">
        <v>412</v>
      </c>
      <c r="G351" s="37"/>
      <c r="H351" s="37"/>
      <c r="I351" s="191"/>
      <c r="J351" s="37"/>
      <c r="K351" s="37"/>
      <c r="L351" s="40"/>
      <c r="M351" s="192"/>
      <c r="N351" s="193"/>
      <c r="O351" s="65"/>
      <c r="P351" s="65"/>
      <c r="Q351" s="65"/>
      <c r="R351" s="65"/>
      <c r="S351" s="65"/>
      <c r="T351" s="66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T351" s="17" t="s">
        <v>143</v>
      </c>
      <c r="AU351" s="17" t="s">
        <v>92</v>
      </c>
    </row>
    <row r="352" spans="1:65" s="13" customFormat="1" ht="11.25">
      <c r="B352" s="194"/>
      <c r="C352" s="195"/>
      <c r="D352" s="196" t="s">
        <v>145</v>
      </c>
      <c r="E352" s="197" t="s">
        <v>44</v>
      </c>
      <c r="F352" s="198" t="s">
        <v>146</v>
      </c>
      <c r="G352" s="195"/>
      <c r="H352" s="197" t="s">
        <v>44</v>
      </c>
      <c r="I352" s="199"/>
      <c r="J352" s="195"/>
      <c r="K352" s="195"/>
      <c r="L352" s="200"/>
      <c r="M352" s="201"/>
      <c r="N352" s="202"/>
      <c r="O352" s="202"/>
      <c r="P352" s="202"/>
      <c r="Q352" s="202"/>
      <c r="R352" s="202"/>
      <c r="S352" s="202"/>
      <c r="T352" s="203"/>
      <c r="AT352" s="204" t="s">
        <v>145</v>
      </c>
      <c r="AU352" s="204" t="s">
        <v>92</v>
      </c>
      <c r="AV352" s="13" t="s">
        <v>90</v>
      </c>
      <c r="AW352" s="13" t="s">
        <v>42</v>
      </c>
      <c r="AX352" s="13" t="s">
        <v>82</v>
      </c>
      <c r="AY352" s="204" t="s">
        <v>134</v>
      </c>
    </row>
    <row r="353" spans="1:65" s="13" customFormat="1" ht="22.5">
      <c r="B353" s="194"/>
      <c r="C353" s="195"/>
      <c r="D353" s="196" t="s">
        <v>145</v>
      </c>
      <c r="E353" s="197" t="s">
        <v>44</v>
      </c>
      <c r="F353" s="198" t="s">
        <v>413</v>
      </c>
      <c r="G353" s="195"/>
      <c r="H353" s="197" t="s">
        <v>44</v>
      </c>
      <c r="I353" s="199"/>
      <c r="J353" s="195"/>
      <c r="K353" s="195"/>
      <c r="L353" s="200"/>
      <c r="M353" s="201"/>
      <c r="N353" s="202"/>
      <c r="O353" s="202"/>
      <c r="P353" s="202"/>
      <c r="Q353" s="202"/>
      <c r="R353" s="202"/>
      <c r="S353" s="202"/>
      <c r="T353" s="203"/>
      <c r="AT353" s="204" t="s">
        <v>145</v>
      </c>
      <c r="AU353" s="204" t="s">
        <v>92</v>
      </c>
      <c r="AV353" s="13" t="s">
        <v>90</v>
      </c>
      <c r="AW353" s="13" t="s">
        <v>42</v>
      </c>
      <c r="AX353" s="13" t="s">
        <v>82</v>
      </c>
      <c r="AY353" s="204" t="s">
        <v>134</v>
      </c>
    </row>
    <row r="354" spans="1:65" s="14" customFormat="1" ht="11.25">
      <c r="B354" s="205"/>
      <c r="C354" s="206"/>
      <c r="D354" s="196" t="s">
        <v>145</v>
      </c>
      <c r="E354" s="207" t="s">
        <v>44</v>
      </c>
      <c r="F354" s="208" t="s">
        <v>414</v>
      </c>
      <c r="G354" s="206"/>
      <c r="H354" s="209">
        <v>1.75</v>
      </c>
      <c r="I354" s="210"/>
      <c r="J354" s="206"/>
      <c r="K354" s="206"/>
      <c r="L354" s="211"/>
      <c r="M354" s="212"/>
      <c r="N354" s="213"/>
      <c r="O354" s="213"/>
      <c r="P354" s="213"/>
      <c r="Q354" s="213"/>
      <c r="R354" s="213"/>
      <c r="S354" s="213"/>
      <c r="T354" s="214"/>
      <c r="AT354" s="215" t="s">
        <v>145</v>
      </c>
      <c r="AU354" s="215" t="s">
        <v>92</v>
      </c>
      <c r="AV354" s="14" t="s">
        <v>92</v>
      </c>
      <c r="AW354" s="14" t="s">
        <v>42</v>
      </c>
      <c r="AX354" s="14" t="s">
        <v>90</v>
      </c>
      <c r="AY354" s="215" t="s">
        <v>134</v>
      </c>
    </row>
    <row r="355" spans="1:65" s="2" customFormat="1" ht="55.5" customHeight="1">
      <c r="A355" s="35"/>
      <c r="B355" s="36"/>
      <c r="C355" s="176" t="s">
        <v>415</v>
      </c>
      <c r="D355" s="176" t="s">
        <v>136</v>
      </c>
      <c r="E355" s="177" t="s">
        <v>416</v>
      </c>
      <c r="F355" s="178" t="s">
        <v>417</v>
      </c>
      <c r="G355" s="179" t="s">
        <v>139</v>
      </c>
      <c r="H355" s="180">
        <v>22.998000000000001</v>
      </c>
      <c r="I355" s="181"/>
      <c r="J355" s="182">
        <f>ROUND(I355*H355,2)</f>
        <v>0</v>
      </c>
      <c r="K355" s="178" t="s">
        <v>140</v>
      </c>
      <c r="L355" s="40"/>
      <c r="M355" s="183" t="s">
        <v>44</v>
      </c>
      <c r="N355" s="184" t="s">
        <v>53</v>
      </c>
      <c r="O355" s="65"/>
      <c r="P355" s="185">
        <f>O355*H355</f>
        <v>0</v>
      </c>
      <c r="Q355" s="185">
        <v>0</v>
      </c>
      <c r="R355" s="185">
        <f>Q355*H355</f>
        <v>0</v>
      </c>
      <c r="S355" s="185">
        <v>0</v>
      </c>
      <c r="T355" s="186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87" t="s">
        <v>141</v>
      </c>
      <c r="AT355" s="187" t="s">
        <v>136</v>
      </c>
      <c r="AU355" s="187" t="s">
        <v>92</v>
      </c>
      <c r="AY355" s="17" t="s">
        <v>134</v>
      </c>
      <c r="BE355" s="188">
        <f>IF(N355="základní",J355,0)</f>
        <v>0</v>
      </c>
      <c r="BF355" s="188">
        <f>IF(N355="snížená",J355,0)</f>
        <v>0</v>
      </c>
      <c r="BG355" s="188">
        <f>IF(N355="zákl. přenesená",J355,0)</f>
        <v>0</v>
      </c>
      <c r="BH355" s="188">
        <f>IF(N355="sníž. přenesená",J355,0)</f>
        <v>0</v>
      </c>
      <c r="BI355" s="188">
        <f>IF(N355="nulová",J355,0)</f>
        <v>0</v>
      </c>
      <c r="BJ355" s="17" t="s">
        <v>90</v>
      </c>
      <c r="BK355" s="188">
        <f>ROUND(I355*H355,2)</f>
        <v>0</v>
      </c>
      <c r="BL355" s="17" t="s">
        <v>141</v>
      </c>
      <c r="BM355" s="187" t="s">
        <v>418</v>
      </c>
    </row>
    <row r="356" spans="1:65" s="2" customFormat="1" ht="11.25">
      <c r="A356" s="35"/>
      <c r="B356" s="36"/>
      <c r="C356" s="37"/>
      <c r="D356" s="189" t="s">
        <v>143</v>
      </c>
      <c r="E356" s="37"/>
      <c r="F356" s="190" t="s">
        <v>419</v>
      </c>
      <c r="G356" s="37"/>
      <c r="H356" s="37"/>
      <c r="I356" s="191"/>
      <c r="J356" s="37"/>
      <c r="K356" s="37"/>
      <c r="L356" s="40"/>
      <c r="M356" s="192"/>
      <c r="N356" s="193"/>
      <c r="O356" s="65"/>
      <c r="P356" s="65"/>
      <c r="Q356" s="65"/>
      <c r="R356" s="65"/>
      <c r="S356" s="65"/>
      <c r="T356" s="66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T356" s="17" t="s">
        <v>143</v>
      </c>
      <c r="AU356" s="17" t="s">
        <v>92</v>
      </c>
    </row>
    <row r="357" spans="1:65" s="13" customFormat="1" ht="11.25">
      <c r="B357" s="194"/>
      <c r="C357" s="195"/>
      <c r="D357" s="196" t="s">
        <v>145</v>
      </c>
      <c r="E357" s="197" t="s">
        <v>44</v>
      </c>
      <c r="F357" s="198" t="s">
        <v>146</v>
      </c>
      <c r="G357" s="195"/>
      <c r="H357" s="197" t="s">
        <v>44</v>
      </c>
      <c r="I357" s="199"/>
      <c r="J357" s="195"/>
      <c r="K357" s="195"/>
      <c r="L357" s="200"/>
      <c r="M357" s="201"/>
      <c r="N357" s="202"/>
      <c r="O357" s="202"/>
      <c r="P357" s="202"/>
      <c r="Q357" s="202"/>
      <c r="R357" s="202"/>
      <c r="S357" s="202"/>
      <c r="T357" s="203"/>
      <c r="AT357" s="204" t="s">
        <v>145</v>
      </c>
      <c r="AU357" s="204" t="s">
        <v>92</v>
      </c>
      <c r="AV357" s="13" t="s">
        <v>90</v>
      </c>
      <c r="AW357" s="13" t="s">
        <v>42</v>
      </c>
      <c r="AX357" s="13" t="s">
        <v>82</v>
      </c>
      <c r="AY357" s="204" t="s">
        <v>134</v>
      </c>
    </row>
    <row r="358" spans="1:65" s="13" customFormat="1" ht="22.5">
      <c r="B358" s="194"/>
      <c r="C358" s="195"/>
      <c r="D358" s="196" t="s">
        <v>145</v>
      </c>
      <c r="E358" s="197" t="s">
        <v>44</v>
      </c>
      <c r="F358" s="198" t="s">
        <v>420</v>
      </c>
      <c r="G358" s="195"/>
      <c r="H358" s="197" t="s">
        <v>44</v>
      </c>
      <c r="I358" s="199"/>
      <c r="J358" s="195"/>
      <c r="K358" s="195"/>
      <c r="L358" s="200"/>
      <c r="M358" s="201"/>
      <c r="N358" s="202"/>
      <c r="O358" s="202"/>
      <c r="P358" s="202"/>
      <c r="Q358" s="202"/>
      <c r="R358" s="202"/>
      <c r="S358" s="202"/>
      <c r="T358" s="203"/>
      <c r="AT358" s="204" t="s">
        <v>145</v>
      </c>
      <c r="AU358" s="204" t="s">
        <v>92</v>
      </c>
      <c r="AV358" s="13" t="s">
        <v>90</v>
      </c>
      <c r="AW358" s="13" t="s">
        <v>42</v>
      </c>
      <c r="AX358" s="13" t="s">
        <v>82</v>
      </c>
      <c r="AY358" s="204" t="s">
        <v>134</v>
      </c>
    </row>
    <row r="359" spans="1:65" s="14" customFormat="1" ht="11.25">
      <c r="B359" s="205"/>
      <c r="C359" s="206"/>
      <c r="D359" s="196" t="s">
        <v>145</v>
      </c>
      <c r="E359" s="207" t="s">
        <v>44</v>
      </c>
      <c r="F359" s="208" t="s">
        <v>421</v>
      </c>
      <c r="G359" s="206"/>
      <c r="H359" s="209">
        <v>14.523</v>
      </c>
      <c r="I359" s="210"/>
      <c r="J359" s="206"/>
      <c r="K359" s="206"/>
      <c r="L359" s="211"/>
      <c r="M359" s="212"/>
      <c r="N359" s="213"/>
      <c r="O359" s="213"/>
      <c r="P359" s="213"/>
      <c r="Q359" s="213"/>
      <c r="R359" s="213"/>
      <c r="S359" s="213"/>
      <c r="T359" s="214"/>
      <c r="AT359" s="215" t="s">
        <v>145</v>
      </c>
      <c r="AU359" s="215" t="s">
        <v>92</v>
      </c>
      <c r="AV359" s="14" t="s">
        <v>92</v>
      </c>
      <c r="AW359" s="14" t="s">
        <v>42</v>
      </c>
      <c r="AX359" s="14" t="s">
        <v>82</v>
      </c>
      <c r="AY359" s="215" t="s">
        <v>134</v>
      </c>
    </row>
    <row r="360" spans="1:65" s="13" customFormat="1" ht="22.5">
      <c r="B360" s="194"/>
      <c r="C360" s="195"/>
      <c r="D360" s="196" t="s">
        <v>145</v>
      </c>
      <c r="E360" s="197" t="s">
        <v>44</v>
      </c>
      <c r="F360" s="198" t="s">
        <v>422</v>
      </c>
      <c r="G360" s="195"/>
      <c r="H360" s="197" t="s">
        <v>44</v>
      </c>
      <c r="I360" s="199"/>
      <c r="J360" s="195"/>
      <c r="K360" s="195"/>
      <c r="L360" s="200"/>
      <c r="M360" s="201"/>
      <c r="N360" s="202"/>
      <c r="O360" s="202"/>
      <c r="P360" s="202"/>
      <c r="Q360" s="202"/>
      <c r="R360" s="202"/>
      <c r="S360" s="202"/>
      <c r="T360" s="203"/>
      <c r="AT360" s="204" t="s">
        <v>145</v>
      </c>
      <c r="AU360" s="204" t="s">
        <v>92</v>
      </c>
      <c r="AV360" s="13" t="s">
        <v>90</v>
      </c>
      <c r="AW360" s="13" t="s">
        <v>42</v>
      </c>
      <c r="AX360" s="13" t="s">
        <v>82</v>
      </c>
      <c r="AY360" s="204" t="s">
        <v>134</v>
      </c>
    </row>
    <row r="361" spans="1:65" s="14" customFormat="1" ht="11.25">
      <c r="B361" s="205"/>
      <c r="C361" s="206"/>
      <c r="D361" s="196" t="s">
        <v>145</v>
      </c>
      <c r="E361" s="207" t="s">
        <v>44</v>
      </c>
      <c r="F361" s="208" t="s">
        <v>423</v>
      </c>
      <c r="G361" s="206"/>
      <c r="H361" s="209">
        <v>8.4749999999999996</v>
      </c>
      <c r="I361" s="210"/>
      <c r="J361" s="206"/>
      <c r="K361" s="206"/>
      <c r="L361" s="211"/>
      <c r="M361" s="212"/>
      <c r="N361" s="213"/>
      <c r="O361" s="213"/>
      <c r="P361" s="213"/>
      <c r="Q361" s="213"/>
      <c r="R361" s="213"/>
      <c r="S361" s="213"/>
      <c r="T361" s="214"/>
      <c r="AT361" s="215" t="s">
        <v>145</v>
      </c>
      <c r="AU361" s="215" t="s">
        <v>92</v>
      </c>
      <c r="AV361" s="14" t="s">
        <v>92</v>
      </c>
      <c r="AW361" s="14" t="s">
        <v>42</v>
      </c>
      <c r="AX361" s="14" t="s">
        <v>82</v>
      </c>
      <c r="AY361" s="215" t="s">
        <v>134</v>
      </c>
    </row>
    <row r="362" spans="1:65" s="15" customFormat="1" ht="11.25">
      <c r="B362" s="226"/>
      <c r="C362" s="227"/>
      <c r="D362" s="196" t="s">
        <v>145</v>
      </c>
      <c r="E362" s="228" t="s">
        <v>44</v>
      </c>
      <c r="F362" s="229" t="s">
        <v>232</v>
      </c>
      <c r="G362" s="227"/>
      <c r="H362" s="230">
        <v>22.997999999999998</v>
      </c>
      <c r="I362" s="231"/>
      <c r="J362" s="227"/>
      <c r="K362" s="227"/>
      <c r="L362" s="232"/>
      <c r="M362" s="233"/>
      <c r="N362" s="234"/>
      <c r="O362" s="234"/>
      <c r="P362" s="234"/>
      <c r="Q362" s="234"/>
      <c r="R362" s="234"/>
      <c r="S362" s="234"/>
      <c r="T362" s="235"/>
      <c r="AT362" s="236" t="s">
        <v>145</v>
      </c>
      <c r="AU362" s="236" t="s">
        <v>92</v>
      </c>
      <c r="AV362" s="15" t="s">
        <v>141</v>
      </c>
      <c r="AW362" s="15" t="s">
        <v>42</v>
      </c>
      <c r="AX362" s="15" t="s">
        <v>90</v>
      </c>
      <c r="AY362" s="236" t="s">
        <v>134</v>
      </c>
    </row>
    <row r="363" spans="1:65" s="12" customFormat="1" ht="20.85" customHeight="1">
      <c r="B363" s="160"/>
      <c r="C363" s="161"/>
      <c r="D363" s="162" t="s">
        <v>81</v>
      </c>
      <c r="E363" s="174" t="s">
        <v>424</v>
      </c>
      <c r="F363" s="174" t="s">
        <v>425</v>
      </c>
      <c r="G363" s="161"/>
      <c r="H363" s="161"/>
      <c r="I363" s="164"/>
      <c r="J363" s="175">
        <f>BK363</f>
        <v>0</v>
      </c>
      <c r="K363" s="161"/>
      <c r="L363" s="166"/>
      <c r="M363" s="167"/>
      <c r="N363" s="168"/>
      <c r="O363" s="168"/>
      <c r="P363" s="169">
        <f>SUM(P364:P427)</f>
        <v>0</v>
      </c>
      <c r="Q363" s="168"/>
      <c r="R363" s="169">
        <f>SUM(R364:R427)</f>
        <v>0</v>
      </c>
      <c r="S363" s="168"/>
      <c r="T363" s="170">
        <f>SUM(T364:T427)</f>
        <v>0</v>
      </c>
      <c r="AR363" s="171" t="s">
        <v>90</v>
      </c>
      <c r="AT363" s="172" t="s">
        <v>81</v>
      </c>
      <c r="AU363" s="172" t="s">
        <v>92</v>
      </c>
      <c r="AY363" s="171" t="s">
        <v>134</v>
      </c>
      <c r="BK363" s="173">
        <f>SUM(BK364:BK427)</f>
        <v>0</v>
      </c>
    </row>
    <row r="364" spans="1:65" s="2" customFormat="1" ht="37.9" customHeight="1">
      <c r="A364" s="35"/>
      <c r="B364" s="36"/>
      <c r="C364" s="176" t="s">
        <v>426</v>
      </c>
      <c r="D364" s="176" t="s">
        <v>136</v>
      </c>
      <c r="E364" s="177" t="s">
        <v>427</v>
      </c>
      <c r="F364" s="178" t="s">
        <v>428</v>
      </c>
      <c r="G364" s="179" t="s">
        <v>236</v>
      </c>
      <c r="H364" s="180">
        <v>4.6749999999999998</v>
      </c>
      <c r="I364" s="181"/>
      <c r="J364" s="182">
        <f>ROUND(I364*H364,2)</f>
        <v>0</v>
      </c>
      <c r="K364" s="178" t="s">
        <v>140</v>
      </c>
      <c r="L364" s="40"/>
      <c r="M364" s="183" t="s">
        <v>44</v>
      </c>
      <c r="N364" s="184" t="s">
        <v>53</v>
      </c>
      <c r="O364" s="65"/>
      <c r="P364" s="185">
        <f>O364*H364</f>
        <v>0</v>
      </c>
      <c r="Q364" s="185">
        <v>0</v>
      </c>
      <c r="R364" s="185">
        <f>Q364*H364</f>
        <v>0</v>
      </c>
      <c r="S364" s="185">
        <v>0</v>
      </c>
      <c r="T364" s="186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87" t="s">
        <v>141</v>
      </c>
      <c r="AT364" s="187" t="s">
        <v>136</v>
      </c>
      <c r="AU364" s="187" t="s">
        <v>155</v>
      </c>
      <c r="AY364" s="17" t="s">
        <v>134</v>
      </c>
      <c r="BE364" s="188">
        <f>IF(N364="základní",J364,0)</f>
        <v>0</v>
      </c>
      <c r="BF364" s="188">
        <f>IF(N364="snížená",J364,0)</f>
        <v>0</v>
      </c>
      <c r="BG364" s="188">
        <f>IF(N364="zákl. přenesená",J364,0)</f>
        <v>0</v>
      </c>
      <c r="BH364" s="188">
        <f>IF(N364="sníž. přenesená",J364,0)</f>
        <v>0</v>
      </c>
      <c r="BI364" s="188">
        <f>IF(N364="nulová",J364,0)</f>
        <v>0</v>
      </c>
      <c r="BJ364" s="17" t="s">
        <v>90</v>
      </c>
      <c r="BK364" s="188">
        <f>ROUND(I364*H364,2)</f>
        <v>0</v>
      </c>
      <c r="BL364" s="17" t="s">
        <v>141</v>
      </c>
      <c r="BM364" s="187" t="s">
        <v>429</v>
      </c>
    </row>
    <row r="365" spans="1:65" s="2" customFormat="1" ht="11.25">
      <c r="A365" s="35"/>
      <c r="B365" s="36"/>
      <c r="C365" s="37"/>
      <c r="D365" s="189" t="s">
        <v>143</v>
      </c>
      <c r="E365" s="37"/>
      <c r="F365" s="190" t="s">
        <v>430</v>
      </c>
      <c r="G365" s="37"/>
      <c r="H365" s="37"/>
      <c r="I365" s="191"/>
      <c r="J365" s="37"/>
      <c r="K365" s="37"/>
      <c r="L365" s="40"/>
      <c r="M365" s="192"/>
      <c r="N365" s="193"/>
      <c r="O365" s="65"/>
      <c r="P365" s="65"/>
      <c r="Q365" s="65"/>
      <c r="R365" s="65"/>
      <c r="S365" s="65"/>
      <c r="T365" s="66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T365" s="17" t="s">
        <v>143</v>
      </c>
      <c r="AU365" s="17" t="s">
        <v>155</v>
      </c>
    </row>
    <row r="366" spans="1:65" s="13" customFormat="1" ht="11.25">
      <c r="B366" s="194"/>
      <c r="C366" s="195"/>
      <c r="D366" s="196" t="s">
        <v>145</v>
      </c>
      <c r="E366" s="197" t="s">
        <v>44</v>
      </c>
      <c r="F366" s="198" t="s">
        <v>146</v>
      </c>
      <c r="G366" s="195"/>
      <c r="H366" s="197" t="s">
        <v>44</v>
      </c>
      <c r="I366" s="199"/>
      <c r="J366" s="195"/>
      <c r="K366" s="195"/>
      <c r="L366" s="200"/>
      <c r="M366" s="201"/>
      <c r="N366" s="202"/>
      <c r="O366" s="202"/>
      <c r="P366" s="202"/>
      <c r="Q366" s="202"/>
      <c r="R366" s="202"/>
      <c r="S366" s="202"/>
      <c r="T366" s="203"/>
      <c r="AT366" s="204" t="s">
        <v>145</v>
      </c>
      <c r="AU366" s="204" t="s">
        <v>155</v>
      </c>
      <c r="AV366" s="13" t="s">
        <v>90</v>
      </c>
      <c r="AW366" s="13" t="s">
        <v>42</v>
      </c>
      <c r="AX366" s="13" t="s">
        <v>82</v>
      </c>
      <c r="AY366" s="204" t="s">
        <v>134</v>
      </c>
    </row>
    <row r="367" spans="1:65" s="13" customFormat="1" ht="22.5">
      <c r="B367" s="194"/>
      <c r="C367" s="195"/>
      <c r="D367" s="196" t="s">
        <v>145</v>
      </c>
      <c r="E367" s="197" t="s">
        <v>44</v>
      </c>
      <c r="F367" s="198" t="s">
        <v>218</v>
      </c>
      <c r="G367" s="195"/>
      <c r="H367" s="197" t="s">
        <v>44</v>
      </c>
      <c r="I367" s="199"/>
      <c r="J367" s="195"/>
      <c r="K367" s="195"/>
      <c r="L367" s="200"/>
      <c r="M367" s="201"/>
      <c r="N367" s="202"/>
      <c r="O367" s="202"/>
      <c r="P367" s="202"/>
      <c r="Q367" s="202"/>
      <c r="R367" s="202"/>
      <c r="S367" s="202"/>
      <c r="T367" s="203"/>
      <c r="AT367" s="204" t="s">
        <v>145</v>
      </c>
      <c r="AU367" s="204" t="s">
        <v>155</v>
      </c>
      <c r="AV367" s="13" t="s">
        <v>90</v>
      </c>
      <c r="AW367" s="13" t="s">
        <v>42</v>
      </c>
      <c r="AX367" s="13" t="s">
        <v>82</v>
      </c>
      <c r="AY367" s="204" t="s">
        <v>134</v>
      </c>
    </row>
    <row r="368" spans="1:65" s="14" customFormat="1" ht="11.25">
      <c r="B368" s="205"/>
      <c r="C368" s="206"/>
      <c r="D368" s="196" t="s">
        <v>145</v>
      </c>
      <c r="E368" s="207" t="s">
        <v>44</v>
      </c>
      <c r="F368" s="208" t="s">
        <v>239</v>
      </c>
      <c r="G368" s="206"/>
      <c r="H368" s="209">
        <v>0.59499999999999997</v>
      </c>
      <c r="I368" s="210"/>
      <c r="J368" s="206"/>
      <c r="K368" s="206"/>
      <c r="L368" s="211"/>
      <c r="M368" s="212"/>
      <c r="N368" s="213"/>
      <c r="O368" s="213"/>
      <c r="P368" s="213"/>
      <c r="Q368" s="213"/>
      <c r="R368" s="213"/>
      <c r="S368" s="213"/>
      <c r="T368" s="214"/>
      <c r="AT368" s="215" t="s">
        <v>145</v>
      </c>
      <c r="AU368" s="215" t="s">
        <v>155</v>
      </c>
      <c r="AV368" s="14" t="s">
        <v>92</v>
      </c>
      <c r="AW368" s="14" t="s">
        <v>42</v>
      </c>
      <c r="AX368" s="14" t="s">
        <v>82</v>
      </c>
      <c r="AY368" s="215" t="s">
        <v>134</v>
      </c>
    </row>
    <row r="369" spans="1:65" s="13" customFormat="1" ht="22.5">
      <c r="B369" s="194"/>
      <c r="C369" s="195"/>
      <c r="D369" s="196" t="s">
        <v>145</v>
      </c>
      <c r="E369" s="197" t="s">
        <v>44</v>
      </c>
      <c r="F369" s="198" t="s">
        <v>220</v>
      </c>
      <c r="G369" s="195"/>
      <c r="H369" s="197" t="s">
        <v>44</v>
      </c>
      <c r="I369" s="199"/>
      <c r="J369" s="195"/>
      <c r="K369" s="195"/>
      <c r="L369" s="200"/>
      <c r="M369" s="201"/>
      <c r="N369" s="202"/>
      <c r="O369" s="202"/>
      <c r="P369" s="202"/>
      <c r="Q369" s="202"/>
      <c r="R369" s="202"/>
      <c r="S369" s="202"/>
      <c r="T369" s="203"/>
      <c r="AT369" s="204" t="s">
        <v>145</v>
      </c>
      <c r="AU369" s="204" t="s">
        <v>155</v>
      </c>
      <c r="AV369" s="13" t="s">
        <v>90</v>
      </c>
      <c r="AW369" s="13" t="s">
        <v>42</v>
      </c>
      <c r="AX369" s="13" t="s">
        <v>82</v>
      </c>
      <c r="AY369" s="204" t="s">
        <v>134</v>
      </c>
    </row>
    <row r="370" spans="1:65" s="14" customFormat="1" ht="11.25">
      <c r="B370" s="205"/>
      <c r="C370" s="206"/>
      <c r="D370" s="196" t="s">
        <v>145</v>
      </c>
      <c r="E370" s="207" t="s">
        <v>44</v>
      </c>
      <c r="F370" s="208" t="s">
        <v>240</v>
      </c>
      <c r="G370" s="206"/>
      <c r="H370" s="209">
        <v>0.85</v>
      </c>
      <c r="I370" s="210"/>
      <c r="J370" s="206"/>
      <c r="K370" s="206"/>
      <c r="L370" s="211"/>
      <c r="M370" s="212"/>
      <c r="N370" s="213"/>
      <c r="O370" s="213"/>
      <c r="P370" s="213"/>
      <c r="Q370" s="213"/>
      <c r="R370" s="213"/>
      <c r="S370" s="213"/>
      <c r="T370" s="214"/>
      <c r="AT370" s="215" t="s">
        <v>145</v>
      </c>
      <c r="AU370" s="215" t="s">
        <v>155</v>
      </c>
      <c r="AV370" s="14" t="s">
        <v>92</v>
      </c>
      <c r="AW370" s="14" t="s">
        <v>42</v>
      </c>
      <c r="AX370" s="14" t="s">
        <v>82</v>
      </c>
      <c r="AY370" s="215" t="s">
        <v>134</v>
      </c>
    </row>
    <row r="371" spans="1:65" s="13" customFormat="1" ht="22.5">
      <c r="B371" s="194"/>
      <c r="C371" s="195"/>
      <c r="D371" s="196" t="s">
        <v>145</v>
      </c>
      <c r="E371" s="197" t="s">
        <v>44</v>
      </c>
      <c r="F371" s="198" t="s">
        <v>222</v>
      </c>
      <c r="G371" s="195"/>
      <c r="H371" s="197" t="s">
        <v>44</v>
      </c>
      <c r="I371" s="199"/>
      <c r="J371" s="195"/>
      <c r="K371" s="195"/>
      <c r="L371" s="200"/>
      <c r="M371" s="201"/>
      <c r="N371" s="202"/>
      <c r="O371" s="202"/>
      <c r="P371" s="202"/>
      <c r="Q371" s="202"/>
      <c r="R371" s="202"/>
      <c r="S371" s="202"/>
      <c r="T371" s="203"/>
      <c r="AT371" s="204" t="s">
        <v>145</v>
      </c>
      <c r="AU371" s="204" t="s">
        <v>155</v>
      </c>
      <c r="AV371" s="13" t="s">
        <v>90</v>
      </c>
      <c r="AW371" s="13" t="s">
        <v>42</v>
      </c>
      <c r="AX371" s="13" t="s">
        <v>82</v>
      </c>
      <c r="AY371" s="204" t="s">
        <v>134</v>
      </c>
    </row>
    <row r="372" spans="1:65" s="14" customFormat="1" ht="11.25">
      <c r="B372" s="205"/>
      <c r="C372" s="206"/>
      <c r="D372" s="196" t="s">
        <v>145</v>
      </c>
      <c r="E372" s="207" t="s">
        <v>44</v>
      </c>
      <c r="F372" s="208" t="s">
        <v>241</v>
      </c>
      <c r="G372" s="206"/>
      <c r="H372" s="209">
        <v>2.04</v>
      </c>
      <c r="I372" s="210"/>
      <c r="J372" s="206"/>
      <c r="K372" s="206"/>
      <c r="L372" s="211"/>
      <c r="M372" s="212"/>
      <c r="N372" s="213"/>
      <c r="O372" s="213"/>
      <c r="P372" s="213"/>
      <c r="Q372" s="213"/>
      <c r="R372" s="213"/>
      <c r="S372" s="213"/>
      <c r="T372" s="214"/>
      <c r="AT372" s="215" t="s">
        <v>145</v>
      </c>
      <c r="AU372" s="215" t="s">
        <v>155</v>
      </c>
      <c r="AV372" s="14" t="s">
        <v>92</v>
      </c>
      <c r="AW372" s="14" t="s">
        <v>42</v>
      </c>
      <c r="AX372" s="14" t="s">
        <v>82</v>
      </c>
      <c r="AY372" s="215" t="s">
        <v>134</v>
      </c>
    </row>
    <row r="373" spans="1:65" s="13" customFormat="1" ht="22.5">
      <c r="B373" s="194"/>
      <c r="C373" s="195"/>
      <c r="D373" s="196" t="s">
        <v>145</v>
      </c>
      <c r="E373" s="197" t="s">
        <v>44</v>
      </c>
      <c r="F373" s="198" t="s">
        <v>224</v>
      </c>
      <c r="G373" s="195"/>
      <c r="H373" s="197" t="s">
        <v>44</v>
      </c>
      <c r="I373" s="199"/>
      <c r="J373" s="195"/>
      <c r="K373" s="195"/>
      <c r="L373" s="200"/>
      <c r="M373" s="201"/>
      <c r="N373" s="202"/>
      <c r="O373" s="202"/>
      <c r="P373" s="202"/>
      <c r="Q373" s="202"/>
      <c r="R373" s="202"/>
      <c r="S373" s="202"/>
      <c r="T373" s="203"/>
      <c r="AT373" s="204" t="s">
        <v>145</v>
      </c>
      <c r="AU373" s="204" t="s">
        <v>155</v>
      </c>
      <c r="AV373" s="13" t="s">
        <v>90</v>
      </c>
      <c r="AW373" s="13" t="s">
        <v>42</v>
      </c>
      <c r="AX373" s="13" t="s">
        <v>82</v>
      </c>
      <c r="AY373" s="204" t="s">
        <v>134</v>
      </c>
    </row>
    <row r="374" spans="1:65" s="14" customFormat="1" ht="11.25">
      <c r="B374" s="205"/>
      <c r="C374" s="206"/>
      <c r="D374" s="196" t="s">
        <v>145</v>
      </c>
      <c r="E374" s="207" t="s">
        <v>44</v>
      </c>
      <c r="F374" s="208" t="s">
        <v>242</v>
      </c>
      <c r="G374" s="206"/>
      <c r="H374" s="209">
        <v>-2.89</v>
      </c>
      <c r="I374" s="210"/>
      <c r="J374" s="206"/>
      <c r="K374" s="206"/>
      <c r="L374" s="211"/>
      <c r="M374" s="212"/>
      <c r="N374" s="213"/>
      <c r="O374" s="213"/>
      <c r="P374" s="213"/>
      <c r="Q374" s="213"/>
      <c r="R374" s="213"/>
      <c r="S374" s="213"/>
      <c r="T374" s="214"/>
      <c r="AT374" s="215" t="s">
        <v>145</v>
      </c>
      <c r="AU374" s="215" t="s">
        <v>155</v>
      </c>
      <c r="AV374" s="14" t="s">
        <v>92</v>
      </c>
      <c r="AW374" s="14" t="s">
        <v>42</v>
      </c>
      <c r="AX374" s="14" t="s">
        <v>82</v>
      </c>
      <c r="AY374" s="215" t="s">
        <v>134</v>
      </c>
    </row>
    <row r="375" spans="1:65" s="13" customFormat="1" ht="11.25">
      <c r="B375" s="194"/>
      <c r="C375" s="195"/>
      <c r="D375" s="196" t="s">
        <v>145</v>
      </c>
      <c r="E375" s="197" t="s">
        <v>44</v>
      </c>
      <c r="F375" s="198" t="s">
        <v>146</v>
      </c>
      <c r="G375" s="195"/>
      <c r="H375" s="197" t="s">
        <v>44</v>
      </c>
      <c r="I375" s="199"/>
      <c r="J375" s="195"/>
      <c r="K375" s="195"/>
      <c r="L375" s="200"/>
      <c r="M375" s="201"/>
      <c r="N375" s="202"/>
      <c r="O375" s="202"/>
      <c r="P375" s="202"/>
      <c r="Q375" s="202"/>
      <c r="R375" s="202"/>
      <c r="S375" s="202"/>
      <c r="T375" s="203"/>
      <c r="AT375" s="204" t="s">
        <v>145</v>
      </c>
      <c r="AU375" s="204" t="s">
        <v>155</v>
      </c>
      <c r="AV375" s="13" t="s">
        <v>90</v>
      </c>
      <c r="AW375" s="13" t="s">
        <v>42</v>
      </c>
      <c r="AX375" s="13" t="s">
        <v>82</v>
      </c>
      <c r="AY375" s="204" t="s">
        <v>134</v>
      </c>
    </row>
    <row r="376" spans="1:65" s="13" customFormat="1" ht="11.25">
      <c r="B376" s="194"/>
      <c r="C376" s="195"/>
      <c r="D376" s="196" t="s">
        <v>145</v>
      </c>
      <c r="E376" s="197" t="s">
        <v>44</v>
      </c>
      <c r="F376" s="198" t="s">
        <v>226</v>
      </c>
      <c r="G376" s="195"/>
      <c r="H376" s="197" t="s">
        <v>44</v>
      </c>
      <c r="I376" s="199"/>
      <c r="J376" s="195"/>
      <c r="K376" s="195"/>
      <c r="L376" s="200"/>
      <c r="M376" s="201"/>
      <c r="N376" s="202"/>
      <c r="O376" s="202"/>
      <c r="P376" s="202"/>
      <c r="Q376" s="202"/>
      <c r="R376" s="202"/>
      <c r="S376" s="202"/>
      <c r="T376" s="203"/>
      <c r="AT376" s="204" t="s">
        <v>145</v>
      </c>
      <c r="AU376" s="204" t="s">
        <v>155</v>
      </c>
      <c r="AV376" s="13" t="s">
        <v>90</v>
      </c>
      <c r="AW376" s="13" t="s">
        <v>42</v>
      </c>
      <c r="AX376" s="13" t="s">
        <v>82</v>
      </c>
      <c r="AY376" s="204" t="s">
        <v>134</v>
      </c>
    </row>
    <row r="377" spans="1:65" s="13" customFormat="1" ht="22.5">
      <c r="B377" s="194"/>
      <c r="C377" s="195"/>
      <c r="D377" s="196" t="s">
        <v>145</v>
      </c>
      <c r="E377" s="197" t="s">
        <v>44</v>
      </c>
      <c r="F377" s="198" t="s">
        <v>227</v>
      </c>
      <c r="G377" s="195"/>
      <c r="H377" s="197" t="s">
        <v>44</v>
      </c>
      <c r="I377" s="199"/>
      <c r="J377" s="195"/>
      <c r="K377" s="195"/>
      <c r="L377" s="200"/>
      <c r="M377" s="201"/>
      <c r="N377" s="202"/>
      <c r="O377" s="202"/>
      <c r="P377" s="202"/>
      <c r="Q377" s="202"/>
      <c r="R377" s="202"/>
      <c r="S377" s="202"/>
      <c r="T377" s="203"/>
      <c r="AT377" s="204" t="s">
        <v>145</v>
      </c>
      <c r="AU377" s="204" t="s">
        <v>155</v>
      </c>
      <c r="AV377" s="13" t="s">
        <v>90</v>
      </c>
      <c r="AW377" s="13" t="s">
        <v>42</v>
      </c>
      <c r="AX377" s="13" t="s">
        <v>82</v>
      </c>
      <c r="AY377" s="204" t="s">
        <v>134</v>
      </c>
    </row>
    <row r="378" spans="1:65" s="14" customFormat="1" ht="11.25">
      <c r="B378" s="205"/>
      <c r="C378" s="206"/>
      <c r="D378" s="196" t="s">
        <v>145</v>
      </c>
      <c r="E378" s="207" t="s">
        <v>44</v>
      </c>
      <c r="F378" s="208" t="s">
        <v>243</v>
      </c>
      <c r="G378" s="206"/>
      <c r="H378" s="209">
        <v>5.78</v>
      </c>
      <c r="I378" s="210"/>
      <c r="J378" s="206"/>
      <c r="K378" s="206"/>
      <c r="L378" s="211"/>
      <c r="M378" s="212"/>
      <c r="N378" s="213"/>
      <c r="O378" s="213"/>
      <c r="P378" s="213"/>
      <c r="Q378" s="213"/>
      <c r="R378" s="213"/>
      <c r="S378" s="213"/>
      <c r="T378" s="214"/>
      <c r="AT378" s="215" t="s">
        <v>145</v>
      </c>
      <c r="AU378" s="215" t="s">
        <v>155</v>
      </c>
      <c r="AV378" s="14" t="s">
        <v>92</v>
      </c>
      <c r="AW378" s="14" t="s">
        <v>42</v>
      </c>
      <c r="AX378" s="14" t="s">
        <v>82</v>
      </c>
      <c r="AY378" s="215" t="s">
        <v>134</v>
      </c>
    </row>
    <row r="379" spans="1:65" s="13" customFormat="1" ht="11.25">
      <c r="B379" s="194"/>
      <c r="C379" s="195"/>
      <c r="D379" s="196" t="s">
        <v>145</v>
      </c>
      <c r="E379" s="197" t="s">
        <v>44</v>
      </c>
      <c r="F379" s="198" t="s">
        <v>229</v>
      </c>
      <c r="G379" s="195"/>
      <c r="H379" s="197" t="s">
        <v>44</v>
      </c>
      <c r="I379" s="199"/>
      <c r="J379" s="195"/>
      <c r="K379" s="195"/>
      <c r="L379" s="200"/>
      <c r="M379" s="201"/>
      <c r="N379" s="202"/>
      <c r="O379" s="202"/>
      <c r="P379" s="202"/>
      <c r="Q379" s="202"/>
      <c r="R379" s="202"/>
      <c r="S379" s="202"/>
      <c r="T379" s="203"/>
      <c r="AT379" s="204" t="s">
        <v>145</v>
      </c>
      <c r="AU379" s="204" t="s">
        <v>155</v>
      </c>
      <c r="AV379" s="13" t="s">
        <v>90</v>
      </c>
      <c r="AW379" s="13" t="s">
        <v>42</v>
      </c>
      <c r="AX379" s="13" t="s">
        <v>82</v>
      </c>
      <c r="AY379" s="204" t="s">
        <v>134</v>
      </c>
    </row>
    <row r="380" spans="1:65" s="13" customFormat="1" ht="11.25">
      <c r="B380" s="194"/>
      <c r="C380" s="195"/>
      <c r="D380" s="196" t="s">
        <v>145</v>
      </c>
      <c r="E380" s="197" t="s">
        <v>44</v>
      </c>
      <c r="F380" s="198" t="s">
        <v>146</v>
      </c>
      <c r="G380" s="195"/>
      <c r="H380" s="197" t="s">
        <v>44</v>
      </c>
      <c r="I380" s="199"/>
      <c r="J380" s="195"/>
      <c r="K380" s="195"/>
      <c r="L380" s="200"/>
      <c r="M380" s="201"/>
      <c r="N380" s="202"/>
      <c r="O380" s="202"/>
      <c r="P380" s="202"/>
      <c r="Q380" s="202"/>
      <c r="R380" s="202"/>
      <c r="S380" s="202"/>
      <c r="T380" s="203"/>
      <c r="AT380" s="204" t="s">
        <v>145</v>
      </c>
      <c r="AU380" s="204" t="s">
        <v>155</v>
      </c>
      <c r="AV380" s="13" t="s">
        <v>90</v>
      </c>
      <c r="AW380" s="13" t="s">
        <v>42</v>
      </c>
      <c r="AX380" s="13" t="s">
        <v>82</v>
      </c>
      <c r="AY380" s="204" t="s">
        <v>134</v>
      </c>
    </row>
    <row r="381" spans="1:65" s="13" customFormat="1" ht="22.5">
      <c r="B381" s="194"/>
      <c r="C381" s="195"/>
      <c r="D381" s="196" t="s">
        <v>145</v>
      </c>
      <c r="E381" s="197" t="s">
        <v>44</v>
      </c>
      <c r="F381" s="198" t="s">
        <v>230</v>
      </c>
      <c r="G381" s="195"/>
      <c r="H381" s="197" t="s">
        <v>44</v>
      </c>
      <c r="I381" s="199"/>
      <c r="J381" s="195"/>
      <c r="K381" s="195"/>
      <c r="L381" s="200"/>
      <c r="M381" s="201"/>
      <c r="N381" s="202"/>
      <c r="O381" s="202"/>
      <c r="P381" s="202"/>
      <c r="Q381" s="202"/>
      <c r="R381" s="202"/>
      <c r="S381" s="202"/>
      <c r="T381" s="203"/>
      <c r="AT381" s="204" t="s">
        <v>145</v>
      </c>
      <c r="AU381" s="204" t="s">
        <v>155</v>
      </c>
      <c r="AV381" s="13" t="s">
        <v>90</v>
      </c>
      <c r="AW381" s="13" t="s">
        <v>42</v>
      </c>
      <c r="AX381" s="13" t="s">
        <v>82</v>
      </c>
      <c r="AY381" s="204" t="s">
        <v>134</v>
      </c>
    </row>
    <row r="382" spans="1:65" s="14" customFormat="1" ht="11.25">
      <c r="B382" s="205"/>
      <c r="C382" s="206"/>
      <c r="D382" s="196" t="s">
        <v>145</v>
      </c>
      <c r="E382" s="207" t="s">
        <v>44</v>
      </c>
      <c r="F382" s="208" t="s">
        <v>244</v>
      </c>
      <c r="G382" s="206"/>
      <c r="H382" s="209">
        <v>-1.7</v>
      </c>
      <c r="I382" s="210"/>
      <c r="J382" s="206"/>
      <c r="K382" s="206"/>
      <c r="L382" s="211"/>
      <c r="M382" s="212"/>
      <c r="N382" s="213"/>
      <c r="O382" s="213"/>
      <c r="P382" s="213"/>
      <c r="Q382" s="213"/>
      <c r="R382" s="213"/>
      <c r="S382" s="213"/>
      <c r="T382" s="214"/>
      <c r="AT382" s="215" t="s">
        <v>145</v>
      </c>
      <c r="AU382" s="215" t="s">
        <v>155</v>
      </c>
      <c r="AV382" s="14" t="s">
        <v>92</v>
      </c>
      <c r="AW382" s="14" t="s">
        <v>42</v>
      </c>
      <c r="AX382" s="14" t="s">
        <v>82</v>
      </c>
      <c r="AY382" s="215" t="s">
        <v>134</v>
      </c>
    </row>
    <row r="383" spans="1:65" s="15" customFormat="1" ht="11.25">
      <c r="B383" s="226"/>
      <c r="C383" s="227"/>
      <c r="D383" s="196" t="s">
        <v>145</v>
      </c>
      <c r="E383" s="228" t="s">
        <v>44</v>
      </c>
      <c r="F383" s="229" t="s">
        <v>232</v>
      </c>
      <c r="G383" s="227"/>
      <c r="H383" s="230">
        <v>4.6749999999999998</v>
      </c>
      <c r="I383" s="231"/>
      <c r="J383" s="227"/>
      <c r="K383" s="227"/>
      <c r="L383" s="232"/>
      <c r="M383" s="233"/>
      <c r="N383" s="234"/>
      <c r="O383" s="234"/>
      <c r="P383" s="234"/>
      <c r="Q383" s="234"/>
      <c r="R383" s="234"/>
      <c r="S383" s="234"/>
      <c r="T383" s="235"/>
      <c r="AT383" s="236" t="s">
        <v>145</v>
      </c>
      <c r="AU383" s="236" t="s">
        <v>155</v>
      </c>
      <c r="AV383" s="15" t="s">
        <v>141</v>
      </c>
      <c r="AW383" s="15" t="s">
        <v>42</v>
      </c>
      <c r="AX383" s="15" t="s">
        <v>90</v>
      </c>
      <c r="AY383" s="236" t="s">
        <v>134</v>
      </c>
    </row>
    <row r="384" spans="1:65" s="2" customFormat="1" ht="37.9" customHeight="1">
      <c r="A384" s="35"/>
      <c r="B384" s="36"/>
      <c r="C384" s="176" t="s">
        <v>431</v>
      </c>
      <c r="D384" s="176" t="s">
        <v>136</v>
      </c>
      <c r="E384" s="177" t="s">
        <v>432</v>
      </c>
      <c r="F384" s="178" t="s">
        <v>433</v>
      </c>
      <c r="G384" s="179" t="s">
        <v>236</v>
      </c>
      <c r="H384" s="180">
        <v>14.025</v>
      </c>
      <c r="I384" s="181"/>
      <c r="J384" s="182">
        <f>ROUND(I384*H384,2)</f>
        <v>0</v>
      </c>
      <c r="K384" s="178" t="s">
        <v>140</v>
      </c>
      <c r="L384" s="40"/>
      <c r="M384" s="183" t="s">
        <v>44</v>
      </c>
      <c r="N384" s="184" t="s">
        <v>53</v>
      </c>
      <c r="O384" s="65"/>
      <c r="P384" s="185">
        <f>O384*H384</f>
        <v>0</v>
      </c>
      <c r="Q384" s="185">
        <v>0</v>
      </c>
      <c r="R384" s="185">
        <f>Q384*H384</f>
        <v>0</v>
      </c>
      <c r="S384" s="185">
        <v>0</v>
      </c>
      <c r="T384" s="186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187" t="s">
        <v>141</v>
      </c>
      <c r="AT384" s="187" t="s">
        <v>136</v>
      </c>
      <c r="AU384" s="187" t="s">
        <v>155</v>
      </c>
      <c r="AY384" s="17" t="s">
        <v>134</v>
      </c>
      <c r="BE384" s="188">
        <f>IF(N384="základní",J384,0)</f>
        <v>0</v>
      </c>
      <c r="BF384" s="188">
        <f>IF(N384="snížená",J384,0)</f>
        <v>0</v>
      </c>
      <c r="BG384" s="188">
        <f>IF(N384="zákl. přenesená",J384,0)</f>
        <v>0</v>
      </c>
      <c r="BH384" s="188">
        <f>IF(N384="sníž. přenesená",J384,0)</f>
        <v>0</v>
      </c>
      <c r="BI384" s="188">
        <f>IF(N384="nulová",J384,0)</f>
        <v>0</v>
      </c>
      <c r="BJ384" s="17" t="s">
        <v>90</v>
      </c>
      <c r="BK384" s="188">
        <f>ROUND(I384*H384,2)</f>
        <v>0</v>
      </c>
      <c r="BL384" s="17" t="s">
        <v>141</v>
      </c>
      <c r="BM384" s="187" t="s">
        <v>434</v>
      </c>
    </row>
    <row r="385" spans="1:51" s="2" customFormat="1" ht="11.25">
      <c r="A385" s="35"/>
      <c r="B385" s="36"/>
      <c r="C385" s="37"/>
      <c r="D385" s="189" t="s">
        <v>143</v>
      </c>
      <c r="E385" s="37"/>
      <c r="F385" s="190" t="s">
        <v>435</v>
      </c>
      <c r="G385" s="37"/>
      <c r="H385" s="37"/>
      <c r="I385" s="191"/>
      <c r="J385" s="37"/>
      <c r="K385" s="37"/>
      <c r="L385" s="40"/>
      <c r="M385" s="192"/>
      <c r="N385" s="193"/>
      <c r="O385" s="65"/>
      <c r="P385" s="65"/>
      <c r="Q385" s="65"/>
      <c r="R385" s="65"/>
      <c r="S385" s="65"/>
      <c r="T385" s="66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T385" s="17" t="s">
        <v>143</v>
      </c>
      <c r="AU385" s="17" t="s">
        <v>155</v>
      </c>
    </row>
    <row r="386" spans="1:51" s="13" customFormat="1" ht="11.25">
      <c r="B386" s="194"/>
      <c r="C386" s="195"/>
      <c r="D386" s="196" t="s">
        <v>145</v>
      </c>
      <c r="E386" s="197" t="s">
        <v>44</v>
      </c>
      <c r="F386" s="198" t="s">
        <v>146</v>
      </c>
      <c r="G386" s="195"/>
      <c r="H386" s="197" t="s">
        <v>44</v>
      </c>
      <c r="I386" s="199"/>
      <c r="J386" s="195"/>
      <c r="K386" s="195"/>
      <c r="L386" s="200"/>
      <c r="M386" s="201"/>
      <c r="N386" s="202"/>
      <c r="O386" s="202"/>
      <c r="P386" s="202"/>
      <c r="Q386" s="202"/>
      <c r="R386" s="202"/>
      <c r="S386" s="202"/>
      <c r="T386" s="203"/>
      <c r="AT386" s="204" t="s">
        <v>145</v>
      </c>
      <c r="AU386" s="204" t="s">
        <v>155</v>
      </c>
      <c r="AV386" s="13" t="s">
        <v>90</v>
      </c>
      <c r="AW386" s="13" t="s">
        <v>42</v>
      </c>
      <c r="AX386" s="13" t="s">
        <v>82</v>
      </c>
      <c r="AY386" s="204" t="s">
        <v>134</v>
      </c>
    </row>
    <row r="387" spans="1:51" s="13" customFormat="1" ht="22.5">
      <c r="B387" s="194"/>
      <c r="C387" s="195"/>
      <c r="D387" s="196" t="s">
        <v>145</v>
      </c>
      <c r="E387" s="197" t="s">
        <v>44</v>
      </c>
      <c r="F387" s="198" t="s">
        <v>436</v>
      </c>
      <c r="G387" s="195"/>
      <c r="H387" s="197" t="s">
        <v>44</v>
      </c>
      <c r="I387" s="199"/>
      <c r="J387" s="195"/>
      <c r="K387" s="195"/>
      <c r="L387" s="200"/>
      <c r="M387" s="201"/>
      <c r="N387" s="202"/>
      <c r="O387" s="202"/>
      <c r="P387" s="202"/>
      <c r="Q387" s="202"/>
      <c r="R387" s="202"/>
      <c r="S387" s="202"/>
      <c r="T387" s="203"/>
      <c r="AT387" s="204" t="s">
        <v>145</v>
      </c>
      <c r="AU387" s="204" t="s">
        <v>155</v>
      </c>
      <c r="AV387" s="13" t="s">
        <v>90</v>
      </c>
      <c r="AW387" s="13" t="s">
        <v>42</v>
      </c>
      <c r="AX387" s="13" t="s">
        <v>82</v>
      </c>
      <c r="AY387" s="204" t="s">
        <v>134</v>
      </c>
    </row>
    <row r="388" spans="1:51" s="14" customFormat="1" ht="11.25">
      <c r="B388" s="205"/>
      <c r="C388" s="206"/>
      <c r="D388" s="196" t="s">
        <v>145</v>
      </c>
      <c r="E388" s="207" t="s">
        <v>44</v>
      </c>
      <c r="F388" s="208" t="s">
        <v>437</v>
      </c>
      <c r="G388" s="206"/>
      <c r="H388" s="209">
        <v>1.7849999999999999</v>
      </c>
      <c r="I388" s="210"/>
      <c r="J388" s="206"/>
      <c r="K388" s="206"/>
      <c r="L388" s="211"/>
      <c r="M388" s="212"/>
      <c r="N388" s="213"/>
      <c r="O388" s="213"/>
      <c r="P388" s="213"/>
      <c r="Q388" s="213"/>
      <c r="R388" s="213"/>
      <c r="S388" s="213"/>
      <c r="T388" s="214"/>
      <c r="AT388" s="215" t="s">
        <v>145</v>
      </c>
      <c r="AU388" s="215" t="s">
        <v>155</v>
      </c>
      <c r="AV388" s="14" t="s">
        <v>92</v>
      </c>
      <c r="AW388" s="14" t="s">
        <v>42</v>
      </c>
      <c r="AX388" s="14" t="s">
        <v>82</v>
      </c>
      <c r="AY388" s="215" t="s">
        <v>134</v>
      </c>
    </row>
    <row r="389" spans="1:51" s="13" customFormat="1" ht="22.5">
      <c r="B389" s="194"/>
      <c r="C389" s="195"/>
      <c r="D389" s="196" t="s">
        <v>145</v>
      </c>
      <c r="E389" s="197" t="s">
        <v>44</v>
      </c>
      <c r="F389" s="198" t="s">
        <v>438</v>
      </c>
      <c r="G389" s="195"/>
      <c r="H389" s="197" t="s">
        <v>44</v>
      </c>
      <c r="I389" s="199"/>
      <c r="J389" s="195"/>
      <c r="K389" s="195"/>
      <c r="L389" s="200"/>
      <c r="M389" s="201"/>
      <c r="N389" s="202"/>
      <c r="O389" s="202"/>
      <c r="P389" s="202"/>
      <c r="Q389" s="202"/>
      <c r="R389" s="202"/>
      <c r="S389" s="202"/>
      <c r="T389" s="203"/>
      <c r="AT389" s="204" t="s">
        <v>145</v>
      </c>
      <c r="AU389" s="204" t="s">
        <v>155</v>
      </c>
      <c r="AV389" s="13" t="s">
        <v>90</v>
      </c>
      <c r="AW389" s="13" t="s">
        <v>42</v>
      </c>
      <c r="AX389" s="13" t="s">
        <v>82</v>
      </c>
      <c r="AY389" s="204" t="s">
        <v>134</v>
      </c>
    </row>
    <row r="390" spans="1:51" s="14" customFormat="1" ht="11.25">
      <c r="B390" s="205"/>
      <c r="C390" s="206"/>
      <c r="D390" s="196" t="s">
        <v>145</v>
      </c>
      <c r="E390" s="207" t="s">
        <v>44</v>
      </c>
      <c r="F390" s="208" t="s">
        <v>439</v>
      </c>
      <c r="G390" s="206"/>
      <c r="H390" s="209">
        <v>2.5499999999999998</v>
      </c>
      <c r="I390" s="210"/>
      <c r="J390" s="206"/>
      <c r="K390" s="206"/>
      <c r="L390" s="211"/>
      <c r="M390" s="212"/>
      <c r="N390" s="213"/>
      <c r="O390" s="213"/>
      <c r="P390" s="213"/>
      <c r="Q390" s="213"/>
      <c r="R390" s="213"/>
      <c r="S390" s="213"/>
      <c r="T390" s="214"/>
      <c r="AT390" s="215" t="s">
        <v>145</v>
      </c>
      <c r="AU390" s="215" t="s">
        <v>155</v>
      </c>
      <c r="AV390" s="14" t="s">
        <v>92</v>
      </c>
      <c r="AW390" s="14" t="s">
        <v>42</v>
      </c>
      <c r="AX390" s="14" t="s">
        <v>82</v>
      </c>
      <c r="AY390" s="215" t="s">
        <v>134</v>
      </c>
    </row>
    <row r="391" spans="1:51" s="13" customFormat="1" ht="22.5">
      <c r="B391" s="194"/>
      <c r="C391" s="195"/>
      <c r="D391" s="196" t="s">
        <v>145</v>
      </c>
      <c r="E391" s="197" t="s">
        <v>44</v>
      </c>
      <c r="F391" s="198" t="s">
        <v>440</v>
      </c>
      <c r="G391" s="195"/>
      <c r="H391" s="197" t="s">
        <v>44</v>
      </c>
      <c r="I391" s="199"/>
      <c r="J391" s="195"/>
      <c r="K391" s="195"/>
      <c r="L391" s="200"/>
      <c r="M391" s="201"/>
      <c r="N391" s="202"/>
      <c r="O391" s="202"/>
      <c r="P391" s="202"/>
      <c r="Q391" s="202"/>
      <c r="R391" s="202"/>
      <c r="S391" s="202"/>
      <c r="T391" s="203"/>
      <c r="AT391" s="204" t="s">
        <v>145</v>
      </c>
      <c r="AU391" s="204" t="s">
        <v>155</v>
      </c>
      <c r="AV391" s="13" t="s">
        <v>90</v>
      </c>
      <c r="AW391" s="13" t="s">
        <v>42</v>
      </c>
      <c r="AX391" s="13" t="s">
        <v>82</v>
      </c>
      <c r="AY391" s="204" t="s">
        <v>134</v>
      </c>
    </row>
    <row r="392" spans="1:51" s="14" customFormat="1" ht="11.25">
      <c r="B392" s="205"/>
      <c r="C392" s="206"/>
      <c r="D392" s="196" t="s">
        <v>145</v>
      </c>
      <c r="E392" s="207" t="s">
        <v>44</v>
      </c>
      <c r="F392" s="208" t="s">
        <v>441</v>
      </c>
      <c r="G392" s="206"/>
      <c r="H392" s="209">
        <v>6.12</v>
      </c>
      <c r="I392" s="210"/>
      <c r="J392" s="206"/>
      <c r="K392" s="206"/>
      <c r="L392" s="211"/>
      <c r="M392" s="212"/>
      <c r="N392" s="213"/>
      <c r="O392" s="213"/>
      <c r="P392" s="213"/>
      <c r="Q392" s="213"/>
      <c r="R392" s="213"/>
      <c r="S392" s="213"/>
      <c r="T392" s="214"/>
      <c r="AT392" s="215" t="s">
        <v>145</v>
      </c>
      <c r="AU392" s="215" t="s">
        <v>155</v>
      </c>
      <c r="AV392" s="14" t="s">
        <v>92</v>
      </c>
      <c r="AW392" s="14" t="s">
        <v>42</v>
      </c>
      <c r="AX392" s="14" t="s">
        <v>82</v>
      </c>
      <c r="AY392" s="215" t="s">
        <v>134</v>
      </c>
    </row>
    <row r="393" spans="1:51" s="13" customFormat="1" ht="33.75">
      <c r="B393" s="194"/>
      <c r="C393" s="195"/>
      <c r="D393" s="196" t="s">
        <v>145</v>
      </c>
      <c r="E393" s="197" t="s">
        <v>44</v>
      </c>
      <c r="F393" s="198" t="s">
        <v>442</v>
      </c>
      <c r="G393" s="195"/>
      <c r="H393" s="197" t="s">
        <v>44</v>
      </c>
      <c r="I393" s="199"/>
      <c r="J393" s="195"/>
      <c r="K393" s="195"/>
      <c r="L393" s="200"/>
      <c r="M393" s="201"/>
      <c r="N393" s="202"/>
      <c r="O393" s="202"/>
      <c r="P393" s="202"/>
      <c r="Q393" s="202"/>
      <c r="R393" s="202"/>
      <c r="S393" s="202"/>
      <c r="T393" s="203"/>
      <c r="AT393" s="204" t="s">
        <v>145</v>
      </c>
      <c r="AU393" s="204" t="s">
        <v>155</v>
      </c>
      <c r="AV393" s="13" t="s">
        <v>90</v>
      </c>
      <c r="AW393" s="13" t="s">
        <v>42</v>
      </c>
      <c r="AX393" s="13" t="s">
        <v>82</v>
      </c>
      <c r="AY393" s="204" t="s">
        <v>134</v>
      </c>
    </row>
    <row r="394" spans="1:51" s="14" customFormat="1" ht="11.25">
      <c r="B394" s="205"/>
      <c r="C394" s="206"/>
      <c r="D394" s="196" t="s">
        <v>145</v>
      </c>
      <c r="E394" s="207" t="s">
        <v>44</v>
      </c>
      <c r="F394" s="208" t="s">
        <v>443</v>
      </c>
      <c r="G394" s="206"/>
      <c r="H394" s="209">
        <v>-8.67</v>
      </c>
      <c r="I394" s="210"/>
      <c r="J394" s="206"/>
      <c r="K394" s="206"/>
      <c r="L394" s="211"/>
      <c r="M394" s="212"/>
      <c r="N394" s="213"/>
      <c r="O394" s="213"/>
      <c r="P394" s="213"/>
      <c r="Q394" s="213"/>
      <c r="R394" s="213"/>
      <c r="S394" s="213"/>
      <c r="T394" s="214"/>
      <c r="AT394" s="215" t="s">
        <v>145</v>
      </c>
      <c r="AU394" s="215" t="s">
        <v>155</v>
      </c>
      <c r="AV394" s="14" t="s">
        <v>92</v>
      </c>
      <c r="AW394" s="14" t="s">
        <v>42</v>
      </c>
      <c r="AX394" s="14" t="s">
        <v>82</v>
      </c>
      <c r="AY394" s="215" t="s">
        <v>134</v>
      </c>
    </row>
    <row r="395" spans="1:51" s="13" customFormat="1" ht="11.25">
      <c r="B395" s="194"/>
      <c r="C395" s="195"/>
      <c r="D395" s="196" t="s">
        <v>145</v>
      </c>
      <c r="E395" s="197" t="s">
        <v>44</v>
      </c>
      <c r="F395" s="198" t="s">
        <v>146</v>
      </c>
      <c r="G395" s="195"/>
      <c r="H395" s="197" t="s">
        <v>44</v>
      </c>
      <c r="I395" s="199"/>
      <c r="J395" s="195"/>
      <c r="K395" s="195"/>
      <c r="L395" s="200"/>
      <c r="M395" s="201"/>
      <c r="N395" s="202"/>
      <c r="O395" s="202"/>
      <c r="P395" s="202"/>
      <c r="Q395" s="202"/>
      <c r="R395" s="202"/>
      <c r="S395" s="202"/>
      <c r="T395" s="203"/>
      <c r="AT395" s="204" t="s">
        <v>145</v>
      </c>
      <c r="AU395" s="204" t="s">
        <v>155</v>
      </c>
      <c r="AV395" s="13" t="s">
        <v>90</v>
      </c>
      <c r="AW395" s="13" t="s">
        <v>42</v>
      </c>
      <c r="AX395" s="13" t="s">
        <v>82</v>
      </c>
      <c r="AY395" s="204" t="s">
        <v>134</v>
      </c>
    </row>
    <row r="396" spans="1:51" s="13" customFormat="1" ht="11.25">
      <c r="B396" s="194"/>
      <c r="C396" s="195"/>
      <c r="D396" s="196" t="s">
        <v>145</v>
      </c>
      <c r="E396" s="197" t="s">
        <v>44</v>
      </c>
      <c r="F396" s="198" t="s">
        <v>226</v>
      </c>
      <c r="G396" s="195"/>
      <c r="H396" s="197" t="s">
        <v>44</v>
      </c>
      <c r="I396" s="199"/>
      <c r="J396" s="195"/>
      <c r="K396" s="195"/>
      <c r="L396" s="200"/>
      <c r="M396" s="201"/>
      <c r="N396" s="202"/>
      <c r="O396" s="202"/>
      <c r="P396" s="202"/>
      <c r="Q396" s="202"/>
      <c r="R396" s="202"/>
      <c r="S396" s="202"/>
      <c r="T396" s="203"/>
      <c r="AT396" s="204" t="s">
        <v>145</v>
      </c>
      <c r="AU396" s="204" t="s">
        <v>155</v>
      </c>
      <c r="AV396" s="13" t="s">
        <v>90</v>
      </c>
      <c r="AW396" s="13" t="s">
        <v>42</v>
      </c>
      <c r="AX396" s="13" t="s">
        <v>82</v>
      </c>
      <c r="AY396" s="204" t="s">
        <v>134</v>
      </c>
    </row>
    <row r="397" spans="1:51" s="13" customFormat="1" ht="33.75">
      <c r="B397" s="194"/>
      <c r="C397" s="195"/>
      <c r="D397" s="196" t="s">
        <v>145</v>
      </c>
      <c r="E397" s="197" t="s">
        <v>44</v>
      </c>
      <c r="F397" s="198" t="s">
        <v>444</v>
      </c>
      <c r="G397" s="195"/>
      <c r="H397" s="197" t="s">
        <v>44</v>
      </c>
      <c r="I397" s="199"/>
      <c r="J397" s="195"/>
      <c r="K397" s="195"/>
      <c r="L397" s="200"/>
      <c r="M397" s="201"/>
      <c r="N397" s="202"/>
      <c r="O397" s="202"/>
      <c r="P397" s="202"/>
      <c r="Q397" s="202"/>
      <c r="R397" s="202"/>
      <c r="S397" s="202"/>
      <c r="T397" s="203"/>
      <c r="AT397" s="204" t="s">
        <v>145</v>
      </c>
      <c r="AU397" s="204" t="s">
        <v>155</v>
      </c>
      <c r="AV397" s="13" t="s">
        <v>90</v>
      </c>
      <c r="AW397" s="13" t="s">
        <v>42</v>
      </c>
      <c r="AX397" s="13" t="s">
        <v>82</v>
      </c>
      <c r="AY397" s="204" t="s">
        <v>134</v>
      </c>
    </row>
    <row r="398" spans="1:51" s="14" customFormat="1" ht="11.25">
      <c r="B398" s="205"/>
      <c r="C398" s="206"/>
      <c r="D398" s="196" t="s">
        <v>145</v>
      </c>
      <c r="E398" s="207" t="s">
        <v>44</v>
      </c>
      <c r="F398" s="208" t="s">
        <v>445</v>
      </c>
      <c r="G398" s="206"/>
      <c r="H398" s="209">
        <v>17.34</v>
      </c>
      <c r="I398" s="210"/>
      <c r="J398" s="206"/>
      <c r="K398" s="206"/>
      <c r="L398" s="211"/>
      <c r="M398" s="212"/>
      <c r="N398" s="213"/>
      <c r="O398" s="213"/>
      <c r="P398" s="213"/>
      <c r="Q398" s="213"/>
      <c r="R398" s="213"/>
      <c r="S398" s="213"/>
      <c r="T398" s="214"/>
      <c r="AT398" s="215" t="s">
        <v>145</v>
      </c>
      <c r="AU398" s="215" t="s">
        <v>155</v>
      </c>
      <c r="AV398" s="14" t="s">
        <v>92</v>
      </c>
      <c r="AW398" s="14" t="s">
        <v>42</v>
      </c>
      <c r="AX398" s="14" t="s">
        <v>82</v>
      </c>
      <c r="AY398" s="215" t="s">
        <v>134</v>
      </c>
    </row>
    <row r="399" spans="1:51" s="13" customFormat="1" ht="11.25">
      <c r="B399" s="194"/>
      <c r="C399" s="195"/>
      <c r="D399" s="196" t="s">
        <v>145</v>
      </c>
      <c r="E399" s="197" t="s">
        <v>44</v>
      </c>
      <c r="F399" s="198" t="s">
        <v>229</v>
      </c>
      <c r="G399" s="195"/>
      <c r="H399" s="197" t="s">
        <v>44</v>
      </c>
      <c r="I399" s="199"/>
      <c r="J399" s="195"/>
      <c r="K399" s="195"/>
      <c r="L399" s="200"/>
      <c r="M399" s="201"/>
      <c r="N399" s="202"/>
      <c r="O399" s="202"/>
      <c r="P399" s="202"/>
      <c r="Q399" s="202"/>
      <c r="R399" s="202"/>
      <c r="S399" s="202"/>
      <c r="T399" s="203"/>
      <c r="AT399" s="204" t="s">
        <v>145</v>
      </c>
      <c r="AU399" s="204" t="s">
        <v>155</v>
      </c>
      <c r="AV399" s="13" t="s">
        <v>90</v>
      </c>
      <c r="AW399" s="13" t="s">
        <v>42</v>
      </c>
      <c r="AX399" s="13" t="s">
        <v>82</v>
      </c>
      <c r="AY399" s="204" t="s">
        <v>134</v>
      </c>
    </row>
    <row r="400" spans="1:51" s="13" customFormat="1" ht="11.25">
      <c r="B400" s="194"/>
      <c r="C400" s="195"/>
      <c r="D400" s="196" t="s">
        <v>145</v>
      </c>
      <c r="E400" s="197" t="s">
        <v>44</v>
      </c>
      <c r="F400" s="198" t="s">
        <v>146</v>
      </c>
      <c r="G400" s="195"/>
      <c r="H400" s="197" t="s">
        <v>44</v>
      </c>
      <c r="I400" s="199"/>
      <c r="J400" s="195"/>
      <c r="K400" s="195"/>
      <c r="L400" s="200"/>
      <c r="M400" s="201"/>
      <c r="N400" s="202"/>
      <c r="O400" s="202"/>
      <c r="P400" s="202"/>
      <c r="Q400" s="202"/>
      <c r="R400" s="202"/>
      <c r="S400" s="202"/>
      <c r="T400" s="203"/>
      <c r="AT400" s="204" t="s">
        <v>145</v>
      </c>
      <c r="AU400" s="204" t="s">
        <v>155</v>
      </c>
      <c r="AV400" s="13" t="s">
        <v>90</v>
      </c>
      <c r="AW400" s="13" t="s">
        <v>42</v>
      </c>
      <c r="AX400" s="13" t="s">
        <v>82</v>
      </c>
      <c r="AY400" s="204" t="s">
        <v>134</v>
      </c>
    </row>
    <row r="401" spans="1:65" s="13" customFormat="1" ht="33.75">
      <c r="B401" s="194"/>
      <c r="C401" s="195"/>
      <c r="D401" s="196" t="s">
        <v>145</v>
      </c>
      <c r="E401" s="197" t="s">
        <v>44</v>
      </c>
      <c r="F401" s="198" t="s">
        <v>446</v>
      </c>
      <c r="G401" s="195"/>
      <c r="H401" s="197" t="s">
        <v>44</v>
      </c>
      <c r="I401" s="199"/>
      <c r="J401" s="195"/>
      <c r="K401" s="195"/>
      <c r="L401" s="200"/>
      <c r="M401" s="201"/>
      <c r="N401" s="202"/>
      <c r="O401" s="202"/>
      <c r="P401" s="202"/>
      <c r="Q401" s="202"/>
      <c r="R401" s="202"/>
      <c r="S401" s="202"/>
      <c r="T401" s="203"/>
      <c r="AT401" s="204" t="s">
        <v>145</v>
      </c>
      <c r="AU401" s="204" t="s">
        <v>155</v>
      </c>
      <c r="AV401" s="13" t="s">
        <v>90</v>
      </c>
      <c r="AW401" s="13" t="s">
        <v>42</v>
      </c>
      <c r="AX401" s="13" t="s">
        <v>82</v>
      </c>
      <c r="AY401" s="204" t="s">
        <v>134</v>
      </c>
    </row>
    <row r="402" spans="1:65" s="14" customFormat="1" ht="11.25">
      <c r="B402" s="205"/>
      <c r="C402" s="206"/>
      <c r="D402" s="196" t="s">
        <v>145</v>
      </c>
      <c r="E402" s="207" t="s">
        <v>44</v>
      </c>
      <c r="F402" s="208" t="s">
        <v>447</v>
      </c>
      <c r="G402" s="206"/>
      <c r="H402" s="209">
        <v>-5.0999999999999996</v>
      </c>
      <c r="I402" s="210"/>
      <c r="J402" s="206"/>
      <c r="K402" s="206"/>
      <c r="L402" s="211"/>
      <c r="M402" s="212"/>
      <c r="N402" s="213"/>
      <c r="O402" s="213"/>
      <c r="P402" s="213"/>
      <c r="Q402" s="213"/>
      <c r="R402" s="213"/>
      <c r="S402" s="213"/>
      <c r="T402" s="214"/>
      <c r="AT402" s="215" t="s">
        <v>145</v>
      </c>
      <c r="AU402" s="215" t="s">
        <v>155</v>
      </c>
      <c r="AV402" s="14" t="s">
        <v>92</v>
      </c>
      <c r="AW402" s="14" t="s">
        <v>42</v>
      </c>
      <c r="AX402" s="14" t="s">
        <v>82</v>
      </c>
      <c r="AY402" s="215" t="s">
        <v>134</v>
      </c>
    </row>
    <row r="403" spans="1:65" s="15" customFormat="1" ht="11.25">
      <c r="B403" s="226"/>
      <c r="C403" s="227"/>
      <c r="D403" s="196" t="s">
        <v>145</v>
      </c>
      <c r="E403" s="228" t="s">
        <v>44</v>
      </c>
      <c r="F403" s="229" t="s">
        <v>232</v>
      </c>
      <c r="G403" s="227"/>
      <c r="H403" s="230">
        <v>14.025</v>
      </c>
      <c r="I403" s="231"/>
      <c r="J403" s="227"/>
      <c r="K403" s="227"/>
      <c r="L403" s="232"/>
      <c r="M403" s="233"/>
      <c r="N403" s="234"/>
      <c r="O403" s="234"/>
      <c r="P403" s="234"/>
      <c r="Q403" s="234"/>
      <c r="R403" s="234"/>
      <c r="S403" s="234"/>
      <c r="T403" s="235"/>
      <c r="AT403" s="236" t="s">
        <v>145</v>
      </c>
      <c r="AU403" s="236" t="s">
        <v>155</v>
      </c>
      <c r="AV403" s="15" t="s">
        <v>141</v>
      </c>
      <c r="AW403" s="15" t="s">
        <v>42</v>
      </c>
      <c r="AX403" s="15" t="s">
        <v>90</v>
      </c>
      <c r="AY403" s="236" t="s">
        <v>134</v>
      </c>
    </row>
    <row r="404" spans="1:65" s="2" customFormat="1" ht="37.9" customHeight="1">
      <c r="A404" s="35"/>
      <c r="B404" s="36"/>
      <c r="C404" s="176" t="s">
        <v>448</v>
      </c>
      <c r="D404" s="176" t="s">
        <v>136</v>
      </c>
      <c r="E404" s="177" t="s">
        <v>449</v>
      </c>
      <c r="F404" s="178" t="s">
        <v>450</v>
      </c>
      <c r="G404" s="179" t="s">
        <v>236</v>
      </c>
      <c r="H404" s="180">
        <v>4.4800000000000004</v>
      </c>
      <c r="I404" s="181"/>
      <c r="J404" s="182">
        <f>ROUND(I404*H404,2)</f>
        <v>0</v>
      </c>
      <c r="K404" s="178" t="s">
        <v>140</v>
      </c>
      <c r="L404" s="40"/>
      <c r="M404" s="183" t="s">
        <v>44</v>
      </c>
      <c r="N404" s="184" t="s">
        <v>53</v>
      </c>
      <c r="O404" s="65"/>
      <c r="P404" s="185">
        <f>O404*H404</f>
        <v>0</v>
      </c>
      <c r="Q404" s="185">
        <v>0</v>
      </c>
      <c r="R404" s="185">
        <f>Q404*H404</f>
        <v>0</v>
      </c>
      <c r="S404" s="185">
        <v>0</v>
      </c>
      <c r="T404" s="186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87" t="s">
        <v>141</v>
      </c>
      <c r="AT404" s="187" t="s">
        <v>136</v>
      </c>
      <c r="AU404" s="187" t="s">
        <v>155</v>
      </c>
      <c r="AY404" s="17" t="s">
        <v>134</v>
      </c>
      <c r="BE404" s="188">
        <f>IF(N404="základní",J404,0)</f>
        <v>0</v>
      </c>
      <c r="BF404" s="188">
        <f>IF(N404="snížená",J404,0)</f>
        <v>0</v>
      </c>
      <c r="BG404" s="188">
        <f>IF(N404="zákl. přenesená",J404,0)</f>
        <v>0</v>
      </c>
      <c r="BH404" s="188">
        <f>IF(N404="sníž. přenesená",J404,0)</f>
        <v>0</v>
      </c>
      <c r="BI404" s="188">
        <f>IF(N404="nulová",J404,0)</f>
        <v>0</v>
      </c>
      <c r="BJ404" s="17" t="s">
        <v>90</v>
      </c>
      <c r="BK404" s="188">
        <f>ROUND(I404*H404,2)</f>
        <v>0</v>
      </c>
      <c r="BL404" s="17" t="s">
        <v>141</v>
      </c>
      <c r="BM404" s="187" t="s">
        <v>451</v>
      </c>
    </row>
    <row r="405" spans="1:65" s="2" customFormat="1" ht="11.25">
      <c r="A405" s="35"/>
      <c r="B405" s="36"/>
      <c r="C405" s="37"/>
      <c r="D405" s="189" t="s">
        <v>143</v>
      </c>
      <c r="E405" s="37"/>
      <c r="F405" s="190" t="s">
        <v>452</v>
      </c>
      <c r="G405" s="37"/>
      <c r="H405" s="37"/>
      <c r="I405" s="191"/>
      <c r="J405" s="37"/>
      <c r="K405" s="37"/>
      <c r="L405" s="40"/>
      <c r="M405" s="192"/>
      <c r="N405" s="193"/>
      <c r="O405" s="65"/>
      <c r="P405" s="65"/>
      <c r="Q405" s="65"/>
      <c r="R405" s="65"/>
      <c r="S405" s="65"/>
      <c r="T405" s="66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T405" s="17" t="s">
        <v>143</v>
      </c>
      <c r="AU405" s="17" t="s">
        <v>155</v>
      </c>
    </row>
    <row r="406" spans="1:65" s="13" customFormat="1" ht="11.25">
      <c r="B406" s="194"/>
      <c r="C406" s="195"/>
      <c r="D406" s="196" t="s">
        <v>145</v>
      </c>
      <c r="E406" s="197" t="s">
        <v>44</v>
      </c>
      <c r="F406" s="198" t="s">
        <v>146</v>
      </c>
      <c r="G406" s="195"/>
      <c r="H406" s="197" t="s">
        <v>44</v>
      </c>
      <c r="I406" s="199"/>
      <c r="J406" s="195"/>
      <c r="K406" s="195"/>
      <c r="L406" s="200"/>
      <c r="M406" s="201"/>
      <c r="N406" s="202"/>
      <c r="O406" s="202"/>
      <c r="P406" s="202"/>
      <c r="Q406" s="202"/>
      <c r="R406" s="202"/>
      <c r="S406" s="202"/>
      <c r="T406" s="203"/>
      <c r="AT406" s="204" t="s">
        <v>145</v>
      </c>
      <c r="AU406" s="204" t="s">
        <v>155</v>
      </c>
      <c r="AV406" s="13" t="s">
        <v>90</v>
      </c>
      <c r="AW406" s="13" t="s">
        <v>42</v>
      </c>
      <c r="AX406" s="13" t="s">
        <v>82</v>
      </c>
      <c r="AY406" s="204" t="s">
        <v>134</v>
      </c>
    </row>
    <row r="407" spans="1:65" s="13" customFormat="1" ht="22.5">
      <c r="B407" s="194"/>
      <c r="C407" s="195"/>
      <c r="D407" s="196" t="s">
        <v>145</v>
      </c>
      <c r="E407" s="197" t="s">
        <v>44</v>
      </c>
      <c r="F407" s="198" t="s">
        <v>453</v>
      </c>
      <c r="G407" s="195"/>
      <c r="H407" s="197" t="s">
        <v>44</v>
      </c>
      <c r="I407" s="199"/>
      <c r="J407" s="195"/>
      <c r="K407" s="195"/>
      <c r="L407" s="200"/>
      <c r="M407" s="201"/>
      <c r="N407" s="202"/>
      <c r="O407" s="202"/>
      <c r="P407" s="202"/>
      <c r="Q407" s="202"/>
      <c r="R407" s="202"/>
      <c r="S407" s="202"/>
      <c r="T407" s="203"/>
      <c r="AT407" s="204" t="s">
        <v>145</v>
      </c>
      <c r="AU407" s="204" t="s">
        <v>155</v>
      </c>
      <c r="AV407" s="13" t="s">
        <v>90</v>
      </c>
      <c r="AW407" s="13" t="s">
        <v>42</v>
      </c>
      <c r="AX407" s="13" t="s">
        <v>82</v>
      </c>
      <c r="AY407" s="204" t="s">
        <v>134</v>
      </c>
    </row>
    <row r="408" spans="1:65" s="14" customFormat="1" ht="11.25">
      <c r="B408" s="205"/>
      <c r="C408" s="206"/>
      <c r="D408" s="196" t="s">
        <v>145</v>
      </c>
      <c r="E408" s="207" t="s">
        <v>44</v>
      </c>
      <c r="F408" s="208" t="s">
        <v>454</v>
      </c>
      <c r="G408" s="206"/>
      <c r="H408" s="209">
        <v>0.315</v>
      </c>
      <c r="I408" s="210"/>
      <c r="J408" s="206"/>
      <c r="K408" s="206"/>
      <c r="L408" s="211"/>
      <c r="M408" s="212"/>
      <c r="N408" s="213"/>
      <c r="O408" s="213"/>
      <c r="P408" s="213"/>
      <c r="Q408" s="213"/>
      <c r="R408" s="213"/>
      <c r="S408" s="213"/>
      <c r="T408" s="214"/>
      <c r="AT408" s="215" t="s">
        <v>145</v>
      </c>
      <c r="AU408" s="215" t="s">
        <v>155</v>
      </c>
      <c r="AV408" s="14" t="s">
        <v>92</v>
      </c>
      <c r="AW408" s="14" t="s">
        <v>42</v>
      </c>
      <c r="AX408" s="14" t="s">
        <v>82</v>
      </c>
      <c r="AY408" s="215" t="s">
        <v>134</v>
      </c>
    </row>
    <row r="409" spans="1:65" s="13" customFormat="1" ht="22.5">
      <c r="B409" s="194"/>
      <c r="C409" s="195"/>
      <c r="D409" s="196" t="s">
        <v>145</v>
      </c>
      <c r="E409" s="197" t="s">
        <v>44</v>
      </c>
      <c r="F409" s="198" t="s">
        <v>455</v>
      </c>
      <c r="G409" s="195"/>
      <c r="H409" s="197" t="s">
        <v>44</v>
      </c>
      <c r="I409" s="199"/>
      <c r="J409" s="195"/>
      <c r="K409" s="195"/>
      <c r="L409" s="200"/>
      <c r="M409" s="201"/>
      <c r="N409" s="202"/>
      <c r="O409" s="202"/>
      <c r="P409" s="202"/>
      <c r="Q409" s="202"/>
      <c r="R409" s="202"/>
      <c r="S409" s="202"/>
      <c r="T409" s="203"/>
      <c r="AT409" s="204" t="s">
        <v>145</v>
      </c>
      <c r="AU409" s="204" t="s">
        <v>155</v>
      </c>
      <c r="AV409" s="13" t="s">
        <v>90</v>
      </c>
      <c r="AW409" s="13" t="s">
        <v>42</v>
      </c>
      <c r="AX409" s="13" t="s">
        <v>82</v>
      </c>
      <c r="AY409" s="204" t="s">
        <v>134</v>
      </c>
    </row>
    <row r="410" spans="1:65" s="14" customFormat="1" ht="11.25">
      <c r="B410" s="205"/>
      <c r="C410" s="206"/>
      <c r="D410" s="196" t="s">
        <v>145</v>
      </c>
      <c r="E410" s="207" t="s">
        <v>44</v>
      </c>
      <c r="F410" s="208" t="s">
        <v>456</v>
      </c>
      <c r="G410" s="206"/>
      <c r="H410" s="209">
        <v>4.165</v>
      </c>
      <c r="I410" s="210"/>
      <c r="J410" s="206"/>
      <c r="K410" s="206"/>
      <c r="L410" s="211"/>
      <c r="M410" s="212"/>
      <c r="N410" s="213"/>
      <c r="O410" s="213"/>
      <c r="P410" s="213"/>
      <c r="Q410" s="213"/>
      <c r="R410" s="213"/>
      <c r="S410" s="213"/>
      <c r="T410" s="214"/>
      <c r="AT410" s="215" t="s">
        <v>145</v>
      </c>
      <c r="AU410" s="215" t="s">
        <v>155</v>
      </c>
      <c r="AV410" s="14" t="s">
        <v>92</v>
      </c>
      <c r="AW410" s="14" t="s">
        <v>42</v>
      </c>
      <c r="AX410" s="14" t="s">
        <v>82</v>
      </c>
      <c r="AY410" s="215" t="s">
        <v>134</v>
      </c>
    </row>
    <row r="411" spans="1:65" s="15" customFormat="1" ht="11.25">
      <c r="B411" s="226"/>
      <c r="C411" s="227"/>
      <c r="D411" s="196" t="s">
        <v>145</v>
      </c>
      <c r="E411" s="228" t="s">
        <v>44</v>
      </c>
      <c r="F411" s="229" t="s">
        <v>232</v>
      </c>
      <c r="G411" s="227"/>
      <c r="H411" s="230">
        <v>4.4800000000000004</v>
      </c>
      <c r="I411" s="231"/>
      <c r="J411" s="227"/>
      <c r="K411" s="227"/>
      <c r="L411" s="232"/>
      <c r="M411" s="233"/>
      <c r="N411" s="234"/>
      <c r="O411" s="234"/>
      <c r="P411" s="234"/>
      <c r="Q411" s="234"/>
      <c r="R411" s="234"/>
      <c r="S411" s="234"/>
      <c r="T411" s="235"/>
      <c r="AT411" s="236" t="s">
        <v>145</v>
      </c>
      <c r="AU411" s="236" t="s">
        <v>155</v>
      </c>
      <c r="AV411" s="15" t="s">
        <v>141</v>
      </c>
      <c r="AW411" s="15" t="s">
        <v>42</v>
      </c>
      <c r="AX411" s="15" t="s">
        <v>90</v>
      </c>
      <c r="AY411" s="236" t="s">
        <v>134</v>
      </c>
    </row>
    <row r="412" spans="1:65" s="2" customFormat="1" ht="37.9" customHeight="1">
      <c r="A412" s="35"/>
      <c r="B412" s="36"/>
      <c r="C412" s="176" t="s">
        <v>457</v>
      </c>
      <c r="D412" s="176" t="s">
        <v>136</v>
      </c>
      <c r="E412" s="177" t="s">
        <v>458</v>
      </c>
      <c r="F412" s="178" t="s">
        <v>433</v>
      </c>
      <c r="G412" s="179" t="s">
        <v>236</v>
      </c>
      <c r="H412" s="180">
        <v>13.439</v>
      </c>
      <c r="I412" s="181"/>
      <c r="J412" s="182">
        <f>ROUND(I412*H412,2)</f>
        <v>0</v>
      </c>
      <c r="K412" s="178" t="s">
        <v>140</v>
      </c>
      <c r="L412" s="40"/>
      <c r="M412" s="183" t="s">
        <v>44</v>
      </c>
      <c r="N412" s="184" t="s">
        <v>53</v>
      </c>
      <c r="O412" s="65"/>
      <c r="P412" s="185">
        <f>O412*H412</f>
        <v>0</v>
      </c>
      <c r="Q412" s="185">
        <v>0</v>
      </c>
      <c r="R412" s="185">
        <f>Q412*H412</f>
        <v>0</v>
      </c>
      <c r="S412" s="185">
        <v>0</v>
      </c>
      <c r="T412" s="186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87" t="s">
        <v>141</v>
      </c>
      <c r="AT412" s="187" t="s">
        <v>136</v>
      </c>
      <c r="AU412" s="187" t="s">
        <v>155</v>
      </c>
      <c r="AY412" s="17" t="s">
        <v>134</v>
      </c>
      <c r="BE412" s="188">
        <f>IF(N412="základní",J412,0)</f>
        <v>0</v>
      </c>
      <c r="BF412" s="188">
        <f>IF(N412="snížená",J412,0)</f>
        <v>0</v>
      </c>
      <c r="BG412" s="188">
        <f>IF(N412="zákl. přenesená",J412,0)</f>
        <v>0</v>
      </c>
      <c r="BH412" s="188">
        <f>IF(N412="sníž. přenesená",J412,0)</f>
        <v>0</v>
      </c>
      <c r="BI412" s="188">
        <f>IF(N412="nulová",J412,0)</f>
        <v>0</v>
      </c>
      <c r="BJ412" s="17" t="s">
        <v>90</v>
      </c>
      <c r="BK412" s="188">
        <f>ROUND(I412*H412,2)</f>
        <v>0</v>
      </c>
      <c r="BL412" s="17" t="s">
        <v>141</v>
      </c>
      <c r="BM412" s="187" t="s">
        <v>459</v>
      </c>
    </row>
    <row r="413" spans="1:65" s="2" customFormat="1" ht="11.25">
      <c r="A413" s="35"/>
      <c r="B413" s="36"/>
      <c r="C413" s="37"/>
      <c r="D413" s="189" t="s">
        <v>143</v>
      </c>
      <c r="E413" s="37"/>
      <c r="F413" s="190" t="s">
        <v>460</v>
      </c>
      <c r="G413" s="37"/>
      <c r="H413" s="37"/>
      <c r="I413" s="191"/>
      <c r="J413" s="37"/>
      <c r="K413" s="37"/>
      <c r="L413" s="40"/>
      <c r="M413" s="192"/>
      <c r="N413" s="193"/>
      <c r="O413" s="65"/>
      <c r="P413" s="65"/>
      <c r="Q413" s="65"/>
      <c r="R413" s="65"/>
      <c r="S413" s="65"/>
      <c r="T413" s="66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T413" s="17" t="s">
        <v>143</v>
      </c>
      <c r="AU413" s="17" t="s">
        <v>155</v>
      </c>
    </row>
    <row r="414" spans="1:65" s="13" customFormat="1" ht="11.25">
      <c r="B414" s="194"/>
      <c r="C414" s="195"/>
      <c r="D414" s="196" t="s">
        <v>145</v>
      </c>
      <c r="E414" s="197" t="s">
        <v>44</v>
      </c>
      <c r="F414" s="198" t="s">
        <v>146</v>
      </c>
      <c r="G414" s="195"/>
      <c r="H414" s="197" t="s">
        <v>44</v>
      </c>
      <c r="I414" s="199"/>
      <c r="J414" s="195"/>
      <c r="K414" s="195"/>
      <c r="L414" s="200"/>
      <c r="M414" s="201"/>
      <c r="N414" s="202"/>
      <c r="O414" s="202"/>
      <c r="P414" s="202"/>
      <c r="Q414" s="202"/>
      <c r="R414" s="202"/>
      <c r="S414" s="202"/>
      <c r="T414" s="203"/>
      <c r="AT414" s="204" t="s">
        <v>145</v>
      </c>
      <c r="AU414" s="204" t="s">
        <v>155</v>
      </c>
      <c r="AV414" s="13" t="s">
        <v>90</v>
      </c>
      <c r="AW414" s="13" t="s">
        <v>42</v>
      </c>
      <c r="AX414" s="13" t="s">
        <v>82</v>
      </c>
      <c r="AY414" s="204" t="s">
        <v>134</v>
      </c>
    </row>
    <row r="415" spans="1:65" s="13" customFormat="1" ht="22.5">
      <c r="B415" s="194"/>
      <c r="C415" s="195"/>
      <c r="D415" s="196" t="s">
        <v>145</v>
      </c>
      <c r="E415" s="197" t="s">
        <v>44</v>
      </c>
      <c r="F415" s="198" t="s">
        <v>461</v>
      </c>
      <c r="G415" s="195"/>
      <c r="H415" s="197" t="s">
        <v>44</v>
      </c>
      <c r="I415" s="199"/>
      <c r="J415" s="195"/>
      <c r="K415" s="195"/>
      <c r="L415" s="200"/>
      <c r="M415" s="201"/>
      <c r="N415" s="202"/>
      <c r="O415" s="202"/>
      <c r="P415" s="202"/>
      <c r="Q415" s="202"/>
      <c r="R415" s="202"/>
      <c r="S415" s="202"/>
      <c r="T415" s="203"/>
      <c r="AT415" s="204" t="s">
        <v>145</v>
      </c>
      <c r="AU415" s="204" t="s">
        <v>155</v>
      </c>
      <c r="AV415" s="13" t="s">
        <v>90</v>
      </c>
      <c r="AW415" s="13" t="s">
        <v>42</v>
      </c>
      <c r="AX415" s="13" t="s">
        <v>82</v>
      </c>
      <c r="AY415" s="204" t="s">
        <v>134</v>
      </c>
    </row>
    <row r="416" spans="1:65" s="14" customFormat="1" ht="11.25">
      <c r="B416" s="205"/>
      <c r="C416" s="206"/>
      <c r="D416" s="196" t="s">
        <v>145</v>
      </c>
      <c r="E416" s="207" t="s">
        <v>44</v>
      </c>
      <c r="F416" s="208" t="s">
        <v>462</v>
      </c>
      <c r="G416" s="206"/>
      <c r="H416" s="209">
        <v>0.94399999999999995</v>
      </c>
      <c r="I416" s="210"/>
      <c r="J416" s="206"/>
      <c r="K416" s="206"/>
      <c r="L416" s="211"/>
      <c r="M416" s="212"/>
      <c r="N416" s="213"/>
      <c r="O416" s="213"/>
      <c r="P416" s="213"/>
      <c r="Q416" s="213"/>
      <c r="R416" s="213"/>
      <c r="S416" s="213"/>
      <c r="T416" s="214"/>
      <c r="AT416" s="215" t="s">
        <v>145</v>
      </c>
      <c r="AU416" s="215" t="s">
        <v>155</v>
      </c>
      <c r="AV416" s="14" t="s">
        <v>92</v>
      </c>
      <c r="AW416" s="14" t="s">
        <v>42</v>
      </c>
      <c r="AX416" s="14" t="s">
        <v>82</v>
      </c>
      <c r="AY416" s="215" t="s">
        <v>134</v>
      </c>
    </row>
    <row r="417" spans="1:65" s="13" customFormat="1" ht="22.5">
      <c r="B417" s="194"/>
      <c r="C417" s="195"/>
      <c r="D417" s="196" t="s">
        <v>145</v>
      </c>
      <c r="E417" s="197" t="s">
        <v>44</v>
      </c>
      <c r="F417" s="198" t="s">
        <v>463</v>
      </c>
      <c r="G417" s="195"/>
      <c r="H417" s="197" t="s">
        <v>44</v>
      </c>
      <c r="I417" s="199"/>
      <c r="J417" s="195"/>
      <c r="K417" s="195"/>
      <c r="L417" s="200"/>
      <c r="M417" s="201"/>
      <c r="N417" s="202"/>
      <c r="O417" s="202"/>
      <c r="P417" s="202"/>
      <c r="Q417" s="202"/>
      <c r="R417" s="202"/>
      <c r="S417" s="202"/>
      <c r="T417" s="203"/>
      <c r="AT417" s="204" t="s">
        <v>145</v>
      </c>
      <c r="AU417" s="204" t="s">
        <v>155</v>
      </c>
      <c r="AV417" s="13" t="s">
        <v>90</v>
      </c>
      <c r="AW417" s="13" t="s">
        <v>42</v>
      </c>
      <c r="AX417" s="13" t="s">
        <v>82</v>
      </c>
      <c r="AY417" s="204" t="s">
        <v>134</v>
      </c>
    </row>
    <row r="418" spans="1:65" s="14" customFormat="1" ht="11.25">
      <c r="B418" s="205"/>
      <c r="C418" s="206"/>
      <c r="D418" s="196" t="s">
        <v>145</v>
      </c>
      <c r="E418" s="207" t="s">
        <v>44</v>
      </c>
      <c r="F418" s="208" t="s">
        <v>464</v>
      </c>
      <c r="G418" s="206"/>
      <c r="H418" s="209">
        <v>12.494999999999999</v>
      </c>
      <c r="I418" s="210"/>
      <c r="J418" s="206"/>
      <c r="K418" s="206"/>
      <c r="L418" s="211"/>
      <c r="M418" s="212"/>
      <c r="N418" s="213"/>
      <c r="O418" s="213"/>
      <c r="P418" s="213"/>
      <c r="Q418" s="213"/>
      <c r="R418" s="213"/>
      <c r="S418" s="213"/>
      <c r="T418" s="214"/>
      <c r="AT418" s="215" t="s">
        <v>145</v>
      </c>
      <c r="AU418" s="215" t="s">
        <v>155</v>
      </c>
      <c r="AV418" s="14" t="s">
        <v>92</v>
      </c>
      <c r="AW418" s="14" t="s">
        <v>42</v>
      </c>
      <c r="AX418" s="14" t="s">
        <v>82</v>
      </c>
      <c r="AY418" s="215" t="s">
        <v>134</v>
      </c>
    </row>
    <row r="419" spans="1:65" s="15" customFormat="1" ht="11.25">
      <c r="B419" s="226"/>
      <c r="C419" s="227"/>
      <c r="D419" s="196" t="s">
        <v>145</v>
      </c>
      <c r="E419" s="228" t="s">
        <v>44</v>
      </c>
      <c r="F419" s="229" t="s">
        <v>232</v>
      </c>
      <c r="G419" s="227"/>
      <c r="H419" s="230">
        <v>13.439</v>
      </c>
      <c r="I419" s="231"/>
      <c r="J419" s="227"/>
      <c r="K419" s="227"/>
      <c r="L419" s="232"/>
      <c r="M419" s="233"/>
      <c r="N419" s="234"/>
      <c r="O419" s="234"/>
      <c r="P419" s="234"/>
      <c r="Q419" s="234"/>
      <c r="R419" s="234"/>
      <c r="S419" s="234"/>
      <c r="T419" s="235"/>
      <c r="AT419" s="236" t="s">
        <v>145</v>
      </c>
      <c r="AU419" s="236" t="s">
        <v>155</v>
      </c>
      <c r="AV419" s="15" t="s">
        <v>141</v>
      </c>
      <c r="AW419" s="15" t="s">
        <v>42</v>
      </c>
      <c r="AX419" s="15" t="s">
        <v>90</v>
      </c>
      <c r="AY419" s="236" t="s">
        <v>134</v>
      </c>
    </row>
    <row r="420" spans="1:65" s="2" customFormat="1" ht="44.25" customHeight="1">
      <c r="A420" s="35"/>
      <c r="B420" s="36"/>
      <c r="C420" s="176" t="s">
        <v>465</v>
      </c>
      <c r="D420" s="176" t="s">
        <v>136</v>
      </c>
      <c r="E420" s="177" t="s">
        <v>466</v>
      </c>
      <c r="F420" s="178" t="s">
        <v>467</v>
      </c>
      <c r="G420" s="179" t="s">
        <v>236</v>
      </c>
      <c r="H420" s="180">
        <v>4.4800000000000004</v>
      </c>
      <c r="I420" s="181"/>
      <c r="J420" s="182">
        <f>ROUND(I420*H420,2)</f>
        <v>0</v>
      </c>
      <c r="K420" s="178" t="s">
        <v>140</v>
      </c>
      <c r="L420" s="40"/>
      <c r="M420" s="183" t="s">
        <v>44</v>
      </c>
      <c r="N420" s="184" t="s">
        <v>53</v>
      </c>
      <c r="O420" s="65"/>
      <c r="P420" s="185">
        <f>O420*H420</f>
        <v>0</v>
      </c>
      <c r="Q420" s="185">
        <v>0</v>
      </c>
      <c r="R420" s="185">
        <f>Q420*H420</f>
        <v>0</v>
      </c>
      <c r="S420" s="185">
        <v>0</v>
      </c>
      <c r="T420" s="186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187" t="s">
        <v>141</v>
      </c>
      <c r="AT420" s="187" t="s">
        <v>136</v>
      </c>
      <c r="AU420" s="187" t="s">
        <v>155</v>
      </c>
      <c r="AY420" s="17" t="s">
        <v>134</v>
      </c>
      <c r="BE420" s="188">
        <f>IF(N420="základní",J420,0)</f>
        <v>0</v>
      </c>
      <c r="BF420" s="188">
        <f>IF(N420="snížená",J420,0)</f>
        <v>0</v>
      </c>
      <c r="BG420" s="188">
        <f>IF(N420="zákl. přenesená",J420,0)</f>
        <v>0</v>
      </c>
      <c r="BH420" s="188">
        <f>IF(N420="sníž. přenesená",J420,0)</f>
        <v>0</v>
      </c>
      <c r="BI420" s="188">
        <f>IF(N420="nulová",J420,0)</f>
        <v>0</v>
      </c>
      <c r="BJ420" s="17" t="s">
        <v>90</v>
      </c>
      <c r="BK420" s="188">
        <f>ROUND(I420*H420,2)</f>
        <v>0</v>
      </c>
      <c r="BL420" s="17" t="s">
        <v>141</v>
      </c>
      <c r="BM420" s="187" t="s">
        <v>468</v>
      </c>
    </row>
    <row r="421" spans="1:65" s="2" customFormat="1" ht="11.25">
      <c r="A421" s="35"/>
      <c r="B421" s="36"/>
      <c r="C421" s="37"/>
      <c r="D421" s="189" t="s">
        <v>143</v>
      </c>
      <c r="E421" s="37"/>
      <c r="F421" s="190" t="s">
        <v>469</v>
      </c>
      <c r="G421" s="37"/>
      <c r="H421" s="37"/>
      <c r="I421" s="191"/>
      <c r="J421" s="37"/>
      <c r="K421" s="37"/>
      <c r="L421" s="40"/>
      <c r="M421" s="192"/>
      <c r="N421" s="193"/>
      <c r="O421" s="65"/>
      <c r="P421" s="65"/>
      <c r="Q421" s="65"/>
      <c r="R421" s="65"/>
      <c r="S421" s="65"/>
      <c r="T421" s="66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T421" s="17" t="s">
        <v>143</v>
      </c>
      <c r="AU421" s="17" t="s">
        <v>155</v>
      </c>
    </row>
    <row r="422" spans="1:65" s="13" customFormat="1" ht="11.25">
      <c r="B422" s="194"/>
      <c r="C422" s="195"/>
      <c r="D422" s="196" t="s">
        <v>145</v>
      </c>
      <c r="E422" s="197" t="s">
        <v>44</v>
      </c>
      <c r="F422" s="198" t="s">
        <v>146</v>
      </c>
      <c r="G422" s="195"/>
      <c r="H422" s="197" t="s">
        <v>44</v>
      </c>
      <c r="I422" s="199"/>
      <c r="J422" s="195"/>
      <c r="K422" s="195"/>
      <c r="L422" s="200"/>
      <c r="M422" s="201"/>
      <c r="N422" s="202"/>
      <c r="O422" s="202"/>
      <c r="P422" s="202"/>
      <c r="Q422" s="202"/>
      <c r="R422" s="202"/>
      <c r="S422" s="202"/>
      <c r="T422" s="203"/>
      <c r="AT422" s="204" t="s">
        <v>145</v>
      </c>
      <c r="AU422" s="204" t="s">
        <v>155</v>
      </c>
      <c r="AV422" s="13" t="s">
        <v>90</v>
      </c>
      <c r="AW422" s="13" t="s">
        <v>42</v>
      </c>
      <c r="AX422" s="13" t="s">
        <v>82</v>
      </c>
      <c r="AY422" s="204" t="s">
        <v>134</v>
      </c>
    </row>
    <row r="423" spans="1:65" s="13" customFormat="1" ht="22.5">
      <c r="B423" s="194"/>
      <c r="C423" s="195"/>
      <c r="D423" s="196" t="s">
        <v>145</v>
      </c>
      <c r="E423" s="197" t="s">
        <v>44</v>
      </c>
      <c r="F423" s="198" t="s">
        <v>470</v>
      </c>
      <c r="G423" s="195"/>
      <c r="H423" s="197" t="s">
        <v>44</v>
      </c>
      <c r="I423" s="199"/>
      <c r="J423" s="195"/>
      <c r="K423" s="195"/>
      <c r="L423" s="200"/>
      <c r="M423" s="201"/>
      <c r="N423" s="202"/>
      <c r="O423" s="202"/>
      <c r="P423" s="202"/>
      <c r="Q423" s="202"/>
      <c r="R423" s="202"/>
      <c r="S423" s="202"/>
      <c r="T423" s="203"/>
      <c r="AT423" s="204" t="s">
        <v>145</v>
      </c>
      <c r="AU423" s="204" t="s">
        <v>155</v>
      </c>
      <c r="AV423" s="13" t="s">
        <v>90</v>
      </c>
      <c r="AW423" s="13" t="s">
        <v>42</v>
      </c>
      <c r="AX423" s="13" t="s">
        <v>82</v>
      </c>
      <c r="AY423" s="204" t="s">
        <v>134</v>
      </c>
    </row>
    <row r="424" spans="1:65" s="14" customFormat="1" ht="11.25">
      <c r="B424" s="205"/>
      <c r="C424" s="206"/>
      <c r="D424" s="196" t="s">
        <v>145</v>
      </c>
      <c r="E424" s="207" t="s">
        <v>44</v>
      </c>
      <c r="F424" s="208" t="s">
        <v>454</v>
      </c>
      <c r="G424" s="206"/>
      <c r="H424" s="209">
        <v>0.315</v>
      </c>
      <c r="I424" s="210"/>
      <c r="J424" s="206"/>
      <c r="K424" s="206"/>
      <c r="L424" s="211"/>
      <c r="M424" s="212"/>
      <c r="N424" s="213"/>
      <c r="O424" s="213"/>
      <c r="P424" s="213"/>
      <c r="Q424" s="213"/>
      <c r="R424" s="213"/>
      <c r="S424" s="213"/>
      <c r="T424" s="214"/>
      <c r="AT424" s="215" t="s">
        <v>145</v>
      </c>
      <c r="AU424" s="215" t="s">
        <v>155</v>
      </c>
      <c r="AV424" s="14" t="s">
        <v>92</v>
      </c>
      <c r="AW424" s="14" t="s">
        <v>42</v>
      </c>
      <c r="AX424" s="14" t="s">
        <v>82</v>
      </c>
      <c r="AY424" s="215" t="s">
        <v>134</v>
      </c>
    </row>
    <row r="425" spans="1:65" s="13" customFormat="1" ht="22.5">
      <c r="B425" s="194"/>
      <c r="C425" s="195"/>
      <c r="D425" s="196" t="s">
        <v>145</v>
      </c>
      <c r="E425" s="197" t="s">
        <v>44</v>
      </c>
      <c r="F425" s="198" t="s">
        <v>471</v>
      </c>
      <c r="G425" s="195"/>
      <c r="H425" s="197" t="s">
        <v>44</v>
      </c>
      <c r="I425" s="199"/>
      <c r="J425" s="195"/>
      <c r="K425" s="195"/>
      <c r="L425" s="200"/>
      <c r="M425" s="201"/>
      <c r="N425" s="202"/>
      <c r="O425" s="202"/>
      <c r="P425" s="202"/>
      <c r="Q425" s="202"/>
      <c r="R425" s="202"/>
      <c r="S425" s="202"/>
      <c r="T425" s="203"/>
      <c r="AT425" s="204" t="s">
        <v>145</v>
      </c>
      <c r="AU425" s="204" t="s">
        <v>155</v>
      </c>
      <c r="AV425" s="13" t="s">
        <v>90</v>
      </c>
      <c r="AW425" s="13" t="s">
        <v>42</v>
      </c>
      <c r="AX425" s="13" t="s">
        <v>82</v>
      </c>
      <c r="AY425" s="204" t="s">
        <v>134</v>
      </c>
    </row>
    <row r="426" spans="1:65" s="14" customFormat="1" ht="11.25">
      <c r="B426" s="205"/>
      <c r="C426" s="206"/>
      <c r="D426" s="196" t="s">
        <v>145</v>
      </c>
      <c r="E426" s="207" t="s">
        <v>44</v>
      </c>
      <c r="F426" s="208" t="s">
        <v>456</v>
      </c>
      <c r="G426" s="206"/>
      <c r="H426" s="209">
        <v>4.165</v>
      </c>
      <c r="I426" s="210"/>
      <c r="J426" s="206"/>
      <c r="K426" s="206"/>
      <c r="L426" s="211"/>
      <c r="M426" s="212"/>
      <c r="N426" s="213"/>
      <c r="O426" s="213"/>
      <c r="P426" s="213"/>
      <c r="Q426" s="213"/>
      <c r="R426" s="213"/>
      <c r="S426" s="213"/>
      <c r="T426" s="214"/>
      <c r="AT426" s="215" t="s">
        <v>145</v>
      </c>
      <c r="AU426" s="215" t="s">
        <v>155</v>
      </c>
      <c r="AV426" s="14" t="s">
        <v>92</v>
      </c>
      <c r="AW426" s="14" t="s">
        <v>42</v>
      </c>
      <c r="AX426" s="14" t="s">
        <v>82</v>
      </c>
      <c r="AY426" s="215" t="s">
        <v>134</v>
      </c>
    </row>
    <row r="427" spans="1:65" s="15" customFormat="1" ht="11.25">
      <c r="B427" s="226"/>
      <c r="C427" s="227"/>
      <c r="D427" s="196" t="s">
        <v>145</v>
      </c>
      <c r="E427" s="228" t="s">
        <v>44</v>
      </c>
      <c r="F427" s="229" t="s">
        <v>232</v>
      </c>
      <c r="G427" s="227"/>
      <c r="H427" s="230">
        <v>4.4800000000000004</v>
      </c>
      <c r="I427" s="231"/>
      <c r="J427" s="227"/>
      <c r="K427" s="227"/>
      <c r="L427" s="232"/>
      <c r="M427" s="233"/>
      <c r="N427" s="234"/>
      <c r="O427" s="234"/>
      <c r="P427" s="234"/>
      <c r="Q427" s="234"/>
      <c r="R427" s="234"/>
      <c r="S427" s="234"/>
      <c r="T427" s="235"/>
      <c r="AT427" s="236" t="s">
        <v>145</v>
      </c>
      <c r="AU427" s="236" t="s">
        <v>155</v>
      </c>
      <c r="AV427" s="15" t="s">
        <v>141</v>
      </c>
      <c r="AW427" s="15" t="s">
        <v>42</v>
      </c>
      <c r="AX427" s="15" t="s">
        <v>90</v>
      </c>
      <c r="AY427" s="236" t="s">
        <v>134</v>
      </c>
    </row>
    <row r="428" spans="1:65" s="12" customFormat="1" ht="20.85" customHeight="1">
      <c r="B428" s="160"/>
      <c r="C428" s="161"/>
      <c r="D428" s="162" t="s">
        <v>81</v>
      </c>
      <c r="E428" s="174" t="s">
        <v>472</v>
      </c>
      <c r="F428" s="174" t="s">
        <v>473</v>
      </c>
      <c r="G428" s="161"/>
      <c r="H428" s="161"/>
      <c r="I428" s="164"/>
      <c r="J428" s="175">
        <f>BK428</f>
        <v>0</v>
      </c>
      <c r="K428" s="161"/>
      <c r="L428" s="166"/>
      <c r="M428" s="167"/>
      <c r="N428" s="168"/>
      <c r="O428" s="168"/>
      <c r="P428" s="169">
        <f>SUM(P429:P432)</f>
        <v>0</v>
      </c>
      <c r="Q428" s="168"/>
      <c r="R428" s="169">
        <f>SUM(R429:R432)</f>
        <v>0</v>
      </c>
      <c r="S428" s="168"/>
      <c r="T428" s="170">
        <f>SUM(T429:T432)</f>
        <v>0</v>
      </c>
      <c r="AR428" s="171" t="s">
        <v>90</v>
      </c>
      <c r="AT428" s="172" t="s">
        <v>81</v>
      </c>
      <c r="AU428" s="172" t="s">
        <v>92</v>
      </c>
      <c r="AY428" s="171" t="s">
        <v>134</v>
      </c>
      <c r="BK428" s="173">
        <f>SUM(BK429:BK432)</f>
        <v>0</v>
      </c>
    </row>
    <row r="429" spans="1:65" s="2" customFormat="1" ht="37.9" customHeight="1">
      <c r="A429" s="35"/>
      <c r="B429" s="36"/>
      <c r="C429" s="176" t="s">
        <v>474</v>
      </c>
      <c r="D429" s="176" t="s">
        <v>136</v>
      </c>
      <c r="E429" s="177" t="s">
        <v>475</v>
      </c>
      <c r="F429" s="178" t="s">
        <v>476</v>
      </c>
      <c r="G429" s="179" t="s">
        <v>236</v>
      </c>
      <c r="H429" s="180">
        <v>2.5150000000000001</v>
      </c>
      <c r="I429" s="181"/>
      <c r="J429" s="182">
        <f>ROUND(I429*H429,2)</f>
        <v>0</v>
      </c>
      <c r="K429" s="178" t="s">
        <v>140</v>
      </c>
      <c r="L429" s="40"/>
      <c r="M429" s="183" t="s">
        <v>44</v>
      </c>
      <c r="N429" s="184" t="s">
        <v>53</v>
      </c>
      <c r="O429" s="65"/>
      <c r="P429" s="185">
        <f>O429*H429</f>
        <v>0</v>
      </c>
      <c r="Q429" s="185">
        <v>0</v>
      </c>
      <c r="R429" s="185">
        <f>Q429*H429</f>
        <v>0</v>
      </c>
      <c r="S429" s="185">
        <v>0</v>
      </c>
      <c r="T429" s="186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187" t="s">
        <v>141</v>
      </c>
      <c r="AT429" s="187" t="s">
        <v>136</v>
      </c>
      <c r="AU429" s="187" t="s">
        <v>155</v>
      </c>
      <c r="AY429" s="17" t="s">
        <v>134</v>
      </c>
      <c r="BE429" s="188">
        <f>IF(N429="základní",J429,0)</f>
        <v>0</v>
      </c>
      <c r="BF429" s="188">
        <f>IF(N429="snížená",J429,0)</f>
        <v>0</v>
      </c>
      <c r="BG429" s="188">
        <f>IF(N429="zákl. přenesená",J429,0)</f>
        <v>0</v>
      </c>
      <c r="BH429" s="188">
        <f>IF(N429="sníž. přenesená",J429,0)</f>
        <v>0</v>
      </c>
      <c r="BI429" s="188">
        <f>IF(N429="nulová",J429,0)</f>
        <v>0</v>
      </c>
      <c r="BJ429" s="17" t="s">
        <v>90</v>
      </c>
      <c r="BK429" s="188">
        <f>ROUND(I429*H429,2)</f>
        <v>0</v>
      </c>
      <c r="BL429" s="17" t="s">
        <v>141</v>
      </c>
      <c r="BM429" s="187" t="s">
        <v>477</v>
      </c>
    </row>
    <row r="430" spans="1:65" s="2" customFormat="1" ht="11.25">
      <c r="A430" s="35"/>
      <c r="B430" s="36"/>
      <c r="C430" s="37"/>
      <c r="D430" s="189" t="s">
        <v>143</v>
      </c>
      <c r="E430" s="37"/>
      <c r="F430" s="190" t="s">
        <v>478</v>
      </c>
      <c r="G430" s="37"/>
      <c r="H430" s="37"/>
      <c r="I430" s="191"/>
      <c r="J430" s="37"/>
      <c r="K430" s="37"/>
      <c r="L430" s="40"/>
      <c r="M430" s="192"/>
      <c r="N430" s="193"/>
      <c r="O430" s="65"/>
      <c r="P430" s="65"/>
      <c r="Q430" s="65"/>
      <c r="R430" s="65"/>
      <c r="S430" s="65"/>
      <c r="T430" s="66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T430" s="17" t="s">
        <v>143</v>
      </c>
      <c r="AU430" s="17" t="s">
        <v>155</v>
      </c>
    </row>
    <row r="431" spans="1:65" s="2" customFormat="1" ht="44.25" customHeight="1">
      <c r="A431" s="35"/>
      <c r="B431" s="36"/>
      <c r="C431" s="176" t="s">
        <v>479</v>
      </c>
      <c r="D431" s="176" t="s">
        <v>136</v>
      </c>
      <c r="E431" s="177" t="s">
        <v>480</v>
      </c>
      <c r="F431" s="178" t="s">
        <v>481</v>
      </c>
      <c r="G431" s="179" t="s">
        <v>236</v>
      </c>
      <c r="H431" s="180">
        <v>10.943</v>
      </c>
      <c r="I431" s="181"/>
      <c r="J431" s="182">
        <f>ROUND(I431*H431,2)</f>
        <v>0</v>
      </c>
      <c r="K431" s="178" t="s">
        <v>140</v>
      </c>
      <c r="L431" s="40"/>
      <c r="M431" s="183" t="s">
        <v>44</v>
      </c>
      <c r="N431" s="184" t="s">
        <v>53</v>
      </c>
      <c r="O431" s="65"/>
      <c r="P431" s="185">
        <f>O431*H431</f>
        <v>0</v>
      </c>
      <c r="Q431" s="185">
        <v>0</v>
      </c>
      <c r="R431" s="185">
        <f>Q431*H431</f>
        <v>0</v>
      </c>
      <c r="S431" s="185">
        <v>0</v>
      </c>
      <c r="T431" s="186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187" t="s">
        <v>141</v>
      </c>
      <c r="AT431" s="187" t="s">
        <v>136</v>
      </c>
      <c r="AU431" s="187" t="s">
        <v>155</v>
      </c>
      <c r="AY431" s="17" t="s">
        <v>134</v>
      </c>
      <c r="BE431" s="188">
        <f>IF(N431="základní",J431,0)</f>
        <v>0</v>
      </c>
      <c r="BF431" s="188">
        <f>IF(N431="snížená",J431,0)</f>
        <v>0</v>
      </c>
      <c r="BG431" s="188">
        <f>IF(N431="zákl. přenesená",J431,0)</f>
        <v>0</v>
      </c>
      <c r="BH431" s="188">
        <f>IF(N431="sníž. přenesená",J431,0)</f>
        <v>0</v>
      </c>
      <c r="BI431" s="188">
        <f>IF(N431="nulová",J431,0)</f>
        <v>0</v>
      </c>
      <c r="BJ431" s="17" t="s">
        <v>90</v>
      </c>
      <c r="BK431" s="188">
        <f>ROUND(I431*H431,2)</f>
        <v>0</v>
      </c>
      <c r="BL431" s="17" t="s">
        <v>141</v>
      </c>
      <c r="BM431" s="187" t="s">
        <v>482</v>
      </c>
    </row>
    <row r="432" spans="1:65" s="2" customFormat="1" ht="11.25">
      <c r="A432" s="35"/>
      <c r="B432" s="36"/>
      <c r="C432" s="37"/>
      <c r="D432" s="189" t="s">
        <v>143</v>
      </c>
      <c r="E432" s="37"/>
      <c r="F432" s="190" t="s">
        <v>483</v>
      </c>
      <c r="G432" s="37"/>
      <c r="H432" s="37"/>
      <c r="I432" s="191"/>
      <c r="J432" s="37"/>
      <c r="K432" s="37"/>
      <c r="L432" s="40"/>
      <c r="M432" s="192"/>
      <c r="N432" s="193"/>
      <c r="O432" s="65"/>
      <c r="P432" s="65"/>
      <c r="Q432" s="65"/>
      <c r="R432" s="65"/>
      <c r="S432" s="65"/>
      <c r="T432" s="66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T432" s="17" t="s">
        <v>143</v>
      </c>
      <c r="AU432" s="17" t="s">
        <v>155</v>
      </c>
    </row>
    <row r="433" spans="1:65" s="12" customFormat="1" ht="25.9" customHeight="1">
      <c r="B433" s="160"/>
      <c r="C433" s="161"/>
      <c r="D433" s="162" t="s">
        <v>81</v>
      </c>
      <c r="E433" s="163" t="s">
        <v>166</v>
      </c>
      <c r="F433" s="163" t="s">
        <v>484</v>
      </c>
      <c r="G433" s="161"/>
      <c r="H433" s="161"/>
      <c r="I433" s="164"/>
      <c r="J433" s="165">
        <f>BK433</f>
        <v>0</v>
      </c>
      <c r="K433" s="161"/>
      <c r="L433" s="166"/>
      <c r="M433" s="167"/>
      <c r="N433" s="168"/>
      <c r="O433" s="168"/>
      <c r="P433" s="169">
        <f>P434+P568+P935</f>
        <v>0</v>
      </c>
      <c r="Q433" s="168"/>
      <c r="R433" s="169">
        <f>R434+R568+R935</f>
        <v>8.4278379399999999</v>
      </c>
      <c r="S433" s="168"/>
      <c r="T433" s="170">
        <f>T434+T568+T935</f>
        <v>4.165</v>
      </c>
      <c r="AR433" s="171" t="s">
        <v>155</v>
      </c>
      <c r="AT433" s="172" t="s">
        <v>81</v>
      </c>
      <c r="AU433" s="172" t="s">
        <v>82</v>
      </c>
      <c r="AY433" s="171" t="s">
        <v>134</v>
      </c>
      <c r="BK433" s="173">
        <f>BK434+BK568+BK935</f>
        <v>0</v>
      </c>
    </row>
    <row r="434" spans="1:65" s="12" customFormat="1" ht="22.9" customHeight="1">
      <c r="B434" s="160"/>
      <c r="C434" s="161"/>
      <c r="D434" s="162" t="s">
        <v>81</v>
      </c>
      <c r="E434" s="174" t="s">
        <v>485</v>
      </c>
      <c r="F434" s="174" t="s">
        <v>486</v>
      </c>
      <c r="G434" s="161"/>
      <c r="H434" s="161"/>
      <c r="I434" s="164"/>
      <c r="J434" s="175">
        <f>BK434</f>
        <v>0</v>
      </c>
      <c r="K434" s="161"/>
      <c r="L434" s="166"/>
      <c r="M434" s="167"/>
      <c r="N434" s="168"/>
      <c r="O434" s="168"/>
      <c r="P434" s="169">
        <f>SUM(P435:P567)</f>
        <v>0</v>
      </c>
      <c r="Q434" s="168"/>
      <c r="R434" s="169">
        <f>SUM(R435:R567)</f>
        <v>8.0155000000000004E-2</v>
      </c>
      <c r="S434" s="168"/>
      <c r="T434" s="170">
        <f>SUM(T435:T567)</f>
        <v>0</v>
      </c>
      <c r="AR434" s="171" t="s">
        <v>155</v>
      </c>
      <c r="AT434" s="172" t="s">
        <v>81</v>
      </c>
      <c r="AU434" s="172" t="s">
        <v>90</v>
      </c>
      <c r="AY434" s="171" t="s">
        <v>134</v>
      </c>
      <c r="BK434" s="173">
        <f>SUM(BK435:BK567)</f>
        <v>0</v>
      </c>
    </row>
    <row r="435" spans="1:65" s="2" customFormat="1" ht="33" customHeight="1">
      <c r="A435" s="35"/>
      <c r="B435" s="36"/>
      <c r="C435" s="176" t="s">
        <v>487</v>
      </c>
      <c r="D435" s="176" t="s">
        <v>136</v>
      </c>
      <c r="E435" s="177" t="s">
        <v>488</v>
      </c>
      <c r="F435" s="178" t="s">
        <v>489</v>
      </c>
      <c r="G435" s="179" t="s">
        <v>284</v>
      </c>
      <c r="H435" s="180">
        <v>6</v>
      </c>
      <c r="I435" s="181"/>
      <c r="J435" s="182">
        <f>ROUND(I435*H435,2)</f>
        <v>0</v>
      </c>
      <c r="K435" s="178" t="s">
        <v>140</v>
      </c>
      <c r="L435" s="40"/>
      <c r="M435" s="183" t="s">
        <v>44</v>
      </c>
      <c r="N435" s="184" t="s">
        <v>53</v>
      </c>
      <c r="O435" s="65"/>
      <c r="P435" s="185">
        <f>O435*H435</f>
        <v>0</v>
      </c>
      <c r="Q435" s="185">
        <v>0</v>
      </c>
      <c r="R435" s="185">
        <f>Q435*H435</f>
        <v>0</v>
      </c>
      <c r="S435" s="185">
        <v>0</v>
      </c>
      <c r="T435" s="186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187" t="s">
        <v>90</v>
      </c>
      <c r="AT435" s="187" t="s">
        <v>136</v>
      </c>
      <c r="AU435" s="187" t="s">
        <v>92</v>
      </c>
      <c r="AY435" s="17" t="s">
        <v>134</v>
      </c>
      <c r="BE435" s="188">
        <f>IF(N435="základní",J435,0)</f>
        <v>0</v>
      </c>
      <c r="BF435" s="188">
        <f>IF(N435="snížená",J435,0)</f>
        <v>0</v>
      </c>
      <c r="BG435" s="188">
        <f>IF(N435="zákl. přenesená",J435,0)</f>
        <v>0</v>
      </c>
      <c r="BH435" s="188">
        <f>IF(N435="sníž. přenesená",J435,0)</f>
        <v>0</v>
      </c>
      <c r="BI435" s="188">
        <f>IF(N435="nulová",J435,0)</f>
        <v>0</v>
      </c>
      <c r="BJ435" s="17" t="s">
        <v>90</v>
      </c>
      <c r="BK435" s="188">
        <f>ROUND(I435*H435,2)</f>
        <v>0</v>
      </c>
      <c r="BL435" s="17" t="s">
        <v>90</v>
      </c>
      <c r="BM435" s="187" t="s">
        <v>490</v>
      </c>
    </row>
    <row r="436" spans="1:65" s="2" customFormat="1" ht="11.25">
      <c r="A436" s="35"/>
      <c r="B436" s="36"/>
      <c r="C436" s="37"/>
      <c r="D436" s="189" t="s">
        <v>143</v>
      </c>
      <c r="E436" s="37"/>
      <c r="F436" s="190" t="s">
        <v>491</v>
      </c>
      <c r="G436" s="37"/>
      <c r="H436" s="37"/>
      <c r="I436" s="191"/>
      <c r="J436" s="37"/>
      <c r="K436" s="37"/>
      <c r="L436" s="40"/>
      <c r="M436" s="192"/>
      <c r="N436" s="193"/>
      <c r="O436" s="65"/>
      <c r="P436" s="65"/>
      <c r="Q436" s="65"/>
      <c r="R436" s="65"/>
      <c r="S436" s="65"/>
      <c r="T436" s="66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T436" s="17" t="s">
        <v>143</v>
      </c>
      <c r="AU436" s="17" t="s">
        <v>92</v>
      </c>
    </row>
    <row r="437" spans="1:65" s="13" customFormat="1" ht="11.25">
      <c r="B437" s="194"/>
      <c r="C437" s="195"/>
      <c r="D437" s="196" t="s">
        <v>145</v>
      </c>
      <c r="E437" s="197" t="s">
        <v>44</v>
      </c>
      <c r="F437" s="198" t="s">
        <v>492</v>
      </c>
      <c r="G437" s="195"/>
      <c r="H437" s="197" t="s">
        <v>44</v>
      </c>
      <c r="I437" s="199"/>
      <c r="J437" s="195"/>
      <c r="K437" s="195"/>
      <c r="L437" s="200"/>
      <c r="M437" s="201"/>
      <c r="N437" s="202"/>
      <c r="O437" s="202"/>
      <c r="P437" s="202"/>
      <c r="Q437" s="202"/>
      <c r="R437" s="202"/>
      <c r="S437" s="202"/>
      <c r="T437" s="203"/>
      <c r="AT437" s="204" t="s">
        <v>145</v>
      </c>
      <c r="AU437" s="204" t="s">
        <v>92</v>
      </c>
      <c r="AV437" s="13" t="s">
        <v>90</v>
      </c>
      <c r="AW437" s="13" t="s">
        <v>42</v>
      </c>
      <c r="AX437" s="13" t="s">
        <v>82</v>
      </c>
      <c r="AY437" s="204" t="s">
        <v>134</v>
      </c>
    </row>
    <row r="438" spans="1:65" s="13" customFormat="1" ht="11.25">
      <c r="B438" s="194"/>
      <c r="C438" s="195"/>
      <c r="D438" s="196" t="s">
        <v>145</v>
      </c>
      <c r="E438" s="197" t="s">
        <v>44</v>
      </c>
      <c r="F438" s="198" t="s">
        <v>493</v>
      </c>
      <c r="G438" s="195"/>
      <c r="H438" s="197" t="s">
        <v>44</v>
      </c>
      <c r="I438" s="199"/>
      <c r="J438" s="195"/>
      <c r="K438" s="195"/>
      <c r="L438" s="200"/>
      <c r="M438" s="201"/>
      <c r="N438" s="202"/>
      <c r="O438" s="202"/>
      <c r="P438" s="202"/>
      <c r="Q438" s="202"/>
      <c r="R438" s="202"/>
      <c r="S438" s="202"/>
      <c r="T438" s="203"/>
      <c r="AT438" s="204" t="s">
        <v>145</v>
      </c>
      <c r="AU438" s="204" t="s">
        <v>92</v>
      </c>
      <c r="AV438" s="13" t="s">
        <v>90</v>
      </c>
      <c r="AW438" s="13" t="s">
        <v>42</v>
      </c>
      <c r="AX438" s="13" t="s">
        <v>82</v>
      </c>
      <c r="AY438" s="204" t="s">
        <v>134</v>
      </c>
    </row>
    <row r="439" spans="1:65" s="14" customFormat="1" ht="11.25">
      <c r="B439" s="205"/>
      <c r="C439" s="206"/>
      <c r="D439" s="196" t="s">
        <v>145</v>
      </c>
      <c r="E439" s="207" t="s">
        <v>44</v>
      </c>
      <c r="F439" s="208" t="s">
        <v>494</v>
      </c>
      <c r="G439" s="206"/>
      <c r="H439" s="209">
        <v>6</v>
      </c>
      <c r="I439" s="210"/>
      <c r="J439" s="206"/>
      <c r="K439" s="206"/>
      <c r="L439" s="211"/>
      <c r="M439" s="212"/>
      <c r="N439" s="213"/>
      <c r="O439" s="213"/>
      <c r="P439" s="213"/>
      <c r="Q439" s="213"/>
      <c r="R439" s="213"/>
      <c r="S439" s="213"/>
      <c r="T439" s="214"/>
      <c r="AT439" s="215" t="s">
        <v>145</v>
      </c>
      <c r="AU439" s="215" t="s">
        <v>92</v>
      </c>
      <c r="AV439" s="14" t="s">
        <v>92</v>
      </c>
      <c r="AW439" s="14" t="s">
        <v>42</v>
      </c>
      <c r="AX439" s="14" t="s">
        <v>90</v>
      </c>
      <c r="AY439" s="215" t="s">
        <v>134</v>
      </c>
    </row>
    <row r="440" spans="1:65" s="2" customFormat="1" ht="33" customHeight="1">
      <c r="A440" s="35"/>
      <c r="B440" s="36"/>
      <c r="C440" s="176" t="s">
        <v>495</v>
      </c>
      <c r="D440" s="176" t="s">
        <v>136</v>
      </c>
      <c r="E440" s="177" t="s">
        <v>496</v>
      </c>
      <c r="F440" s="178" t="s">
        <v>497</v>
      </c>
      <c r="G440" s="179" t="s">
        <v>284</v>
      </c>
      <c r="H440" s="180">
        <v>8</v>
      </c>
      <c r="I440" s="181"/>
      <c r="J440" s="182">
        <f>ROUND(I440*H440,2)</f>
        <v>0</v>
      </c>
      <c r="K440" s="178" t="s">
        <v>140</v>
      </c>
      <c r="L440" s="40"/>
      <c r="M440" s="183" t="s">
        <v>44</v>
      </c>
      <c r="N440" s="184" t="s">
        <v>53</v>
      </c>
      <c r="O440" s="65"/>
      <c r="P440" s="185">
        <f>O440*H440</f>
        <v>0</v>
      </c>
      <c r="Q440" s="185">
        <v>0</v>
      </c>
      <c r="R440" s="185">
        <f>Q440*H440</f>
        <v>0</v>
      </c>
      <c r="S440" s="185">
        <v>0</v>
      </c>
      <c r="T440" s="186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187" t="s">
        <v>90</v>
      </c>
      <c r="AT440" s="187" t="s">
        <v>136</v>
      </c>
      <c r="AU440" s="187" t="s">
        <v>92</v>
      </c>
      <c r="AY440" s="17" t="s">
        <v>134</v>
      </c>
      <c r="BE440" s="188">
        <f>IF(N440="základní",J440,0)</f>
        <v>0</v>
      </c>
      <c r="BF440" s="188">
        <f>IF(N440="snížená",J440,0)</f>
        <v>0</v>
      </c>
      <c r="BG440" s="188">
        <f>IF(N440="zákl. přenesená",J440,0)</f>
        <v>0</v>
      </c>
      <c r="BH440" s="188">
        <f>IF(N440="sníž. přenesená",J440,0)</f>
        <v>0</v>
      </c>
      <c r="BI440" s="188">
        <f>IF(N440="nulová",J440,0)</f>
        <v>0</v>
      </c>
      <c r="BJ440" s="17" t="s">
        <v>90</v>
      </c>
      <c r="BK440" s="188">
        <f>ROUND(I440*H440,2)</f>
        <v>0</v>
      </c>
      <c r="BL440" s="17" t="s">
        <v>90</v>
      </c>
      <c r="BM440" s="187" t="s">
        <v>498</v>
      </c>
    </row>
    <row r="441" spans="1:65" s="2" customFormat="1" ht="11.25">
      <c r="A441" s="35"/>
      <c r="B441" s="36"/>
      <c r="C441" s="37"/>
      <c r="D441" s="189" t="s">
        <v>143</v>
      </c>
      <c r="E441" s="37"/>
      <c r="F441" s="190" t="s">
        <v>499</v>
      </c>
      <c r="G441" s="37"/>
      <c r="H441" s="37"/>
      <c r="I441" s="191"/>
      <c r="J441" s="37"/>
      <c r="K441" s="37"/>
      <c r="L441" s="40"/>
      <c r="M441" s="192"/>
      <c r="N441" s="193"/>
      <c r="O441" s="65"/>
      <c r="P441" s="65"/>
      <c r="Q441" s="65"/>
      <c r="R441" s="65"/>
      <c r="S441" s="65"/>
      <c r="T441" s="66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T441" s="17" t="s">
        <v>143</v>
      </c>
      <c r="AU441" s="17" t="s">
        <v>92</v>
      </c>
    </row>
    <row r="442" spans="1:65" s="13" customFormat="1" ht="11.25">
      <c r="B442" s="194"/>
      <c r="C442" s="195"/>
      <c r="D442" s="196" t="s">
        <v>145</v>
      </c>
      <c r="E442" s="197" t="s">
        <v>44</v>
      </c>
      <c r="F442" s="198" t="s">
        <v>492</v>
      </c>
      <c r="G442" s="195"/>
      <c r="H442" s="197" t="s">
        <v>44</v>
      </c>
      <c r="I442" s="199"/>
      <c r="J442" s="195"/>
      <c r="K442" s="195"/>
      <c r="L442" s="200"/>
      <c r="M442" s="201"/>
      <c r="N442" s="202"/>
      <c r="O442" s="202"/>
      <c r="P442" s="202"/>
      <c r="Q442" s="202"/>
      <c r="R442" s="202"/>
      <c r="S442" s="202"/>
      <c r="T442" s="203"/>
      <c r="AT442" s="204" t="s">
        <v>145</v>
      </c>
      <c r="AU442" s="204" t="s">
        <v>92</v>
      </c>
      <c r="AV442" s="13" t="s">
        <v>90</v>
      </c>
      <c r="AW442" s="13" t="s">
        <v>42</v>
      </c>
      <c r="AX442" s="13" t="s">
        <v>82</v>
      </c>
      <c r="AY442" s="204" t="s">
        <v>134</v>
      </c>
    </row>
    <row r="443" spans="1:65" s="13" customFormat="1" ht="11.25">
      <c r="B443" s="194"/>
      <c r="C443" s="195"/>
      <c r="D443" s="196" t="s">
        <v>145</v>
      </c>
      <c r="E443" s="197" t="s">
        <v>44</v>
      </c>
      <c r="F443" s="198" t="s">
        <v>500</v>
      </c>
      <c r="G443" s="195"/>
      <c r="H443" s="197" t="s">
        <v>44</v>
      </c>
      <c r="I443" s="199"/>
      <c r="J443" s="195"/>
      <c r="K443" s="195"/>
      <c r="L443" s="200"/>
      <c r="M443" s="201"/>
      <c r="N443" s="202"/>
      <c r="O443" s="202"/>
      <c r="P443" s="202"/>
      <c r="Q443" s="202"/>
      <c r="R443" s="202"/>
      <c r="S443" s="202"/>
      <c r="T443" s="203"/>
      <c r="AT443" s="204" t="s">
        <v>145</v>
      </c>
      <c r="AU443" s="204" t="s">
        <v>92</v>
      </c>
      <c r="AV443" s="13" t="s">
        <v>90</v>
      </c>
      <c r="AW443" s="13" t="s">
        <v>42</v>
      </c>
      <c r="AX443" s="13" t="s">
        <v>82</v>
      </c>
      <c r="AY443" s="204" t="s">
        <v>134</v>
      </c>
    </row>
    <row r="444" spans="1:65" s="13" customFormat="1" ht="11.25">
      <c r="B444" s="194"/>
      <c r="C444" s="195"/>
      <c r="D444" s="196" t="s">
        <v>145</v>
      </c>
      <c r="E444" s="197" t="s">
        <v>44</v>
      </c>
      <c r="F444" s="198" t="s">
        <v>501</v>
      </c>
      <c r="G444" s="195"/>
      <c r="H444" s="197" t="s">
        <v>44</v>
      </c>
      <c r="I444" s="199"/>
      <c r="J444" s="195"/>
      <c r="K444" s="195"/>
      <c r="L444" s="200"/>
      <c r="M444" s="201"/>
      <c r="N444" s="202"/>
      <c r="O444" s="202"/>
      <c r="P444" s="202"/>
      <c r="Q444" s="202"/>
      <c r="R444" s="202"/>
      <c r="S444" s="202"/>
      <c r="T444" s="203"/>
      <c r="AT444" s="204" t="s">
        <v>145</v>
      </c>
      <c r="AU444" s="204" t="s">
        <v>92</v>
      </c>
      <c r="AV444" s="13" t="s">
        <v>90</v>
      </c>
      <c r="AW444" s="13" t="s">
        <v>42</v>
      </c>
      <c r="AX444" s="13" t="s">
        <v>82</v>
      </c>
      <c r="AY444" s="204" t="s">
        <v>134</v>
      </c>
    </row>
    <row r="445" spans="1:65" s="14" customFormat="1" ht="11.25">
      <c r="B445" s="205"/>
      <c r="C445" s="206"/>
      <c r="D445" s="196" t="s">
        <v>145</v>
      </c>
      <c r="E445" s="207" t="s">
        <v>44</v>
      </c>
      <c r="F445" s="208" t="s">
        <v>502</v>
      </c>
      <c r="G445" s="206"/>
      <c r="H445" s="209">
        <v>8</v>
      </c>
      <c r="I445" s="210"/>
      <c r="J445" s="206"/>
      <c r="K445" s="206"/>
      <c r="L445" s="211"/>
      <c r="M445" s="212"/>
      <c r="N445" s="213"/>
      <c r="O445" s="213"/>
      <c r="P445" s="213"/>
      <c r="Q445" s="213"/>
      <c r="R445" s="213"/>
      <c r="S445" s="213"/>
      <c r="T445" s="214"/>
      <c r="AT445" s="215" t="s">
        <v>145</v>
      </c>
      <c r="AU445" s="215" t="s">
        <v>92</v>
      </c>
      <c r="AV445" s="14" t="s">
        <v>92</v>
      </c>
      <c r="AW445" s="14" t="s">
        <v>42</v>
      </c>
      <c r="AX445" s="14" t="s">
        <v>90</v>
      </c>
      <c r="AY445" s="215" t="s">
        <v>134</v>
      </c>
    </row>
    <row r="446" spans="1:65" s="2" customFormat="1" ht="37.9" customHeight="1">
      <c r="A446" s="35"/>
      <c r="B446" s="36"/>
      <c r="C446" s="176" t="s">
        <v>503</v>
      </c>
      <c r="D446" s="176" t="s">
        <v>136</v>
      </c>
      <c r="E446" s="177" t="s">
        <v>504</v>
      </c>
      <c r="F446" s="178" t="s">
        <v>505</v>
      </c>
      <c r="G446" s="179" t="s">
        <v>284</v>
      </c>
      <c r="H446" s="180">
        <v>2</v>
      </c>
      <c r="I446" s="181"/>
      <c r="J446" s="182">
        <f>ROUND(I446*H446,2)</f>
        <v>0</v>
      </c>
      <c r="K446" s="178" t="s">
        <v>140</v>
      </c>
      <c r="L446" s="40"/>
      <c r="M446" s="183" t="s">
        <v>44</v>
      </c>
      <c r="N446" s="184" t="s">
        <v>53</v>
      </c>
      <c r="O446" s="65"/>
      <c r="P446" s="185">
        <f>O446*H446</f>
        <v>0</v>
      </c>
      <c r="Q446" s="185">
        <v>0</v>
      </c>
      <c r="R446" s="185">
        <f>Q446*H446</f>
        <v>0</v>
      </c>
      <c r="S446" s="185">
        <v>0</v>
      </c>
      <c r="T446" s="186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187" t="s">
        <v>90</v>
      </c>
      <c r="AT446" s="187" t="s">
        <v>136</v>
      </c>
      <c r="AU446" s="187" t="s">
        <v>92</v>
      </c>
      <c r="AY446" s="17" t="s">
        <v>134</v>
      </c>
      <c r="BE446" s="188">
        <f>IF(N446="základní",J446,0)</f>
        <v>0</v>
      </c>
      <c r="BF446" s="188">
        <f>IF(N446="snížená",J446,0)</f>
        <v>0</v>
      </c>
      <c r="BG446" s="188">
        <f>IF(N446="zákl. přenesená",J446,0)</f>
        <v>0</v>
      </c>
      <c r="BH446" s="188">
        <f>IF(N446="sníž. přenesená",J446,0)</f>
        <v>0</v>
      </c>
      <c r="BI446" s="188">
        <f>IF(N446="nulová",J446,0)</f>
        <v>0</v>
      </c>
      <c r="BJ446" s="17" t="s">
        <v>90</v>
      </c>
      <c r="BK446" s="188">
        <f>ROUND(I446*H446,2)</f>
        <v>0</v>
      </c>
      <c r="BL446" s="17" t="s">
        <v>90</v>
      </c>
      <c r="BM446" s="187" t="s">
        <v>506</v>
      </c>
    </row>
    <row r="447" spans="1:65" s="2" customFormat="1" ht="11.25">
      <c r="A447" s="35"/>
      <c r="B447" s="36"/>
      <c r="C447" s="37"/>
      <c r="D447" s="189" t="s">
        <v>143</v>
      </c>
      <c r="E447" s="37"/>
      <c r="F447" s="190" t="s">
        <v>507</v>
      </c>
      <c r="G447" s="37"/>
      <c r="H447" s="37"/>
      <c r="I447" s="191"/>
      <c r="J447" s="37"/>
      <c r="K447" s="37"/>
      <c r="L447" s="40"/>
      <c r="M447" s="192"/>
      <c r="N447" s="193"/>
      <c r="O447" s="65"/>
      <c r="P447" s="65"/>
      <c r="Q447" s="65"/>
      <c r="R447" s="65"/>
      <c r="S447" s="65"/>
      <c r="T447" s="66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T447" s="17" t="s">
        <v>143</v>
      </c>
      <c r="AU447" s="17" t="s">
        <v>92</v>
      </c>
    </row>
    <row r="448" spans="1:65" s="13" customFormat="1" ht="11.25">
      <c r="B448" s="194"/>
      <c r="C448" s="195"/>
      <c r="D448" s="196" t="s">
        <v>145</v>
      </c>
      <c r="E448" s="197" t="s">
        <v>44</v>
      </c>
      <c r="F448" s="198" t="s">
        <v>492</v>
      </c>
      <c r="G448" s="195"/>
      <c r="H448" s="197" t="s">
        <v>44</v>
      </c>
      <c r="I448" s="199"/>
      <c r="J448" s="195"/>
      <c r="K448" s="195"/>
      <c r="L448" s="200"/>
      <c r="M448" s="201"/>
      <c r="N448" s="202"/>
      <c r="O448" s="202"/>
      <c r="P448" s="202"/>
      <c r="Q448" s="202"/>
      <c r="R448" s="202"/>
      <c r="S448" s="202"/>
      <c r="T448" s="203"/>
      <c r="AT448" s="204" t="s">
        <v>145</v>
      </c>
      <c r="AU448" s="204" t="s">
        <v>92</v>
      </c>
      <c r="AV448" s="13" t="s">
        <v>90</v>
      </c>
      <c r="AW448" s="13" t="s">
        <v>42</v>
      </c>
      <c r="AX448" s="13" t="s">
        <v>82</v>
      </c>
      <c r="AY448" s="204" t="s">
        <v>134</v>
      </c>
    </row>
    <row r="449" spans="1:65" s="13" customFormat="1" ht="22.5">
      <c r="B449" s="194"/>
      <c r="C449" s="195"/>
      <c r="D449" s="196" t="s">
        <v>145</v>
      </c>
      <c r="E449" s="197" t="s">
        <v>44</v>
      </c>
      <c r="F449" s="198" t="s">
        <v>508</v>
      </c>
      <c r="G449" s="195"/>
      <c r="H449" s="197" t="s">
        <v>44</v>
      </c>
      <c r="I449" s="199"/>
      <c r="J449" s="195"/>
      <c r="K449" s="195"/>
      <c r="L449" s="200"/>
      <c r="M449" s="201"/>
      <c r="N449" s="202"/>
      <c r="O449" s="202"/>
      <c r="P449" s="202"/>
      <c r="Q449" s="202"/>
      <c r="R449" s="202"/>
      <c r="S449" s="202"/>
      <c r="T449" s="203"/>
      <c r="AT449" s="204" t="s">
        <v>145</v>
      </c>
      <c r="AU449" s="204" t="s">
        <v>92</v>
      </c>
      <c r="AV449" s="13" t="s">
        <v>90</v>
      </c>
      <c r="AW449" s="13" t="s">
        <v>42</v>
      </c>
      <c r="AX449" s="13" t="s">
        <v>82</v>
      </c>
      <c r="AY449" s="204" t="s">
        <v>134</v>
      </c>
    </row>
    <row r="450" spans="1:65" s="14" customFormat="1" ht="11.25">
      <c r="B450" s="205"/>
      <c r="C450" s="206"/>
      <c r="D450" s="196" t="s">
        <v>145</v>
      </c>
      <c r="E450" s="207" t="s">
        <v>44</v>
      </c>
      <c r="F450" s="208" t="s">
        <v>325</v>
      </c>
      <c r="G450" s="206"/>
      <c r="H450" s="209">
        <v>2</v>
      </c>
      <c r="I450" s="210"/>
      <c r="J450" s="206"/>
      <c r="K450" s="206"/>
      <c r="L450" s="211"/>
      <c r="M450" s="212"/>
      <c r="N450" s="213"/>
      <c r="O450" s="213"/>
      <c r="P450" s="213"/>
      <c r="Q450" s="213"/>
      <c r="R450" s="213"/>
      <c r="S450" s="213"/>
      <c r="T450" s="214"/>
      <c r="AT450" s="215" t="s">
        <v>145</v>
      </c>
      <c r="AU450" s="215" t="s">
        <v>92</v>
      </c>
      <c r="AV450" s="14" t="s">
        <v>92</v>
      </c>
      <c r="AW450" s="14" t="s">
        <v>42</v>
      </c>
      <c r="AX450" s="14" t="s">
        <v>90</v>
      </c>
      <c r="AY450" s="215" t="s">
        <v>134</v>
      </c>
    </row>
    <row r="451" spans="1:65" s="2" customFormat="1" ht="37.9" customHeight="1">
      <c r="A451" s="35"/>
      <c r="B451" s="36"/>
      <c r="C451" s="176" t="s">
        <v>509</v>
      </c>
      <c r="D451" s="176" t="s">
        <v>136</v>
      </c>
      <c r="E451" s="177" t="s">
        <v>510</v>
      </c>
      <c r="F451" s="178" t="s">
        <v>511</v>
      </c>
      <c r="G451" s="179" t="s">
        <v>284</v>
      </c>
      <c r="H451" s="180">
        <v>2</v>
      </c>
      <c r="I451" s="181"/>
      <c r="J451" s="182">
        <f>ROUND(I451*H451,2)</f>
        <v>0</v>
      </c>
      <c r="K451" s="178" t="s">
        <v>140</v>
      </c>
      <c r="L451" s="40"/>
      <c r="M451" s="183" t="s">
        <v>44</v>
      </c>
      <c r="N451" s="184" t="s">
        <v>53</v>
      </c>
      <c r="O451" s="65"/>
      <c r="P451" s="185">
        <f>O451*H451</f>
        <v>0</v>
      </c>
      <c r="Q451" s="185">
        <v>0</v>
      </c>
      <c r="R451" s="185">
        <f>Q451*H451</f>
        <v>0</v>
      </c>
      <c r="S451" s="185">
        <v>0</v>
      </c>
      <c r="T451" s="186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187" t="s">
        <v>90</v>
      </c>
      <c r="AT451" s="187" t="s">
        <v>136</v>
      </c>
      <c r="AU451" s="187" t="s">
        <v>92</v>
      </c>
      <c r="AY451" s="17" t="s">
        <v>134</v>
      </c>
      <c r="BE451" s="188">
        <f>IF(N451="základní",J451,0)</f>
        <v>0</v>
      </c>
      <c r="BF451" s="188">
        <f>IF(N451="snížená",J451,0)</f>
        <v>0</v>
      </c>
      <c r="BG451" s="188">
        <f>IF(N451="zákl. přenesená",J451,0)</f>
        <v>0</v>
      </c>
      <c r="BH451" s="188">
        <f>IF(N451="sníž. přenesená",J451,0)</f>
        <v>0</v>
      </c>
      <c r="BI451" s="188">
        <f>IF(N451="nulová",J451,0)</f>
        <v>0</v>
      </c>
      <c r="BJ451" s="17" t="s">
        <v>90</v>
      </c>
      <c r="BK451" s="188">
        <f>ROUND(I451*H451,2)</f>
        <v>0</v>
      </c>
      <c r="BL451" s="17" t="s">
        <v>90</v>
      </c>
      <c r="BM451" s="187" t="s">
        <v>512</v>
      </c>
    </row>
    <row r="452" spans="1:65" s="2" customFormat="1" ht="11.25">
      <c r="A452" s="35"/>
      <c r="B452" s="36"/>
      <c r="C452" s="37"/>
      <c r="D452" s="189" t="s">
        <v>143</v>
      </c>
      <c r="E452" s="37"/>
      <c r="F452" s="190" t="s">
        <v>513</v>
      </c>
      <c r="G452" s="37"/>
      <c r="H452" s="37"/>
      <c r="I452" s="191"/>
      <c r="J452" s="37"/>
      <c r="K452" s="37"/>
      <c r="L452" s="40"/>
      <c r="M452" s="192"/>
      <c r="N452" s="193"/>
      <c r="O452" s="65"/>
      <c r="P452" s="65"/>
      <c r="Q452" s="65"/>
      <c r="R452" s="65"/>
      <c r="S452" s="65"/>
      <c r="T452" s="66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T452" s="17" t="s">
        <v>143</v>
      </c>
      <c r="AU452" s="17" t="s">
        <v>92</v>
      </c>
    </row>
    <row r="453" spans="1:65" s="13" customFormat="1" ht="11.25">
      <c r="B453" s="194"/>
      <c r="C453" s="195"/>
      <c r="D453" s="196" t="s">
        <v>145</v>
      </c>
      <c r="E453" s="197" t="s">
        <v>44</v>
      </c>
      <c r="F453" s="198" t="s">
        <v>492</v>
      </c>
      <c r="G453" s="195"/>
      <c r="H453" s="197" t="s">
        <v>44</v>
      </c>
      <c r="I453" s="199"/>
      <c r="J453" s="195"/>
      <c r="K453" s="195"/>
      <c r="L453" s="200"/>
      <c r="M453" s="201"/>
      <c r="N453" s="202"/>
      <c r="O453" s="202"/>
      <c r="P453" s="202"/>
      <c r="Q453" s="202"/>
      <c r="R453" s="202"/>
      <c r="S453" s="202"/>
      <c r="T453" s="203"/>
      <c r="AT453" s="204" t="s">
        <v>145</v>
      </c>
      <c r="AU453" s="204" t="s">
        <v>92</v>
      </c>
      <c r="AV453" s="13" t="s">
        <v>90</v>
      </c>
      <c r="AW453" s="13" t="s">
        <v>42</v>
      </c>
      <c r="AX453" s="13" t="s">
        <v>82</v>
      </c>
      <c r="AY453" s="204" t="s">
        <v>134</v>
      </c>
    </row>
    <row r="454" spans="1:65" s="13" customFormat="1" ht="11.25">
      <c r="B454" s="194"/>
      <c r="C454" s="195"/>
      <c r="D454" s="196" t="s">
        <v>145</v>
      </c>
      <c r="E454" s="197" t="s">
        <v>44</v>
      </c>
      <c r="F454" s="198" t="s">
        <v>500</v>
      </c>
      <c r="G454" s="195"/>
      <c r="H454" s="197" t="s">
        <v>44</v>
      </c>
      <c r="I454" s="199"/>
      <c r="J454" s="195"/>
      <c r="K454" s="195"/>
      <c r="L454" s="200"/>
      <c r="M454" s="201"/>
      <c r="N454" s="202"/>
      <c r="O454" s="202"/>
      <c r="P454" s="202"/>
      <c r="Q454" s="202"/>
      <c r="R454" s="202"/>
      <c r="S454" s="202"/>
      <c r="T454" s="203"/>
      <c r="AT454" s="204" t="s">
        <v>145</v>
      </c>
      <c r="AU454" s="204" t="s">
        <v>92</v>
      </c>
      <c r="AV454" s="13" t="s">
        <v>90</v>
      </c>
      <c r="AW454" s="13" t="s">
        <v>42</v>
      </c>
      <c r="AX454" s="13" t="s">
        <v>82</v>
      </c>
      <c r="AY454" s="204" t="s">
        <v>134</v>
      </c>
    </row>
    <row r="455" spans="1:65" s="13" customFormat="1" ht="22.5">
      <c r="B455" s="194"/>
      <c r="C455" s="195"/>
      <c r="D455" s="196" t="s">
        <v>145</v>
      </c>
      <c r="E455" s="197" t="s">
        <v>44</v>
      </c>
      <c r="F455" s="198" t="s">
        <v>514</v>
      </c>
      <c r="G455" s="195"/>
      <c r="H455" s="197" t="s">
        <v>44</v>
      </c>
      <c r="I455" s="199"/>
      <c r="J455" s="195"/>
      <c r="K455" s="195"/>
      <c r="L455" s="200"/>
      <c r="M455" s="201"/>
      <c r="N455" s="202"/>
      <c r="O455" s="202"/>
      <c r="P455" s="202"/>
      <c r="Q455" s="202"/>
      <c r="R455" s="202"/>
      <c r="S455" s="202"/>
      <c r="T455" s="203"/>
      <c r="AT455" s="204" t="s">
        <v>145</v>
      </c>
      <c r="AU455" s="204" t="s">
        <v>92</v>
      </c>
      <c r="AV455" s="13" t="s">
        <v>90</v>
      </c>
      <c r="AW455" s="13" t="s">
        <v>42</v>
      </c>
      <c r="AX455" s="13" t="s">
        <v>82</v>
      </c>
      <c r="AY455" s="204" t="s">
        <v>134</v>
      </c>
    </row>
    <row r="456" spans="1:65" s="14" customFormat="1" ht="11.25">
      <c r="B456" s="205"/>
      <c r="C456" s="206"/>
      <c r="D456" s="196" t="s">
        <v>145</v>
      </c>
      <c r="E456" s="207" t="s">
        <v>44</v>
      </c>
      <c r="F456" s="208" t="s">
        <v>325</v>
      </c>
      <c r="G456" s="206"/>
      <c r="H456" s="209">
        <v>2</v>
      </c>
      <c r="I456" s="210"/>
      <c r="J456" s="206"/>
      <c r="K456" s="206"/>
      <c r="L456" s="211"/>
      <c r="M456" s="212"/>
      <c r="N456" s="213"/>
      <c r="O456" s="213"/>
      <c r="P456" s="213"/>
      <c r="Q456" s="213"/>
      <c r="R456" s="213"/>
      <c r="S456" s="213"/>
      <c r="T456" s="214"/>
      <c r="AT456" s="215" t="s">
        <v>145</v>
      </c>
      <c r="AU456" s="215" t="s">
        <v>92</v>
      </c>
      <c r="AV456" s="14" t="s">
        <v>92</v>
      </c>
      <c r="AW456" s="14" t="s">
        <v>42</v>
      </c>
      <c r="AX456" s="14" t="s">
        <v>90</v>
      </c>
      <c r="AY456" s="215" t="s">
        <v>134</v>
      </c>
    </row>
    <row r="457" spans="1:65" s="2" customFormat="1" ht="24.2" customHeight="1">
      <c r="A457" s="35"/>
      <c r="B457" s="36"/>
      <c r="C457" s="216" t="s">
        <v>515</v>
      </c>
      <c r="D457" s="216" t="s">
        <v>166</v>
      </c>
      <c r="E457" s="217" t="s">
        <v>516</v>
      </c>
      <c r="F457" s="218" t="s">
        <v>517</v>
      </c>
      <c r="G457" s="219" t="s">
        <v>284</v>
      </c>
      <c r="H457" s="220">
        <v>4</v>
      </c>
      <c r="I457" s="221"/>
      <c r="J457" s="222">
        <f>ROUND(I457*H457,2)</f>
        <v>0</v>
      </c>
      <c r="K457" s="218" t="s">
        <v>140</v>
      </c>
      <c r="L457" s="223"/>
      <c r="M457" s="224" t="s">
        <v>44</v>
      </c>
      <c r="N457" s="225" t="s">
        <v>53</v>
      </c>
      <c r="O457" s="65"/>
      <c r="P457" s="185">
        <f>O457*H457</f>
        <v>0</v>
      </c>
      <c r="Q457" s="185">
        <v>3.7000000000000002E-3</v>
      </c>
      <c r="R457" s="185">
        <f>Q457*H457</f>
        <v>1.4800000000000001E-2</v>
      </c>
      <c r="S457" s="185">
        <v>0</v>
      </c>
      <c r="T457" s="186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87" t="s">
        <v>92</v>
      </c>
      <c r="AT457" s="187" t="s">
        <v>166</v>
      </c>
      <c r="AU457" s="187" t="s">
        <v>92</v>
      </c>
      <c r="AY457" s="17" t="s">
        <v>134</v>
      </c>
      <c r="BE457" s="188">
        <f>IF(N457="základní",J457,0)</f>
        <v>0</v>
      </c>
      <c r="BF457" s="188">
        <f>IF(N457="snížená",J457,0)</f>
        <v>0</v>
      </c>
      <c r="BG457" s="188">
        <f>IF(N457="zákl. přenesená",J457,0)</f>
        <v>0</v>
      </c>
      <c r="BH457" s="188">
        <f>IF(N457="sníž. přenesená",J457,0)</f>
        <v>0</v>
      </c>
      <c r="BI457" s="188">
        <f>IF(N457="nulová",J457,0)</f>
        <v>0</v>
      </c>
      <c r="BJ457" s="17" t="s">
        <v>90</v>
      </c>
      <c r="BK457" s="188">
        <f>ROUND(I457*H457,2)</f>
        <v>0</v>
      </c>
      <c r="BL457" s="17" t="s">
        <v>90</v>
      </c>
      <c r="BM457" s="187" t="s">
        <v>518</v>
      </c>
    </row>
    <row r="458" spans="1:65" s="13" customFormat="1" ht="11.25">
      <c r="B458" s="194"/>
      <c r="C458" s="195"/>
      <c r="D458" s="196" t="s">
        <v>145</v>
      </c>
      <c r="E458" s="197" t="s">
        <v>44</v>
      </c>
      <c r="F458" s="198" t="s">
        <v>492</v>
      </c>
      <c r="G458" s="195"/>
      <c r="H458" s="197" t="s">
        <v>44</v>
      </c>
      <c r="I458" s="199"/>
      <c r="J458" s="195"/>
      <c r="K458" s="195"/>
      <c r="L458" s="200"/>
      <c r="M458" s="201"/>
      <c r="N458" s="202"/>
      <c r="O458" s="202"/>
      <c r="P458" s="202"/>
      <c r="Q458" s="202"/>
      <c r="R458" s="202"/>
      <c r="S458" s="202"/>
      <c r="T458" s="203"/>
      <c r="AT458" s="204" t="s">
        <v>145</v>
      </c>
      <c r="AU458" s="204" t="s">
        <v>92</v>
      </c>
      <c r="AV458" s="13" t="s">
        <v>90</v>
      </c>
      <c r="AW458" s="13" t="s">
        <v>42</v>
      </c>
      <c r="AX458" s="13" t="s">
        <v>82</v>
      </c>
      <c r="AY458" s="204" t="s">
        <v>134</v>
      </c>
    </row>
    <row r="459" spans="1:65" s="13" customFormat="1" ht="22.5">
      <c r="B459" s="194"/>
      <c r="C459" s="195"/>
      <c r="D459" s="196" t="s">
        <v>145</v>
      </c>
      <c r="E459" s="197" t="s">
        <v>44</v>
      </c>
      <c r="F459" s="198" t="s">
        <v>519</v>
      </c>
      <c r="G459" s="195"/>
      <c r="H459" s="197" t="s">
        <v>44</v>
      </c>
      <c r="I459" s="199"/>
      <c r="J459" s="195"/>
      <c r="K459" s="195"/>
      <c r="L459" s="200"/>
      <c r="M459" s="201"/>
      <c r="N459" s="202"/>
      <c r="O459" s="202"/>
      <c r="P459" s="202"/>
      <c r="Q459" s="202"/>
      <c r="R459" s="202"/>
      <c r="S459" s="202"/>
      <c r="T459" s="203"/>
      <c r="AT459" s="204" t="s">
        <v>145</v>
      </c>
      <c r="AU459" s="204" t="s">
        <v>92</v>
      </c>
      <c r="AV459" s="13" t="s">
        <v>90</v>
      </c>
      <c r="AW459" s="13" t="s">
        <v>42</v>
      </c>
      <c r="AX459" s="13" t="s">
        <v>82</v>
      </c>
      <c r="AY459" s="204" t="s">
        <v>134</v>
      </c>
    </row>
    <row r="460" spans="1:65" s="14" customFormat="1" ht="11.25">
      <c r="B460" s="205"/>
      <c r="C460" s="206"/>
      <c r="D460" s="196" t="s">
        <v>145</v>
      </c>
      <c r="E460" s="207" t="s">
        <v>44</v>
      </c>
      <c r="F460" s="208" t="s">
        <v>325</v>
      </c>
      <c r="G460" s="206"/>
      <c r="H460" s="209">
        <v>2</v>
      </c>
      <c r="I460" s="210"/>
      <c r="J460" s="206"/>
      <c r="K460" s="206"/>
      <c r="L460" s="211"/>
      <c r="M460" s="212"/>
      <c r="N460" s="213"/>
      <c r="O460" s="213"/>
      <c r="P460" s="213"/>
      <c r="Q460" s="213"/>
      <c r="R460" s="213"/>
      <c r="S460" s="213"/>
      <c r="T460" s="214"/>
      <c r="AT460" s="215" t="s">
        <v>145</v>
      </c>
      <c r="AU460" s="215" t="s">
        <v>92</v>
      </c>
      <c r="AV460" s="14" t="s">
        <v>92</v>
      </c>
      <c r="AW460" s="14" t="s">
        <v>42</v>
      </c>
      <c r="AX460" s="14" t="s">
        <v>82</v>
      </c>
      <c r="AY460" s="215" t="s">
        <v>134</v>
      </c>
    </row>
    <row r="461" spans="1:65" s="13" customFormat="1" ht="11.25">
      <c r="B461" s="194"/>
      <c r="C461" s="195"/>
      <c r="D461" s="196" t="s">
        <v>145</v>
      </c>
      <c r="E461" s="197" t="s">
        <v>44</v>
      </c>
      <c r="F461" s="198" t="s">
        <v>492</v>
      </c>
      <c r="G461" s="195"/>
      <c r="H461" s="197" t="s">
        <v>44</v>
      </c>
      <c r="I461" s="199"/>
      <c r="J461" s="195"/>
      <c r="K461" s="195"/>
      <c r="L461" s="200"/>
      <c r="M461" s="201"/>
      <c r="N461" s="202"/>
      <c r="O461" s="202"/>
      <c r="P461" s="202"/>
      <c r="Q461" s="202"/>
      <c r="R461" s="202"/>
      <c r="S461" s="202"/>
      <c r="T461" s="203"/>
      <c r="AT461" s="204" t="s">
        <v>145</v>
      </c>
      <c r="AU461" s="204" t="s">
        <v>92</v>
      </c>
      <c r="AV461" s="13" t="s">
        <v>90</v>
      </c>
      <c r="AW461" s="13" t="s">
        <v>42</v>
      </c>
      <c r="AX461" s="13" t="s">
        <v>82</v>
      </c>
      <c r="AY461" s="204" t="s">
        <v>134</v>
      </c>
    </row>
    <row r="462" spans="1:65" s="13" customFormat="1" ht="11.25">
      <c r="B462" s="194"/>
      <c r="C462" s="195"/>
      <c r="D462" s="196" t="s">
        <v>145</v>
      </c>
      <c r="E462" s="197" t="s">
        <v>44</v>
      </c>
      <c r="F462" s="198" t="s">
        <v>500</v>
      </c>
      <c r="G462" s="195"/>
      <c r="H462" s="197" t="s">
        <v>44</v>
      </c>
      <c r="I462" s="199"/>
      <c r="J462" s="195"/>
      <c r="K462" s="195"/>
      <c r="L462" s="200"/>
      <c r="M462" s="201"/>
      <c r="N462" s="202"/>
      <c r="O462" s="202"/>
      <c r="P462" s="202"/>
      <c r="Q462" s="202"/>
      <c r="R462" s="202"/>
      <c r="S462" s="202"/>
      <c r="T462" s="203"/>
      <c r="AT462" s="204" t="s">
        <v>145</v>
      </c>
      <c r="AU462" s="204" t="s">
        <v>92</v>
      </c>
      <c r="AV462" s="13" t="s">
        <v>90</v>
      </c>
      <c r="AW462" s="13" t="s">
        <v>42</v>
      </c>
      <c r="AX462" s="13" t="s">
        <v>82</v>
      </c>
      <c r="AY462" s="204" t="s">
        <v>134</v>
      </c>
    </row>
    <row r="463" spans="1:65" s="13" customFormat="1" ht="22.5">
      <c r="B463" s="194"/>
      <c r="C463" s="195"/>
      <c r="D463" s="196" t="s">
        <v>145</v>
      </c>
      <c r="E463" s="197" t="s">
        <v>44</v>
      </c>
      <c r="F463" s="198" t="s">
        <v>520</v>
      </c>
      <c r="G463" s="195"/>
      <c r="H463" s="197" t="s">
        <v>44</v>
      </c>
      <c r="I463" s="199"/>
      <c r="J463" s="195"/>
      <c r="K463" s="195"/>
      <c r="L463" s="200"/>
      <c r="M463" s="201"/>
      <c r="N463" s="202"/>
      <c r="O463" s="202"/>
      <c r="P463" s="202"/>
      <c r="Q463" s="202"/>
      <c r="R463" s="202"/>
      <c r="S463" s="202"/>
      <c r="T463" s="203"/>
      <c r="AT463" s="204" t="s">
        <v>145</v>
      </c>
      <c r="AU463" s="204" t="s">
        <v>92</v>
      </c>
      <c r="AV463" s="13" t="s">
        <v>90</v>
      </c>
      <c r="AW463" s="13" t="s">
        <v>42</v>
      </c>
      <c r="AX463" s="13" t="s">
        <v>82</v>
      </c>
      <c r="AY463" s="204" t="s">
        <v>134</v>
      </c>
    </row>
    <row r="464" spans="1:65" s="14" customFormat="1" ht="11.25">
      <c r="B464" s="205"/>
      <c r="C464" s="206"/>
      <c r="D464" s="196" t="s">
        <v>145</v>
      </c>
      <c r="E464" s="207" t="s">
        <v>44</v>
      </c>
      <c r="F464" s="208" t="s">
        <v>325</v>
      </c>
      <c r="G464" s="206"/>
      <c r="H464" s="209">
        <v>2</v>
      </c>
      <c r="I464" s="210"/>
      <c r="J464" s="206"/>
      <c r="K464" s="206"/>
      <c r="L464" s="211"/>
      <c r="M464" s="212"/>
      <c r="N464" s="213"/>
      <c r="O464" s="213"/>
      <c r="P464" s="213"/>
      <c r="Q464" s="213"/>
      <c r="R464" s="213"/>
      <c r="S464" s="213"/>
      <c r="T464" s="214"/>
      <c r="AT464" s="215" t="s">
        <v>145</v>
      </c>
      <c r="AU464" s="215" t="s">
        <v>92</v>
      </c>
      <c r="AV464" s="14" t="s">
        <v>92</v>
      </c>
      <c r="AW464" s="14" t="s">
        <v>42</v>
      </c>
      <c r="AX464" s="14" t="s">
        <v>82</v>
      </c>
      <c r="AY464" s="215" t="s">
        <v>134</v>
      </c>
    </row>
    <row r="465" spans="1:65" s="15" customFormat="1" ht="11.25">
      <c r="B465" s="226"/>
      <c r="C465" s="227"/>
      <c r="D465" s="196" t="s">
        <v>145</v>
      </c>
      <c r="E465" s="228" t="s">
        <v>44</v>
      </c>
      <c r="F465" s="229" t="s">
        <v>232</v>
      </c>
      <c r="G465" s="227"/>
      <c r="H465" s="230">
        <v>4</v>
      </c>
      <c r="I465" s="231"/>
      <c r="J465" s="227"/>
      <c r="K465" s="227"/>
      <c r="L465" s="232"/>
      <c r="M465" s="233"/>
      <c r="N465" s="234"/>
      <c r="O465" s="234"/>
      <c r="P465" s="234"/>
      <c r="Q465" s="234"/>
      <c r="R465" s="234"/>
      <c r="S465" s="234"/>
      <c r="T465" s="235"/>
      <c r="AT465" s="236" t="s">
        <v>145</v>
      </c>
      <c r="AU465" s="236" t="s">
        <v>92</v>
      </c>
      <c r="AV465" s="15" t="s">
        <v>141</v>
      </c>
      <c r="AW465" s="15" t="s">
        <v>42</v>
      </c>
      <c r="AX465" s="15" t="s">
        <v>90</v>
      </c>
      <c r="AY465" s="236" t="s">
        <v>134</v>
      </c>
    </row>
    <row r="466" spans="1:65" s="2" customFormat="1" ht="21.75" customHeight="1">
      <c r="A466" s="35"/>
      <c r="B466" s="36"/>
      <c r="C466" s="176" t="s">
        <v>521</v>
      </c>
      <c r="D466" s="176" t="s">
        <v>136</v>
      </c>
      <c r="E466" s="177" t="s">
        <v>522</v>
      </c>
      <c r="F466" s="178" t="s">
        <v>523</v>
      </c>
      <c r="G466" s="179" t="s">
        <v>284</v>
      </c>
      <c r="H466" s="180">
        <v>1</v>
      </c>
      <c r="I466" s="181"/>
      <c r="J466" s="182">
        <f>ROUND(I466*H466,2)</f>
        <v>0</v>
      </c>
      <c r="K466" s="178" t="s">
        <v>140</v>
      </c>
      <c r="L466" s="40"/>
      <c r="M466" s="183" t="s">
        <v>44</v>
      </c>
      <c r="N466" s="184" t="s">
        <v>53</v>
      </c>
      <c r="O466" s="65"/>
      <c r="P466" s="185">
        <f>O466*H466</f>
        <v>0</v>
      </c>
      <c r="Q466" s="185">
        <v>0</v>
      </c>
      <c r="R466" s="185">
        <f>Q466*H466</f>
        <v>0</v>
      </c>
      <c r="S466" s="185">
        <v>0</v>
      </c>
      <c r="T466" s="186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187" t="s">
        <v>90</v>
      </c>
      <c r="AT466" s="187" t="s">
        <v>136</v>
      </c>
      <c r="AU466" s="187" t="s">
        <v>92</v>
      </c>
      <c r="AY466" s="17" t="s">
        <v>134</v>
      </c>
      <c r="BE466" s="188">
        <f>IF(N466="základní",J466,0)</f>
        <v>0</v>
      </c>
      <c r="BF466" s="188">
        <f>IF(N466="snížená",J466,0)</f>
        <v>0</v>
      </c>
      <c r="BG466" s="188">
        <f>IF(N466="zákl. přenesená",J466,0)</f>
        <v>0</v>
      </c>
      <c r="BH466" s="188">
        <f>IF(N466="sníž. přenesená",J466,0)</f>
        <v>0</v>
      </c>
      <c r="BI466" s="188">
        <f>IF(N466="nulová",J466,0)</f>
        <v>0</v>
      </c>
      <c r="BJ466" s="17" t="s">
        <v>90</v>
      </c>
      <c r="BK466" s="188">
        <f>ROUND(I466*H466,2)</f>
        <v>0</v>
      </c>
      <c r="BL466" s="17" t="s">
        <v>90</v>
      </c>
      <c r="BM466" s="187" t="s">
        <v>524</v>
      </c>
    </row>
    <row r="467" spans="1:65" s="2" customFormat="1" ht="11.25">
      <c r="A467" s="35"/>
      <c r="B467" s="36"/>
      <c r="C467" s="37"/>
      <c r="D467" s="189" t="s">
        <v>143</v>
      </c>
      <c r="E467" s="37"/>
      <c r="F467" s="190" t="s">
        <v>525</v>
      </c>
      <c r="G467" s="37"/>
      <c r="H467" s="37"/>
      <c r="I467" s="191"/>
      <c r="J467" s="37"/>
      <c r="K467" s="37"/>
      <c r="L467" s="40"/>
      <c r="M467" s="192"/>
      <c r="N467" s="193"/>
      <c r="O467" s="65"/>
      <c r="P467" s="65"/>
      <c r="Q467" s="65"/>
      <c r="R467" s="65"/>
      <c r="S467" s="65"/>
      <c r="T467" s="66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T467" s="17" t="s">
        <v>143</v>
      </c>
      <c r="AU467" s="17" t="s">
        <v>92</v>
      </c>
    </row>
    <row r="468" spans="1:65" s="13" customFormat="1" ht="11.25">
      <c r="B468" s="194"/>
      <c r="C468" s="195"/>
      <c r="D468" s="196" t="s">
        <v>145</v>
      </c>
      <c r="E468" s="197" t="s">
        <v>44</v>
      </c>
      <c r="F468" s="198" t="s">
        <v>500</v>
      </c>
      <c r="G468" s="195"/>
      <c r="H468" s="197" t="s">
        <v>44</v>
      </c>
      <c r="I468" s="199"/>
      <c r="J468" s="195"/>
      <c r="K468" s="195"/>
      <c r="L468" s="200"/>
      <c r="M468" s="201"/>
      <c r="N468" s="202"/>
      <c r="O468" s="202"/>
      <c r="P468" s="202"/>
      <c r="Q468" s="202"/>
      <c r="R468" s="202"/>
      <c r="S468" s="202"/>
      <c r="T468" s="203"/>
      <c r="AT468" s="204" t="s">
        <v>145</v>
      </c>
      <c r="AU468" s="204" t="s">
        <v>92</v>
      </c>
      <c r="AV468" s="13" t="s">
        <v>90</v>
      </c>
      <c r="AW468" s="13" t="s">
        <v>42</v>
      </c>
      <c r="AX468" s="13" t="s">
        <v>82</v>
      </c>
      <c r="AY468" s="204" t="s">
        <v>134</v>
      </c>
    </row>
    <row r="469" spans="1:65" s="13" customFormat="1" ht="11.25">
      <c r="B469" s="194"/>
      <c r="C469" s="195"/>
      <c r="D469" s="196" t="s">
        <v>145</v>
      </c>
      <c r="E469" s="197" t="s">
        <v>44</v>
      </c>
      <c r="F469" s="198" t="s">
        <v>526</v>
      </c>
      <c r="G469" s="195"/>
      <c r="H469" s="197" t="s">
        <v>44</v>
      </c>
      <c r="I469" s="199"/>
      <c r="J469" s="195"/>
      <c r="K469" s="195"/>
      <c r="L469" s="200"/>
      <c r="M469" s="201"/>
      <c r="N469" s="202"/>
      <c r="O469" s="202"/>
      <c r="P469" s="202"/>
      <c r="Q469" s="202"/>
      <c r="R469" s="202"/>
      <c r="S469" s="202"/>
      <c r="T469" s="203"/>
      <c r="AT469" s="204" t="s">
        <v>145</v>
      </c>
      <c r="AU469" s="204" t="s">
        <v>92</v>
      </c>
      <c r="AV469" s="13" t="s">
        <v>90</v>
      </c>
      <c r="AW469" s="13" t="s">
        <v>42</v>
      </c>
      <c r="AX469" s="13" t="s">
        <v>82</v>
      </c>
      <c r="AY469" s="204" t="s">
        <v>134</v>
      </c>
    </row>
    <row r="470" spans="1:65" s="14" customFormat="1" ht="11.25">
      <c r="B470" s="205"/>
      <c r="C470" s="206"/>
      <c r="D470" s="196" t="s">
        <v>145</v>
      </c>
      <c r="E470" s="207" t="s">
        <v>44</v>
      </c>
      <c r="F470" s="208" t="s">
        <v>90</v>
      </c>
      <c r="G470" s="206"/>
      <c r="H470" s="209">
        <v>1</v>
      </c>
      <c r="I470" s="210"/>
      <c r="J470" s="206"/>
      <c r="K470" s="206"/>
      <c r="L470" s="211"/>
      <c r="M470" s="212"/>
      <c r="N470" s="213"/>
      <c r="O470" s="213"/>
      <c r="P470" s="213"/>
      <c r="Q470" s="213"/>
      <c r="R470" s="213"/>
      <c r="S470" s="213"/>
      <c r="T470" s="214"/>
      <c r="AT470" s="215" t="s">
        <v>145</v>
      </c>
      <c r="AU470" s="215" t="s">
        <v>92</v>
      </c>
      <c r="AV470" s="14" t="s">
        <v>92</v>
      </c>
      <c r="AW470" s="14" t="s">
        <v>42</v>
      </c>
      <c r="AX470" s="14" t="s">
        <v>90</v>
      </c>
      <c r="AY470" s="215" t="s">
        <v>134</v>
      </c>
    </row>
    <row r="471" spans="1:65" s="2" customFormat="1" ht="24.2" customHeight="1">
      <c r="A471" s="35"/>
      <c r="B471" s="36"/>
      <c r="C471" s="216" t="s">
        <v>527</v>
      </c>
      <c r="D471" s="216" t="s">
        <v>166</v>
      </c>
      <c r="E471" s="217" t="s">
        <v>528</v>
      </c>
      <c r="F471" s="218" t="s">
        <v>529</v>
      </c>
      <c r="G471" s="219" t="s">
        <v>284</v>
      </c>
      <c r="H471" s="220">
        <v>1</v>
      </c>
      <c r="I471" s="221"/>
      <c r="J471" s="222">
        <f>ROUND(I471*H471,2)</f>
        <v>0</v>
      </c>
      <c r="K471" s="218" t="s">
        <v>140</v>
      </c>
      <c r="L471" s="223"/>
      <c r="M471" s="224" t="s">
        <v>44</v>
      </c>
      <c r="N471" s="225" t="s">
        <v>53</v>
      </c>
      <c r="O471" s="65"/>
      <c r="P471" s="185">
        <f>O471*H471</f>
        <v>0</v>
      </c>
      <c r="Q471" s="185">
        <v>4.0000000000000002E-4</v>
      </c>
      <c r="R471" s="185">
        <f>Q471*H471</f>
        <v>4.0000000000000002E-4</v>
      </c>
      <c r="S471" s="185">
        <v>0</v>
      </c>
      <c r="T471" s="186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187" t="s">
        <v>92</v>
      </c>
      <c r="AT471" s="187" t="s">
        <v>166</v>
      </c>
      <c r="AU471" s="187" t="s">
        <v>92</v>
      </c>
      <c r="AY471" s="17" t="s">
        <v>134</v>
      </c>
      <c r="BE471" s="188">
        <f>IF(N471="základní",J471,0)</f>
        <v>0</v>
      </c>
      <c r="BF471" s="188">
        <f>IF(N471="snížená",J471,0)</f>
        <v>0</v>
      </c>
      <c r="BG471" s="188">
        <f>IF(N471="zákl. přenesená",J471,0)</f>
        <v>0</v>
      </c>
      <c r="BH471" s="188">
        <f>IF(N471="sníž. přenesená",J471,0)</f>
        <v>0</v>
      </c>
      <c r="BI471" s="188">
        <f>IF(N471="nulová",J471,0)</f>
        <v>0</v>
      </c>
      <c r="BJ471" s="17" t="s">
        <v>90</v>
      </c>
      <c r="BK471" s="188">
        <f>ROUND(I471*H471,2)</f>
        <v>0</v>
      </c>
      <c r="BL471" s="17" t="s">
        <v>90</v>
      </c>
      <c r="BM471" s="187" t="s">
        <v>530</v>
      </c>
    </row>
    <row r="472" spans="1:65" s="13" customFormat="1" ht="11.25">
      <c r="B472" s="194"/>
      <c r="C472" s="195"/>
      <c r="D472" s="196" t="s">
        <v>145</v>
      </c>
      <c r="E472" s="197" t="s">
        <v>44</v>
      </c>
      <c r="F472" s="198" t="s">
        <v>500</v>
      </c>
      <c r="G472" s="195"/>
      <c r="H472" s="197" t="s">
        <v>44</v>
      </c>
      <c r="I472" s="199"/>
      <c r="J472" s="195"/>
      <c r="K472" s="195"/>
      <c r="L472" s="200"/>
      <c r="M472" s="201"/>
      <c r="N472" s="202"/>
      <c r="O472" s="202"/>
      <c r="P472" s="202"/>
      <c r="Q472" s="202"/>
      <c r="R472" s="202"/>
      <c r="S472" s="202"/>
      <c r="T472" s="203"/>
      <c r="AT472" s="204" t="s">
        <v>145</v>
      </c>
      <c r="AU472" s="204" t="s">
        <v>92</v>
      </c>
      <c r="AV472" s="13" t="s">
        <v>90</v>
      </c>
      <c r="AW472" s="13" t="s">
        <v>42</v>
      </c>
      <c r="AX472" s="13" t="s">
        <v>82</v>
      </c>
      <c r="AY472" s="204" t="s">
        <v>134</v>
      </c>
    </row>
    <row r="473" spans="1:65" s="13" customFormat="1" ht="11.25">
      <c r="B473" s="194"/>
      <c r="C473" s="195"/>
      <c r="D473" s="196" t="s">
        <v>145</v>
      </c>
      <c r="E473" s="197" t="s">
        <v>44</v>
      </c>
      <c r="F473" s="198" t="s">
        <v>531</v>
      </c>
      <c r="G473" s="195"/>
      <c r="H473" s="197" t="s">
        <v>44</v>
      </c>
      <c r="I473" s="199"/>
      <c r="J473" s="195"/>
      <c r="K473" s="195"/>
      <c r="L473" s="200"/>
      <c r="M473" s="201"/>
      <c r="N473" s="202"/>
      <c r="O473" s="202"/>
      <c r="P473" s="202"/>
      <c r="Q473" s="202"/>
      <c r="R473" s="202"/>
      <c r="S473" s="202"/>
      <c r="T473" s="203"/>
      <c r="AT473" s="204" t="s">
        <v>145</v>
      </c>
      <c r="AU473" s="204" t="s">
        <v>92</v>
      </c>
      <c r="AV473" s="13" t="s">
        <v>90</v>
      </c>
      <c r="AW473" s="13" t="s">
        <v>42</v>
      </c>
      <c r="AX473" s="13" t="s">
        <v>82</v>
      </c>
      <c r="AY473" s="204" t="s">
        <v>134</v>
      </c>
    </row>
    <row r="474" spans="1:65" s="14" customFormat="1" ht="11.25">
      <c r="B474" s="205"/>
      <c r="C474" s="206"/>
      <c r="D474" s="196" t="s">
        <v>145</v>
      </c>
      <c r="E474" s="207" t="s">
        <v>44</v>
      </c>
      <c r="F474" s="208" t="s">
        <v>90</v>
      </c>
      <c r="G474" s="206"/>
      <c r="H474" s="209">
        <v>1</v>
      </c>
      <c r="I474" s="210"/>
      <c r="J474" s="206"/>
      <c r="K474" s="206"/>
      <c r="L474" s="211"/>
      <c r="M474" s="212"/>
      <c r="N474" s="213"/>
      <c r="O474" s="213"/>
      <c r="P474" s="213"/>
      <c r="Q474" s="213"/>
      <c r="R474" s="213"/>
      <c r="S474" s="213"/>
      <c r="T474" s="214"/>
      <c r="AT474" s="215" t="s">
        <v>145</v>
      </c>
      <c r="AU474" s="215" t="s">
        <v>92</v>
      </c>
      <c r="AV474" s="14" t="s">
        <v>92</v>
      </c>
      <c r="AW474" s="14" t="s">
        <v>42</v>
      </c>
      <c r="AX474" s="14" t="s">
        <v>90</v>
      </c>
      <c r="AY474" s="215" t="s">
        <v>134</v>
      </c>
    </row>
    <row r="475" spans="1:65" s="2" customFormat="1" ht="24.2" customHeight="1">
      <c r="A475" s="35"/>
      <c r="B475" s="36"/>
      <c r="C475" s="176" t="s">
        <v>532</v>
      </c>
      <c r="D475" s="176" t="s">
        <v>136</v>
      </c>
      <c r="E475" s="177" t="s">
        <v>533</v>
      </c>
      <c r="F475" s="178" t="s">
        <v>534</v>
      </c>
      <c r="G475" s="179" t="s">
        <v>329</v>
      </c>
      <c r="H475" s="180">
        <v>10</v>
      </c>
      <c r="I475" s="181"/>
      <c r="J475" s="182">
        <f>ROUND(I475*H475,2)</f>
        <v>0</v>
      </c>
      <c r="K475" s="178" t="s">
        <v>140</v>
      </c>
      <c r="L475" s="40"/>
      <c r="M475" s="183" t="s">
        <v>44</v>
      </c>
      <c r="N475" s="184" t="s">
        <v>53</v>
      </c>
      <c r="O475" s="65"/>
      <c r="P475" s="185">
        <f>O475*H475</f>
        <v>0</v>
      </c>
      <c r="Q475" s="185">
        <v>0</v>
      </c>
      <c r="R475" s="185">
        <f>Q475*H475</f>
        <v>0</v>
      </c>
      <c r="S475" s="185">
        <v>0</v>
      </c>
      <c r="T475" s="186">
        <f>S475*H475</f>
        <v>0</v>
      </c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R475" s="187" t="s">
        <v>90</v>
      </c>
      <c r="AT475" s="187" t="s">
        <v>136</v>
      </c>
      <c r="AU475" s="187" t="s">
        <v>92</v>
      </c>
      <c r="AY475" s="17" t="s">
        <v>134</v>
      </c>
      <c r="BE475" s="188">
        <f>IF(N475="základní",J475,0)</f>
        <v>0</v>
      </c>
      <c r="BF475" s="188">
        <f>IF(N475="snížená",J475,0)</f>
        <v>0</v>
      </c>
      <c r="BG475" s="188">
        <f>IF(N475="zákl. přenesená",J475,0)</f>
        <v>0</v>
      </c>
      <c r="BH475" s="188">
        <f>IF(N475="sníž. přenesená",J475,0)</f>
        <v>0</v>
      </c>
      <c r="BI475" s="188">
        <f>IF(N475="nulová",J475,0)</f>
        <v>0</v>
      </c>
      <c r="BJ475" s="17" t="s">
        <v>90</v>
      </c>
      <c r="BK475" s="188">
        <f>ROUND(I475*H475,2)</f>
        <v>0</v>
      </c>
      <c r="BL475" s="17" t="s">
        <v>90</v>
      </c>
      <c r="BM475" s="187" t="s">
        <v>535</v>
      </c>
    </row>
    <row r="476" spans="1:65" s="2" customFormat="1" ht="11.25">
      <c r="A476" s="35"/>
      <c r="B476" s="36"/>
      <c r="C476" s="37"/>
      <c r="D476" s="189" t="s">
        <v>143</v>
      </c>
      <c r="E476" s="37"/>
      <c r="F476" s="190" t="s">
        <v>536</v>
      </c>
      <c r="G476" s="37"/>
      <c r="H476" s="37"/>
      <c r="I476" s="191"/>
      <c r="J476" s="37"/>
      <c r="K476" s="37"/>
      <c r="L476" s="40"/>
      <c r="M476" s="192"/>
      <c r="N476" s="193"/>
      <c r="O476" s="65"/>
      <c r="P476" s="65"/>
      <c r="Q476" s="65"/>
      <c r="R476" s="65"/>
      <c r="S476" s="65"/>
      <c r="T476" s="66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T476" s="17" t="s">
        <v>143</v>
      </c>
      <c r="AU476" s="17" t="s">
        <v>92</v>
      </c>
    </row>
    <row r="477" spans="1:65" s="13" customFormat="1" ht="11.25">
      <c r="B477" s="194"/>
      <c r="C477" s="195"/>
      <c r="D477" s="196" t="s">
        <v>145</v>
      </c>
      <c r="E477" s="197" t="s">
        <v>44</v>
      </c>
      <c r="F477" s="198" t="s">
        <v>537</v>
      </c>
      <c r="G477" s="195"/>
      <c r="H477" s="197" t="s">
        <v>44</v>
      </c>
      <c r="I477" s="199"/>
      <c r="J477" s="195"/>
      <c r="K477" s="195"/>
      <c r="L477" s="200"/>
      <c r="M477" s="201"/>
      <c r="N477" s="202"/>
      <c r="O477" s="202"/>
      <c r="P477" s="202"/>
      <c r="Q477" s="202"/>
      <c r="R477" s="202"/>
      <c r="S477" s="202"/>
      <c r="T477" s="203"/>
      <c r="AT477" s="204" t="s">
        <v>145</v>
      </c>
      <c r="AU477" s="204" t="s">
        <v>92</v>
      </c>
      <c r="AV477" s="13" t="s">
        <v>90</v>
      </c>
      <c r="AW477" s="13" t="s">
        <v>42</v>
      </c>
      <c r="AX477" s="13" t="s">
        <v>82</v>
      </c>
      <c r="AY477" s="204" t="s">
        <v>134</v>
      </c>
    </row>
    <row r="478" spans="1:65" s="13" customFormat="1" ht="22.5">
      <c r="B478" s="194"/>
      <c r="C478" s="195"/>
      <c r="D478" s="196" t="s">
        <v>145</v>
      </c>
      <c r="E478" s="197" t="s">
        <v>44</v>
      </c>
      <c r="F478" s="198" t="s">
        <v>538</v>
      </c>
      <c r="G478" s="195"/>
      <c r="H478" s="197" t="s">
        <v>44</v>
      </c>
      <c r="I478" s="199"/>
      <c r="J478" s="195"/>
      <c r="K478" s="195"/>
      <c r="L478" s="200"/>
      <c r="M478" s="201"/>
      <c r="N478" s="202"/>
      <c r="O478" s="202"/>
      <c r="P478" s="202"/>
      <c r="Q478" s="202"/>
      <c r="R478" s="202"/>
      <c r="S478" s="202"/>
      <c r="T478" s="203"/>
      <c r="AT478" s="204" t="s">
        <v>145</v>
      </c>
      <c r="AU478" s="204" t="s">
        <v>92</v>
      </c>
      <c r="AV478" s="13" t="s">
        <v>90</v>
      </c>
      <c r="AW478" s="13" t="s">
        <v>42</v>
      </c>
      <c r="AX478" s="13" t="s">
        <v>82</v>
      </c>
      <c r="AY478" s="204" t="s">
        <v>134</v>
      </c>
    </row>
    <row r="479" spans="1:65" s="13" customFormat="1" ht="22.5">
      <c r="B479" s="194"/>
      <c r="C479" s="195"/>
      <c r="D479" s="196" t="s">
        <v>145</v>
      </c>
      <c r="E479" s="197" t="s">
        <v>44</v>
      </c>
      <c r="F479" s="198" t="s">
        <v>539</v>
      </c>
      <c r="G479" s="195"/>
      <c r="H479" s="197" t="s">
        <v>44</v>
      </c>
      <c r="I479" s="199"/>
      <c r="J479" s="195"/>
      <c r="K479" s="195"/>
      <c r="L479" s="200"/>
      <c r="M479" s="201"/>
      <c r="N479" s="202"/>
      <c r="O479" s="202"/>
      <c r="P479" s="202"/>
      <c r="Q479" s="202"/>
      <c r="R479" s="202"/>
      <c r="S479" s="202"/>
      <c r="T479" s="203"/>
      <c r="AT479" s="204" t="s">
        <v>145</v>
      </c>
      <c r="AU479" s="204" t="s">
        <v>92</v>
      </c>
      <c r="AV479" s="13" t="s">
        <v>90</v>
      </c>
      <c r="AW479" s="13" t="s">
        <v>42</v>
      </c>
      <c r="AX479" s="13" t="s">
        <v>82</v>
      </c>
      <c r="AY479" s="204" t="s">
        <v>134</v>
      </c>
    </row>
    <row r="480" spans="1:65" s="14" customFormat="1" ht="11.25">
      <c r="B480" s="205"/>
      <c r="C480" s="206"/>
      <c r="D480" s="196" t="s">
        <v>145</v>
      </c>
      <c r="E480" s="207" t="s">
        <v>44</v>
      </c>
      <c r="F480" s="208" t="s">
        <v>197</v>
      </c>
      <c r="G480" s="206"/>
      <c r="H480" s="209">
        <v>10</v>
      </c>
      <c r="I480" s="210"/>
      <c r="J480" s="206"/>
      <c r="K480" s="206"/>
      <c r="L480" s="211"/>
      <c r="M480" s="212"/>
      <c r="N480" s="213"/>
      <c r="O480" s="213"/>
      <c r="P480" s="213"/>
      <c r="Q480" s="213"/>
      <c r="R480" s="213"/>
      <c r="S480" s="213"/>
      <c r="T480" s="214"/>
      <c r="AT480" s="215" t="s">
        <v>145</v>
      </c>
      <c r="AU480" s="215" t="s">
        <v>92</v>
      </c>
      <c r="AV480" s="14" t="s">
        <v>92</v>
      </c>
      <c r="AW480" s="14" t="s">
        <v>42</v>
      </c>
      <c r="AX480" s="14" t="s">
        <v>90</v>
      </c>
      <c r="AY480" s="215" t="s">
        <v>134</v>
      </c>
    </row>
    <row r="481" spans="1:65" s="2" customFormat="1" ht="16.5" customHeight="1">
      <c r="A481" s="35"/>
      <c r="B481" s="36"/>
      <c r="C481" s="216" t="s">
        <v>540</v>
      </c>
      <c r="D481" s="216" t="s">
        <v>166</v>
      </c>
      <c r="E481" s="217" t="s">
        <v>541</v>
      </c>
      <c r="F481" s="218" t="s">
        <v>542</v>
      </c>
      <c r="G481" s="219" t="s">
        <v>169</v>
      </c>
      <c r="H481" s="220">
        <v>6.25</v>
      </c>
      <c r="I481" s="221"/>
      <c r="J481" s="222">
        <f>ROUND(I481*H481,2)</f>
        <v>0</v>
      </c>
      <c r="K481" s="218" t="s">
        <v>140</v>
      </c>
      <c r="L481" s="223"/>
      <c r="M481" s="224" t="s">
        <v>44</v>
      </c>
      <c r="N481" s="225" t="s">
        <v>53</v>
      </c>
      <c r="O481" s="65"/>
      <c r="P481" s="185">
        <f>O481*H481</f>
        <v>0</v>
      </c>
      <c r="Q481" s="185">
        <v>1E-3</v>
      </c>
      <c r="R481" s="185">
        <f>Q481*H481</f>
        <v>6.2500000000000003E-3</v>
      </c>
      <c r="S481" s="185">
        <v>0</v>
      </c>
      <c r="T481" s="186">
        <f>S481*H481</f>
        <v>0</v>
      </c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R481" s="187" t="s">
        <v>92</v>
      </c>
      <c r="AT481" s="187" t="s">
        <v>166</v>
      </c>
      <c r="AU481" s="187" t="s">
        <v>92</v>
      </c>
      <c r="AY481" s="17" t="s">
        <v>134</v>
      </c>
      <c r="BE481" s="188">
        <f>IF(N481="základní",J481,0)</f>
        <v>0</v>
      </c>
      <c r="BF481" s="188">
        <f>IF(N481="snížená",J481,0)</f>
        <v>0</v>
      </c>
      <c r="BG481" s="188">
        <f>IF(N481="zákl. přenesená",J481,0)</f>
        <v>0</v>
      </c>
      <c r="BH481" s="188">
        <f>IF(N481="sníž. přenesená",J481,0)</f>
        <v>0</v>
      </c>
      <c r="BI481" s="188">
        <f>IF(N481="nulová",J481,0)</f>
        <v>0</v>
      </c>
      <c r="BJ481" s="17" t="s">
        <v>90</v>
      </c>
      <c r="BK481" s="188">
        <f>ROUND(I481*H481,2)</f>
        <v>0</v>
      </c>
      <c r="BL481" s="17" t="s">
        <v>90</v>
      </c>
      <c r="BM481" s="187" t="s">
        <v>543</v>
      </c>
    </row>
    <row r="482" spans="1:65" s="13" customFormat="1" ht="11.25">
      <c r="B482" s="194"/>
      <c r="C482" s="195"/>
      <c r="D482" s="196" t="s">
        <v>145</v>
      </c>
      <c r="E482" s="197" t="s">
        <v>44</v>
      </c>
      <c r="F482" s="198" t="s">
        <v>537</v>
      </c>
      <c r="G482" s="195"/>
      <c r="H482" s="197" t="s">
        <v>44</v>
      </c>
      <c r="I482" s="199"/>
      <c r="J482" s="195"/>
      <c r="K482" s="195"/>
      <c r="L482" s="200"/>
      <c r="M482" s="201"/>
      <c r="N482" s="202"/>
      <c r="O482" s="202"/>
      <c r="P482" s="202"/>
      <c r="Q482" s="202"/>
      <c r="R482" s="202"/>
      <c r="S482" s="202"/>
      <c r="T482" s="203"/>
      <c r="AT482" s="204" t="s">
        <v>145</v>
      </c>
      <c r="AU482" s="204" t="s">
        <v>92</v>
      </c>
      <c r="AV482" s="13" t="s">
        <v>90</v>
      </c>
      <c r="AW482" s="13" t="s">
        <v>42</v>
      </c>
      <c r="AX482" s="13" t="s">
        <v>82</v>
      </c>
      <c r="AY482" s="204" t="s">
        <v>134</v>
      </c>
    </row>
    <row r="483" spans="1:65" s="13" customFormat="1" ht="22.5">
      <c r="B483" s="194"/>
      <c r="C483" s="195"/>
      <c r="D483" s="196" t="s">
        <v>145</v>
      </c>
      <c r="E483" s="197" t="s">
        <v>44</v>
      </c>
      <c r="F483" s="198" t="s">
        <v>538</v>
      </c>
      <c r="G483" s="195"/>
      <c r="H483" s="197" t="s">
        <v>44</v>
      </c>
      <c r="I483" s="199"/>
      <c r="J483" s="195"/>
      <c r="K483" s="195"/>
      <c r="L483" s="200"/>
      <c r="M483" s="201"/>
      <c r="N483" s="202"/>
      <c r="O483" s="202"/>
      <c r="P483" s="202"/>
      <c r="Q483" s="202"/>
      <c r="R483" s="202"/>
      <c r="S483" s="202"/>
      <c r="T483" s="203"/>
      <c r="AT483" s="204" t="s">
        <v>145</v>
      </c>
      <c r="AU483" s="204" t="s">
        <v>92</v>
      </c>
      <c r="AV483" s="13" t="s">
        <v>90</v>
      </c>
      <c r="AW483" s="13" t="s">
        <v>42</v>
      </c>
      <c r="AX483" s="13" t="s">
        <v>82</v>
      </c>
      <c r="AY483" s="204" t="s">
        <v>134</v>
      </c>
    </row>
    <row r="484" spans="1:65" s="13" customFormat="1" ht="22.5">
      <c r="B484" s="194"/>
      <c r="C484" s="195"/>
      <c r="D484" s="196" t="s">
        <v>145</v>
      </c>
      <c r="E484" s="197" t="s">
        <v>44</v>
      </c>
      <c r="F484" s="198" t="s">
        <v>539</v>
      </c>
      <c r="G484" s="195"/>
      <c r="H484" s="197" t="s">
        <v>44</v>
      </c>
      <c r="I484" s="199"/>
      <c r="J484" s="195"/>
      <c r="K484" s="195"/>
      <c r="L484" s="200"/>
      <c r="M484" s="201"/>
      <c r="N484" s="202"/>
      <c r="O484" s="202"/>
      <c r="P484" s="202"/>
      <c r="Q484" s="202"/>
      <c r="R484" s="202"/>
      <c r="S484" s="202"/>
      <c r="T484" s="203"/>
      <c r="AT484" s="204" t="s">
        <v>145</v>
      </c>
      <c r="AU484" s="204" t="s">
        <v>92</v>
      </c>
      <c r="AV484" s="13" t="s">
        <v>90</v>
      </c>
      <c r="AW484" s="13" t="s">
        <v>42</v>
      </c>
      <c r="AX484" s="13" t="s">
        <v>82</v>
      </c>
      <c r="AY484" s="204" t="s">
        <v>134</v>
      </c>
    </row>
    <row r="485" spans="1:65" s="14" customFormat="1" ht="11.25">
      <c r="B485" s="205"/>
      <c r="C485" s="206"/>
      <c r="D485" s="196" t="s">
        <v>145</v>
      </c>
      <c r="E485" s="207" t="s">
        <v>44</v>
      </c>
      <c r="F485" s="208" t="s">
        <v>544</v>
      </c>
      <c r="G485" s="206"/>
      <c r="H485" s="209">
        <v>6.25</v>
      </c>
      <c r="I485" s="210"/>
      <c r="J485" s="206"/>
      <c r="K485" s="206"/>
      <c r="L485" s="211"/>
      <c r="M485" s="212"/>
      <c r="N485" s="213"/>
      <c r="O485" s="213"/>
      <c r="P485" s="213"/>
      <c r="Q485" s="213"/>
      <c r="R485" s="213"/>
      <c r="S485" s="213"/>
      <c r="T485" s="214"/>
      <c r="AT485" s="215" t="s">
        <v>145</v>
      </c>
      <c r="AU485" s="215" t="s">
        <v>92</v>
      </c>
      <c r="AV485" s="14" t="s">
        <v>92</v>
      </c>
      <c r="AW485" s="14" t="s">
        <v>42</v>
      </c>
      <c r="AX485" s="14" t="s">
        <v>90</v>
      </c>
      <c r="AY485" s="215" t="s">
        <v>134</v>
      </c>
    </row>
    <row r="486" spans="1:65" s="2" customFormat="1" ht="62.65" customHeight="1">
      <c r="A486" s="35"/>
      <c r="B486" s="36"/>
      <c r="C486" s="176" t="s">
        <v>545</v>
      </c>
      <c r="D486" s="176" t="s">
        <v>136</v>
      </c>
      <c r="E486" s="177" t="s">
        <v>546</v>
      </c>
      <c r="F486" s="178" t="s">
        <v>547</v>
      </c>
      <c r="G486" s="179" t="s">
        <v>329</v>
      </c>
      <c r="H486" s="180">
        <v>31</v>
      </c>
      <c r="I486" s="181"/>
      <c r="J486" s="182">
        <f>ROUND(I486*H486,2)</f>
        <v>0</v>
      </c>
      <c r="K486" s="178" t="s">
        <v>140</v>
      </c>
      <c r="L486" s="40"/>
      <c r="M486" s="183" t="s">
        <v>44</v>
      </c>
      <c r="N486" s="184" t="s">
        <v>53</v>
      </c>
      <c r="O486" s="65"/>
      <c r="P486" s="185">
        <f>O486*H486</f>
        <v>0</v>
      </c>
      <c r="Q486" s="185">
        <v>0</v>
      </c>
      <c r="R486" s="185">
        <f>Q486*H486</f>
        <v>0</v>
      </c>
      <c r="S486" s="185">
        <v>0</v>
      </c>
      <c r="T486" s="186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187" t="s">
        <v>90</v>
      </c>
      <c r="AT486" s="187" t="s">
        <v>136</v>
      </c>
      <c r="AU486" s="187" t="s">
        <v>92</v>
      </c>
      <c r="AY486" s="17" t="s">
        <v>134</v>
      </c>
      <c r="BE486" s="188">
        <f>IF(N486="základní",J486,0)</f>
        <v>0</v>
      </c>
      <c r="BF486" s="188">
        <f>IF(N486="snížená",J486,0)</f>
        <v>0</v>
      </c>
      <c r="BG486" s="188">
        <f>IF(N486="zákl. přenesená",J486,0)</f>
        <v>0</v>
      </c>
      <c r="BH486" s="188">
        <f>IF(N486="sníž. přenesená",J486,0)</f>
        <v>0</v>
      </c>
      <c r="BI486" s="188">
        <f>IF(N486="nulová",J486,0)</f>
        <v>0</v>
      </c>
      <c r="BJ486" s="17" t="s">
        <v>90</v>
      </c>
      <c r="BK486" s="188">
        <f>ROUND(I486*H486,2)</f>
        <v>0</v>
      </c>
      <c r="BL486" s="17" t="s">
        <v>90</v>
      </c>
      <c r="BM486" s="187" t="s">
        <v>548</v>
      </c>
    </row>
    <row r="487" spans="1:65" s="2" customFormat="1" ht="11.25">
      <c r="A487" s="35"/>
      <c r="B487" s="36"/>
      <c r="C487" s="37"/>
      <c r="D487" s="189" t="s">
        <v>143</v>
      </c>
      <c r="E487" s="37"/>
      <c r="F487" s="190" t="s">
        <v>549</v>
      </c>
      <c r="G487" s="37"/>
      <c r="H487" s="37"/>
      <c r="I487" s="191"/>
      <c r="J487" s="37"/>
      <c r="K487" s="37"/>
      <c r="L487" s="40"/>
      <c r="M487" s="192"/>
      <c r="N487" s="193"/>
      <c r="O487" s="65"/>
      <c r="P487" s="65"/>
      <c r="Q487" s="65"/>
      <c r="R487" s="65"/>
      <c r="S487" s="65"/>
      <c r="T487" s="66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T487" s="17" t="s">
        <v>143</v>
      </c>
      <c r="AU487" s="17" t="s">
        <v>92</v>
      </c>
    </row>
    <row r="488" spans="1:65" s="13" customFormat="1" ht="22.5">
      <c r="B488" s="194"/>
      <c r="C488" s="195"/>
      <c r="D488" s="196" t="s">
        <v>145</v>
      </c>
      <c r="E488" s="197" t="s">
        <v>44</v>
      </c>
      <c r="F488" s="198" t="s">
        <v>538</v>
      </c>
      <c r="G488" s="195"/>
      <c r="H488" s="197" t="s">
        <v>44</v>
      </c>
      <c r="I488" s="199"/>
      <c r="J488" s="195"/>
      <c r="K488" s="195"/>
      <c r="L488" s="200"/>
      <c r="M488" s="201"/>
      <c r="N488" s="202"/>
      <c r="O488" s="202"/>
      <c r="P488" s="202"/>
      <c r="Q488" s="202"/>
      <c r="R488" s="202"/>
      <c r="S488" s="202"/>
      <c r="T488" s="203"/>
      <c r="AT488" s="204" t="s">
        <v>145</v>
      </c>
      <c r="AU488" s="204" t="s">
        <v>92</v>
      </c>
      <c r="AV488" s="13" t="s">
        <v>90</v>
      </c>
      <c r="AW488" s="13" t="s">
        <v>42</v>
      </c>
      <c r="AX488" s="13" t="s">
        <v>82</v>
      </c>
      <c r="AY488" s="204" t="s">
        <v>134</v>
      </c>
    </row>
    <row r="489" spans="1:65" s="13" customFormat="1" ht="11.25">
      <c r="B489" s="194"/>
      <c r="C489" s="195"/>
      <c r="D489" s="196" t="s">
        <v>145</v>
      </c>
      <c r="E489" s="197" t="s">
        <v>44</v>
      </c>
      <c r="F489" s="198" t="s">
        <v>550</v>
      </c>
      <c r="G489" s="195"/>
      <c r="H489" s="197" t="s">
        <v>44</v>
      </c>
      <c r="I489" s="199"/>
      <c r="J489" s="195"/>
      <c r="K489" s="195"/>
      <c r="L489" s="200"/>
      <c r="M489" s="201"/>
      <c r="N489" s="202"/>
      <c r="O489" s="202"/>
      <c r="P489" s="202"/>
      <c r="Q489" s="202"/>
      <c r="R489" s="202"/>
      <c r="S489" s="202"/>
      <c r="T489" s="203"/>
      <c r="AT489" s="204" t="s">
        <v>145</v>
      </c>
      <c r="AU489" s="204" t="s">
        <v>92</v>
      </c>
      <c r="AV489" s="13" t="s">
        <v>90</v>
      </c>
      <c r="AW489" s="13" t="s">
        <v>42</v>
      </c>
      <c r="AX489" s="13" t="s">
        <v>82</v>
      </c>
      <c r="AY489" s="204" t="s">
        <v>134</v>
      </c>
    </row>
    <row r="490" spans="1:65" s="14" customFormat="1" ht="11.25">
      <c r="B490" s="205"/>
      <c r="C490" s="206"/>
      <c r="D490" s="196" t="s">
        <v>145</v>
      </c>
      <c r="E490" s="207" t="s">
        <v>44</v>
      </c>
      <c r="F490" s="208" t="s">
        <v>551</v>
      </c>
      <c r="G490" s="206"/>
      <c r="H490" s="209">
        <v>1</v>
      </c>
      <c r="I490" s="210"/>
      <c r="J490" s="206"/>
      <c r="K490" s="206"/>
      <c r="L490" s="211"/>
      <c r="M490" s="212"/>
      <c r="N490" s="213"/>
      <c r="O490" s="213"/>
      <c r="P490" s="213"/>
      <c r="Q490" s="213"/>
      <c r="R490" s="213"/>
      <c r="S490" s="213"/>
      <c r="T490" s="214"/>
      <c r="AT490" s="215" t="s">
        <v>145</v>
      </c>
      <c r="AU490" s="215" t="s">
        <v>92</v>
      </c>
      <c r="AV490" s="14" t="s">
        <v>92</v>
      </c>
      <c r="AW490" s="14" t="s">
        <v>42</v>
      </c>
      <c r="AX490" s="14" t="s">
        <v>82</v>
      </c>
      <c r="AY490" s="215" t="s">
        <v>134</v>
      </c>
    </row>
    <row r="491" spans="1:65" s="13" customFormat="1" ht="11.25">
      <c r="B491" s="194"/>
      <c r="C491" s="195"/>
      <c r="D491" s="196" t="s">
        <v>145</v>
      </c>
      <c r="E491" s="197" t="s">
        <v>44</v>
      </c>
      <c r="F491" s="198" t="s">
        <v>552</v>
      </c>
      <c r="G491" s="195"/>
      <c r="H491" s="197" t="s">
        <v>44</v>
      </c>
      <c r="I491" s="199"/>
      <c r="J491" s="195"/>
      <c r="K491" s="195"/>
      <c r="L491" s="200"/>
      <c r="M491" s="201"/>
      <c r="N491" s="202"/>
      <c r="O491" s="202"/>
      <c r="P491" s="202"/>
      <c r="Q491" s="202"/>
      <c r="R491" s="202"/>
      <c r="S491" s="202"/>
      <c r="T491" s="203"/>
      <c r="AT491" s="204" t="s">
        <v>145</v>
      </c>
      <c r="AU491" s="204" t="s">
        <v>92</v>
      </c>
      <c r="AV491" s="13" t="s">
        <v>90</v>
      </c>
      <c r="AW491" s="13" t="s">
        <v>42</v>
      </c>
      <c r="AX491" s="13" t="s">
        <v>82</v>
      </c>
      <c r="AY491" s="204" t="s">
        <v>134</v>
      </c>
    </row>
    <row r="492" spans="1:65" s="14" customFormat="1" ht="11.25">
      <c r="B492" s="205"/>
      <c r="C492" s="206"/>
      <c r="D492" s="196" t="s">
        <v>145</v>
      </c>
      <c r="E492" s="207" t="s">
        <v>44</v>
      </c>
      <c r="F492" s="208" t="s">
        <v>332</v>
      </c>
      <c r="G492" s="206"/>
      <c r="H492" s="209">
        <v>30</v>
      </c>
      <c r="I492" s="210"/>
      <c r="J492" s="206"/>
      <c r="K492" s="206"/>
      <c r="L492" s="211"/>
      <c r="M492" s="212"/>
      <c r="N492" s="213"/>
      <c r="O492" s="213"/>
      <c r="P492" s="213"/>
      <c r="Q492" s="213"/>
      <c r="R492" s="213"/>
      <c r="S492" s="213"/>
      <c r="T492" s="214"/>
      <c r="AT492" s="215" t="s">
        <v>145</v>
      </c>
      <c r="AU492" s="215" t="s">
        <v>92</v>
      </c>
      <c r="AV492" s="14" t="s">
        <v>92</v>
      </c>
      <c r="AW492" s="14" t="s">
        <v>42</v>
      </c>
      <c r="AX492" s="14" t="s">
        <v>82</v>
      </c>
      <c r="AY492" s="215" t="s">
        <v>134</v>
      </c>
    </row>
    <row r="493" spans="1:65" s="15" customFormat="1" ht="11.25">
      <c r="B493" s="226"/>
      <c r="C493" s="227"/>
      <c r="D493" s="196" t="s">
        <v>145</v>
      </c>
      <c r="E493" s="228" t="s">
        <v>44</v>
      </c>
      <c r="F493" s="229" t="s">
        <v>232</v>
      </c>
      <c r="G493" s="227"/>
      <c r="H493" s="230">
        <v>31</v>
      </c>
      <c r="I493" s="231"/>
      <c r="J493" s="227"/>
      <c r="K493" s="227"/>
      <c r="L493" s="232"/>
      <c r="M493" s="233"/>
      <c r="N493" s="234"/>
      <c r="O493" s="234"/>
      <c r="P493" s="234"/>
      <c r="Q493" s="234"/>
      <c r="R493" s="234"/>
      <c r="S493" s="234"/>
      <c r="T493" s="235"/>
      <c r="AT493" s="236" t="s">
        <v>145</v>
      </c>
      <c r="AU493" s="236" t="s">
        <v>92</v>
      </c>
      <c r="AV493" s="15" t="s">
        <v>141</v>
      </c>
      <c r="AW493" s="15" t="s">
        <v>42</v>
      </c>
      <c r="AX493" s="15" t="s">
        <v>90</v>
      </c>
      <c r="AY493" s="236" t="s">
        <v>134</v>
      </c>
    </row>
    <row r="494" spans="1:65" s="2" customFormat="1" ht="24.2" customHeight="1">
      <c r="A494" s="35"/>
      <c r="B494" s="36"/>
      <c r="C494" s="216" t="s">
        <v>553</v>
      </c>
      <c r="D494" s="216" t="s">
        <v>166</v>
      </c>
      <c r="E494" s="217" t="s">
        <v>554</v>
      </c>
      <c r="F494" s="218" t="s">
        <v>555</v>
      </c>
      <c r="G494" s="219" t="s">
        <v>329</v>
      </c>
      <c r="H494" s="220">
        <v>1</v>
      </c>
      <c r="I494" s="221"/>
      <c r="J494" s="222">
        <f>ROUND(I494*H494,2)</f>
        <v>0</v>
      </c>
      <c r="K494" s="218" t="s">
        <v>140</v>
      </c>
      <c r="L494" s="223"/>
      <c r="M494" s="224" t="s">
        <v>44</v>
      </c>
      <c r="N494" s="225" t="s">
        <v>53</v>
      </c>
      <c r="O494" s="65"/>
      <c r="P494" s="185">
        <f>O494*H494</f>
        <v>0</v>
      </c>
      <c r="Q494" s="185">
        <v>4.0000000000000003E-5</v>
      </c>
      <c r="R494" s="185">
        <f>Q494*H494</f>
        <v>4.0000000000000003E-5</v>
      </c>
      <c r="S494" s="185">
        <v>0</v>
      </c>
      <c r="T494" s="186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187" t="s">
        <v>92</v>
      </c>
      <c r="AT494" s="187" t="s">
        <v>166</v>
      </c>
      <c r="AU494" s="187" t="s">
        <v>92</v>
      </c>
      <c r="AY494" s="17" t="s">
        <v>134</v>
      </c>
      <c r="BE494" s="188">
        <f>IF(N494="základní",J494,0)</f>
        <v>0</v>
      </c>
      <c r="BF494" s="188">
        <f>IF(N494="snížená",J494,0)</f>
        <v>0</v>
      </c>
      <c r="BG494" s="188">
        <f>IF(N494="zákl. přenesená",J494,0)</f>
        <v>0</v>
      </c>
      <c r="BH494" s="188">
        <f>IF(N494="sníž. přenesená",J494,0)</f>
        <v>0</v>
      </c>
      <c r="BI494" s="188">
        <f>IF(N494="nulová",J494,0)</f>
        <v>0</v>
      </c>
      <c r="BJ494" s="17" t="s">
        <v>90</v>
      </c>
      <c r="BK494" s="188">
        <f>ROUND(I494*H494,2)</f>
        <v>0</v>
      </c>
      <c r="BL494" s="17" t="s">
        <v>90</v>
      </c>
      <c r="BM494" s="187" t="s">
        <v>556</v>
      </c>
    </row>
    <row r="495" spans="1:65" s="13" customFormat="1" ht="22.5">
      <c r="B495" s="194"/>
      <c r="C495" s="195"/>
      <c r="D495" s="196" t="s">
        <v>145</v>
      </c>
      <c r="E495" s="197" t="s">
        <v>44</v>
      </c>
      <c r="F495" s="198" t="s">
        <v>538</v>
      </c>
      <c r="G495" s="195"/>
      <c r="H495" s="197" t="s">
        <v>44</v>
      </c>
      <c r="I495" s="199"/>
      <c r="J495" s="195"/>
      <c r="K495" s="195"/>
      <c r="L495" s="200"/>
      <c r="M495" s="201"/>
      <c r="N495" s="202"/>
      <c r="O495" s="202"/>
      <c r="P495" s="202"/>
      <c r="Q495" s="202"/>
      <c r="R495" s="202"/>
      <c r="S495" s="202"/>
      <c r="T495" s="203"/>
      <c r="AT495" s="204" t="s">
        <v>145</v>
      </c>
      <c r="AU495" s="204" t="s">
        <v>92</v>
      </c>
      <c r="AV495" s="13" t="s">
        <v>90</v>
      </c>
      <c r="AW495" s="13" t="s">
        <v>42</v>
      </c>
      <c r="AX495" s="13" t="s">
        <v>82</v>
      </c>
      <c r="AY495" s="204" t="s">
        <v>134</v>
      </c>
    </row>
    <row r="496" spans="1:65" s="13" customFormat="1" ht="11.25">
      <c r="B496" s="194"/>
      <c r="C496" s="195"/>
      <c r="D496" s="196" t="s">
        <v>145</v>
      </c>
      <c r="E496" s="197" t="s">
        <v>44</v>
      </c>
      <c r="F496" s="198" t="s">
        <v>550</v>
      </c>
      <c r="G496" s="195"/>
      <c r="H496" s="197" t="s">
        <v>44</v>
      </c>
      <c r="I496" s="199"/>
      <c r="J496" s="195"/>
      <c r="K496" s="195"/>
      <c r="L496" s="200"/>
      <c r="M496" s="201"/>
      <c r="N496" s="202"/>
      <c r="O496" s="202"/>
      <c r="P496" s="202"/>
      <c r="Q496" s="202"/>
      <c r="R496" s="202"/>
      <c r="S496" s="202"/>
      <c r="T496" s="203"/>
      <c r="AT496" s="204" t="s">
        <v>145</v>
      </c>
      <c r="AU496" s="204" t="s">
        <v>92</v>
      </c>
      <c r="AV496" s="13" t="s">
        <v>90</v>
      </c>
      <c r="AW496" s="13" t="s">
        <v>42</v>
      </c>
      <c r="AX496" s="13" t="s">
        <v>82</v>
      </c>
      <c r="AY496" s="204" t="s">
        <v>134</v>
      </c>
    </row>
    <row r="497" spans="1:65" s="14" customFormat="1" ht="11.25">
      <c r="B497" s="205"/>
      <c r="C497" s="206"/>
      <c r="D497" s="196" t="s">
        <v>145</v>
      </c>
      <c r="E497" s="207" t="s">
        <v>44</v>
      </c>
      <c r="F497" s="208" t="s">
        <v>551</v>
      </c>
      <c r="G497" s="206"/>
      <c r="H497" s="209">
        <v>1</v>
      </c>
      <c r="I497" s="210"/>
      <c r="J497" s="206"/>
      <c r="K497" s="206"/>
      <c r="L497" s="211"/>
      <c r="M497" s="212"/>
      <c r="N497" s="213"/>
      <c r="O497" s="213"/>
      <c r="P497" s="213"/>
      <c r="Q497" s="213"/>
      <c r="R497" s="213"/>
      <c r="S497" s="213"/>
      <c r="T497" s="214"/>
      <c r="AT497" s="215" t="s">
        <v>145</v>
      </c>
      <c r="AU497" s="215" t="s">
        <v>92</v>
      </c>
      <c r="AV497" s="14" t="s">
        <v>92</v>
      </c>
      <c r="AW497" s="14" t="s">
        <v>42</v>
      </c>
      <c r="AX497" s="14" t="s">
        <v>90</v>
      </c>
      <c r="AY497" s="215" t="s">
        <v>134</v>
      </c>
    </row>
    <row r="498" spans="1:65" s="2" customFormat="1" ht="24.2" customHeight="1">
      <c r="A498" s="35"/>
      <c r="B498" s="36"/>
      <c r="C498" s="216" t="s">
        <v>557</v>
      </c>
      <c r="D498" s="216" t="s">
        <v>166</v>
      </c>
      <c r="E498" s="217" t="s">
        <v>558</v>
      </c>
      <c r="F498" s="218" t="s">
        <v>559</v>
      </c>
      <c r="G498" s="219" t="s">
        <v>329</v>
      </c>
      <c r="H498" s="220">
        <v>30</v>
      </c>
      <c r="I498" s="221"/>
      <c r="J498" s="222">
        <f>ROUND(I498*H498,2)</f>
        <v>0</v>
      </c>
      <c r="K498" s="218" t="s">
        <v>140</v>
      </c>
      <c r="L498" s="223"/>
      <c r="M498" s="224" t="s">
        <v>44</v>
      </c>
      <c r="N498" s="225" t="s">
        <v>53</v>
      </c>
      <c r="O498" s="65"/>
      <c r="P498" s="185">
        <f>O498*H498</f>
        <v>0</v>
      </c>
      <c r="Q498" s="185">
        <v>9.0000000000000006E-5</v>
      </c>
      <c r="R498" s="185">
        <f>Q498*H498</f>
        <v>2.7000000000000001E-3</v>
      </c>
      <c r="S498" s="185">
        <v>0</v>
      </c>
      <c r="T498" s="186">
        <f>S498*H498</f>
        <v>0</v>
      </c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R498" s="187" t="s">
        <v>92</v>
      </c>
      <c r="AT498" s="187" t="s">
        <v>166</v>
      </c>
      <c r="AU498" s="187" t="s">
        <v>92</v>
      </c>
      <c r="AY498" s="17" t="s">
        <v>134</v>
      </c>
      <c r="BE498" s="188">
        <f>IF(N498="základní",J498,0)</f>
        <v>0</v>
      </c>
      <c r="BF498" s="188">
        <f>IF(N498="snížená",J498,0)</f>
        <v>0</v>
      </c>
      <c r="BG498" s="188">
        <f>IF(N498="zákl. přenesená",J498,0)</f>
        <v>0</v>
      </c>
      <c r="BH498" s="188">
        <f>IF(N498="sníž. přenesená",J498,0)</f>
        <v>0</v>
      </c>
      <c r="BI498" s="188">
        <f>IF(N498="nulová",J498,0)</f>
        <v>0</v>
      </c>
      <c r="BJ498" s="17" t="s">
        <v>90</v>
      </c>
      <c r="BK498" s="188">
        <f>ROUND(I498*H498,2)</f>
        <v>0</v>
      </c>
      <c r="BL498" s="17" t="s">
        <v>90</v>
      </c>
      <c r="BM498" s="187" t="s">
        <v>560</v>
      </c>
    </row>
    <row r="499" spans="1:65" s="13" customFormat="1" ht="22.5">
      <c r="B499" s="194"/>
      <c r="C499" s="195"/>
      <c r="D499" s="196" t="s">
        <v>145</v>
      </c>
      <c r="E499" s="197" t="s">
        <v>44</v>
      </c>
      <c r="F499" s="198" t="s">
        <v>538</v>
      </c>
      <c r="G499" s="195"/>
      <c r="H499" s="197" t="s">
        <v>44</v>
      </c>
      <c r="I499" s="199"/>
      <c r="J499" s="195"/>
      <c r="K499" s="195"/>
      <c r="L499" s="200"/>
      <c r="M499" s="201"/>
      <c r="N499" s="202"/>
      <c r="O499" s="202"/>
      <c r="P499" s="202"/>
      <c r="Q499" s="202"/>
      <c r="R499" s="202"/>
      <c r="S499" s="202"/>
      <c r="T499" s="203"/>
      <c r="AT499" s="204" t="s">
        <v>145</v>
      </c>
      <c r="AU499" s="204" t="s">
        <v>92</v>
      </c>
      <c r="AV499" s="13" t="s">
        <v>90</v>
      </c>
      <c r="AW499" s="13" t="s">
        <v>42</v>
      </c>
      <c r="AX499" s="13" t="s">
        <v>82</v>
      </c>
      <c r="AY499" s="204" t="s">
        <v>134</v>
      </c>
    </row>
    <row r="500" spans="1:65" s="13" customFormat="1" ht="11.25">
      <c r="B500" s="194"/>
      <c r="C500" s="195"/>
      <c r="D500" s="196" t="s">
        <v>145</v>
      </c>
      <c r="E500" s="197" t="s">
        <v>44</v>
      </c>
      <c r="F500" s="198" t="s">
        <v>552</v>
      </c>
      <c r="G500" s="195"/>
      <c r="H500" s="197" t="s">
        <v>44</v>
      </c>
      <c r="I500" s="199"/>
      <c r="J500" s="195"/>
      <c r="K500" s="195"/>
      <c r="L500" s="200"/>
      <c r="M500" s="201"/>
      <c r="N500" s="202"/>
      <c r="O500" s="202"/>
      <c r="P500" s="202"/>
      <c r="Q500" s="202"/>
      <c r="R500" s="202"/>
      <c r="S500" s="202"/>
      <c r="T500" s="203"/>
      <c r="AT500" s="204" t="s">
        <v>145</v>
      </c>
      <c r="AU500" s="204" t="s">
        <v>92</v>
      </c>
      <c r="AV500" s="13" t="s">
        <v>90</v>
      </c>
      <c r="AW500" s="13" t="s">
        <v>42</v>
      </c>
      <c r="AX500" s="13" t="s">
        <v>82</v>
      </c>
      <c r="AY500" s="204" t="s">
        <v>134</v>
      </c>
    </row>
    <row r="501" spans="1:65" s="14" customFormat="1" ht="11.25">
      <c r="B501" s="205"/>
      <c r="C501" s="206"/>
      <c r="D501" s="196" t="s">
        <v>145</v>
      </c>
      <c r="E501" s="207" t="s">
        <v>44</v>
      </c>
      <c r="F501" s="208" t="s">
        <v>332</v>
      </c>
      <c r="G501" s="206"/>
      <c r="H501" s="209">
        <v>30</v>
      </c>
      <c r="I501" s="210"/>
      <c r="J501" s="206"/>
      <c r="K501" s="206"/>
      <c r="L501" s="211"/>
      <c r="M501" s="212"/>
      <c r="N501" s="213"/>
      <c r="O501" s="213"/>
      <c r="P501" s="213"/>
      <c r="Q501" s="213"/>
      <c r="R501" s="213"/>
      <c r="S501" s="213"/>
      <c r="T501" s="214"/>
      <c r="AT501" s="215" t="s">
        <v>145</v>
      </c>
      <c r="AU501" s="215" t="s">
        <v>92</v>
      </c>
      <c r="AV501" s="14" t="s">
        <v>92</v>
      </c>
      <c r="AW501" s="14" t="s">
        <v>42</v>
      </c>
      <c r="AX501" s="14" t="s">
        <v>90</v>
      </c>
      <c r="AY501" s="215" t="s">
        <v>134</v>
      </c>
    </row>
    <row r="502" spans="1:65" s="2" customFormat="1" ht="49.15" customHeight="1">
      <c r="A502" s="35"/>
      <c r="B502" s="36"/>
      <c r="C502" s="176" t="s">
        <v>561</v>
      </c>
      <c r="D502" s="176" t="s">
        <v>136</v>
      </c>
      <c r="E502" s="177" t="s">
        <v>562</v>
      </c>
      <c r="F502" s="178" t="s">
        <v>563</v>
      </c>
      <c r="G502" s="179" t="s">
        <v>329</v>
      </c>
      <c r="H502" s="180">
        <v>5</v>
      </c>
      <c r="I502" s="181"/>
      <c r="J502" s="182">
        <f>ROUND(I502*H502,2)</f>
        <v>0</v>
      </c>
      <c r="K502" s="178" t="s">
        <v>140</v>
      </c>
      <c r="L502" s="40"/>
      <c r="M502" s="183" t="s">
        <v>44</v>
      </c>
      <c r="N502" s="184" t="s">
        <v>53</v>
      </c>
      <c r="O502" s="65"/>
      <c r="P502" s="185">
        <f>O502*H502</f>
        <v>0</v>
      </c>
      <c r="Q502" s="185">
        <v>0</v>
      </c>
      <c r="R502" s="185">
        <f>Q502*H502</f>
        <v>0</v>
      </c>
      <c r="S502" s="185">
        <v>0</v>
      </c>
      <c r="T502" s="186">
        <f>S502*H502</f>
        <v>0</v>
      </c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R502" s="187" t="s">
        <v>90</v>
      </c>
      <c r="AT502" s="187" t="s">
        <v>136</v>
      </c>
      <c r="AU502" s="187" t="s">
        <v>92</v>
      </c>
      <c r="AY502" s="17" t="s">
        <v>134</v>
      </c>
      <c r="BE502" s="188">
        <f>IF(N502="základní",J502,0)</f>
        <v>0</v>
      </c>
      <c r="BF502" s="188">
        <f>IF(N502="snížená",J502,0)</f>
        <v>0</v>
      </c>
      <c r="BG502" s="188">
        <f>IF(N502="zákl. přenesená",J502,0)</f>
        <v>0</v>
      </c>
      <c r="BH502" s="188">
        <f>IF(N502="sníž. přenesená",J502,0)</f>
        <v>0</v>
      </c>
      <c r="BI502" s="188">
        <f>IF(N502="nulová",J502,0)</f>
        <v>0</v>
      </c>
      <c r="BJ502" s="17" t="s">
        <v>90</v>
      </c>
      <c r="BK502" s="188">
        <f>ROUND(I502*H502,2)</f>
        <v>0</v>
      </c>
      <c r="BL502" s="17" t="s">
        <v>90</v>
      </c>
      <c r="BM502" s="187" t="s">
        <v>564</v>
      </c>
    </row>
    <row r="503" spans="1:65" s="2" customFormat="1" ht="11.25">
      <c r="A503" s="35"/>
      <c r="B503" s="36"/>
      <c r="C503" s="37"/>
      <c r="D503" s="189" t="s">
        <v>143</v>
      </c>
      <c r="E503" s="37"/>
      <c r="F503" s="190" t="s">
        <v>565</v>
      </c>
      <c r="G503" s="37"/>
      <c r="H503" s="37"/>
      <c r="I503" s="191"/>
      <c r="J503" s="37"/>
      <c r="K503" s="37"/>
      <c r="L503" s="40"/>
      <c r="M503" s="192"/>
      <c r="N503" s="193"/>
      <c r="O503" s="65"/>
      <c r="P503" s="65"/>
      <c r="Q503" s="65"/>
      <c r="R503" s="65"/>
      <c r="S503" s="65"/>
      <c r="T503" s="66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T503" s="17" t="s">
        <v>143</v>
      </c>
      <c r="AU503" s="17" t="s">
        <v>92</v>
      </c>
    </row>
    <row r="504" spans="1:65" s="13" customFormat="1" ht="11.25">
      <c r="B504" s="194"/>
      <c r="C504" s="195"/>
      <c r="D504" s="196" t="s">
        <v>145</v>
      </c>
      <c r="E504" s="197" t="s">
        <v>44</v>
      </c>
      <c r="F504" s="198" t="s">
        <v>492</v>
      </c>
      <c r="G504" s="195"/>
      <c r="H504" s="197" t="s">
        <v>44</v>
      </c>
      <c r="I504" s="199"/>
      <c r="J504" s="195"/>
      <c r="K504" s="195"/>
      <c r="L504" s="200"/>
      <c r="M504" s="201"/>
      <c r="N504" s="202"/>
      <c r="O504" s="202"/>
      <c r="P504" s="202"/>
      <c r="Q504" s="202"/>
      <c r="R504" s="202"/>
      <c r="S504" s="202"/>
      <c r="T504" s="203"/>
      <c r="AT504" s="204" t="s">
        <v>145</v>
      </c>
      <c r="AU504" s="204" t="s">
        <v>92</v>
      </c>
      <c r="AV504" s="13" t="s">
        <v>90</v>
      </c>
      <c r="AW504" s="13" t="s">
        <v>42</v>
      </c>
      <c r="AX504" s="13" t="s">
        <v>82</v>
      </c>
      <c r="AY504" s="204" t="s">
        <v>134</v>
      </c>
    </row>
    <row r="505" spans="1:65" s="13" customFormat="1" ht="11.25">
      <c r="B505" s="194"/>
      <c r="C505" s="195"/>
      <c r="D505" s="196" t="s">
        <v>145</v>
      </c>
      <c r="E505" s="197" t="s">
        <v>44</v>
      </c>
      <c r="F505" s="198" t="s">
        <v>566</v>
      </c>
      <c r="G505" s="195"/>
      <c r="H505" s="197" t="s">
        <v>44</v>
      </c>
      <c r="I505" s="199"/>
      <c r="J505" s="195"/>
      <c r="K505" s="195"/>
      <c r="L505" s="200"/>
      <c r="M505" s="201"/>
      <c r="N505" s="202"/>
      <c r="O505" s="202"/>
      <c r="P505" s="202"/>
      <c r="Q505" s="202"/>
      <c r="R505" s="202"/>
      <c r="S505" s="202"/>
      <c r="T505" s="203"/>
      <c r="AT505" s="204" t="s">
        <v>145</v>
      </c>
      <c r="AU505" s="204" t="s">
        <v>92</v>
      </c>
      <c r="AV505" s="13" t="s">
        <v>90</v>
      </c>
      <c r="AW505" s="13" t="s">
        <v>42</v>
      </c>
      <c r="AX505" s="13" t="s">
        <v>82</v>
      </c>
      <c r="AY505" s="204" t="s">
        <v>134</v>
      </c>
    </row>
    <row r="506" spans="1:65" s="14" customFormat="1" ht="11.25">
      <c r="B506" s="205"/>
      <c r="C506" s="206"/>
      <c r="D506" s="196" t="s">
        <v>145</v>
      </c>
      <c r="E506" s="207" t="s">
        <v>44</v>
      </c>
      <c r="F506" s="208" t="s">
        <v>165</v>
      </c>
      <c r="G506" s="206"/>
      <c r="H506" s="209">
        <v>5</v>
      </c>
      <c r="I506" s="210"/>
      <c r="J506" s="206"/>
      <c r="K506" s="206"/>
      <c r="L506" s="211"/>
      <c r="M506" s="212"/>
      <c r="N506" s="213"/>
      <c r="O506" s="213"/>
      <c r="P506" s="213"/>
      <c r="Q506" s="213"/>
      <c r="R506" s="213"/>
      <c r="S506" s="213"/>
      <c r="T506" s="214"/>
      <c r="AT506" s="215" t="s">
        <v>145</v>
      </c>
      <c r="AU506" s="215" t="s">
        <v>92</v>
      </c>
      <c r="AV506" s="14" t="s">
        <v>92</v>
      </c>
      <c r="AW506" s="14" t="s">
        <v>42</v>
      </c>
      <c r="AX506" s="14" t="s">
        <v>90</v>
      </c>
      <c r="AY506" s="215" t="s">
        <v>134</v>
      </c>
    </row>
    <row r="507" spans="1:65" s="2" customFormat="1" ht="24.2" customHeight="1">
      <c r="A507" s="35"/>
      <c r="B507" s="36"/>
      <c r="C507" s="216" t="s">
        <v>567</v>
      </c>
      <c r="D507" s="216" t="s">
        <v>166</v>
      </c>
      <c r="E507" s="217" t="s">
        <v>568</v>
      </c>
      <c r="F507" s="218" t="s">
        <v>569</v>
      </c>
      <c r="G507" s="219" t="s">
        <v>329</v>
      </c>
      <c r="H507" s="220">
        <v>5.25</v>
      </c>
      <c r="I507" s="221"/>
      <c r="J507" s="222">
        <f>ROUND(I507*H507,2)</f>
        <v>0</v>
      </c>
      <c r="K507" s="218" t="s">
        <v>323</v>
      </c>
      <c r="L507" s="223"/>
      <c r="M507" s="224" t="s">
        <v>44</v>
      </c>
      <c r="N507" s="225" t="s">
        <v>53</v>
      </c>
      <c r="O507" s="65"/>
      <c r="P507" s="185">
        <f>O507*H507</f>
        <v>0</v>
      </c>
      <c r="Q507" s="185">
        <v>1.2E-4</v>
      </c>
      <c r="R507" s="185">
        <f>Q507*H507</f>
        <v>6.3000000000000003E-4</v>
      </c>
      <c r="S507" s="185">
        <v>0</v>
      </c>
      <c r="T507" s="186">
        <f>S507*H507</f>
        <v>0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187" t="s">
        <v>92</v>
      </c>
      <c r="AT507" s="187" t="s">
        <v>166</v>
      </c>
      <c r="AU507" s="187" t="s">
        <v>92</v>
      </c>
      <c r="AY507" s="17" t="s">
        <v>134</v>
      </c>
      <c r="BE507" s="188">
        <f>IF(N507="základní",J507,0)</f>
        <v>0</v>
      </c>
      <c r="BF507" s="188">
        <f>IF(N507="snížená",J507,0)</f>
        <v>0</v>
      </c>
      <c r="BG507" s="188">
        <f>IF(N507="zákl. přenesená",J507,0)</f>
        <v>0</v>
      </c>
      <c r="BH507" s="188">
        <f>IF(N507="sníž. přenesená",J507,0)</f>
        <v>0</v>
      </c>
      <c r="BI507" s="188">
        <f>IF(N507="nulová",J507,0)</f>
        <v>0</v>
      </c>
      <c r="BJ507" s="17" t="s">
        <v>90</v>
      </c>
      <c r="BK507" s="188">
        <f>ROUND(I507*H507,2)</f>
        <v>0</v>
      </c>
      <c r="BL507" s="17" t="s">
        <v>90</v>
      </c>
      <c r="BM507" s="187" t="s">
        <v>570</v>
      </c>
    </row>
    <row r="508" spans="1:65" s="13" customFormat="1" ht="11.25">
      <c r="B508" s="194"/>
      <c r="C508" s="195"/>
      <c r="D508" s="196" t="s">
        <v>145</v>
      </c>
      <c r="E508" s="197" t="s">
        <v>44</v>
      </c>
      <c r="F508" s="198" t="s">
        <v>492</v>
      </c>
      <c r="G508" s="195"/>
      <c r="H508" s="197" t="s">
        <v>44</v>
      </c>
      <c r="I508" s="199"/>
      <c r="J508" s="195"/>
      <c r="K508" s="195"/>
      <c r="L508" s="200"/>
      <c r="M508" s="201"/>
      <c r="N508" s="202"/>
      <c r="O508" s="202"/>
      <c r="P508" s="202"/>
      <c r="Q508" s="202"/>
      <c r="R508" s="202"/>
      <c r="S508" s="202"/>
      <c r="T508" s="203"/>
      <c r="AT508" s="204" t="s">
        <v>145</v>
      </c>
      <c r="AU508" s="204" t="s">
        <v>92</v>
      </c>
      <c r="AV508" s="13" t="s">
        <v>90</v>
      </c>
      <c r="AW508" s="13" t="s">
        <v>42</v>
      </c>
      <c r="AX508" s="13" t="s">
        <v>82</v>
      </c>
      <c r="AY508" s="204" t="s">
        <v>134</v>
      </c>
    </row>
    <row r="509" spans="1:65" s="13" customFormat="1" ht="11.25">
      <c r="B509" s="194"/>
      <c r="C509" s="195"/>
      <c r="D509" s="196" t="s">
        <v>145</v>
      </c>
      <c r="E509" s="197" t="s">
        <v>44</v>
      </c>
      <c r="F509" s="198" t="s">
        <v>571</v>
      </c>
      <c r="G509" s="195"/>
      <c r="H509" s="197" t="s">
        <v>44</v>
      </c>
      <c r="I509" s="199"/>
      <c r="J509" s="195"/>
      <c r="K509" s="195"/>
      <c r="L509" s="200"/>
      <c r="M509" s="201"/>
      <c r="N509" s="202"/>
      <c r="O509" s="202"/>
      <c r="P509" s="202"/>
      <c r="Q509" s="202"/>
      <c r="R509" s="202"/>
      <c r="S509" s="202"/>
      <c r="T509" s="203"/>
      <c r="AT509" s="204" t="s">
        <v>145</v>
      </c>
      <c r="AU509" s="204" t="s">
        <v>92</v>
      </c>
      <c r="AV509" s="13" t="s">
        <v>90</v>
      </c>
      <c r="AW509" s="13" t="s">
        <v>42</v>
      </c>
      <c r="AX509" s="13" t="s">
        <v>82</v>
      </c>
      <c r="AY509" s="204" t="s">
        <v>134</v>
      </c>
    </row>
    <row r="510" spans="1:65" s="14" customFormat="1" ht="11.25">
      <c r="B510" s="205"/>
      <c r="C510" s="206"/>
      <c r="D510" s="196" t="s">
        <v>145</v>
      </c>
      <c r="E510" s="207" t="s">
        <v>44</v>
      </c>
      <c r="F510" s="208" t="s">
        <v>572</v>
      </c>
      <c r="G510" s="206"/>
      <c r="H510" s="209">
        <v>5.25</v>
      </c>
      <c r="I510" s="210"/>
      <c r="J510" s="206"/>
      <c r="K510" s="206"/>
      <c r="L510" s="211"/>
      <c r="M510" s="212"/>
      <c r="N510" s="213"/>
      <c r="O510" s="213"/>
      <c r="P510" s="213"/>
      <c r="Q510" s="213"/>
      <c r="R510" s="213"/>
      <c r="S510" s="213"/>
      <c r="T510" s="214"/>
      <c r="AT510" s="215" t="s">
        <v>145</v>
      </c>
      <c r="AU510" s="215" t="s">
        <v>92</v>
      </c>
      <c r="AV510" s="14" t="s">
        <v>92</v>
      </c>
      <c r="AW510" s="14" t="s">
        <v>42</v>
      </c>
      <c r="AX510" s="14" t="s">
        <v>90</v>
      </c>
      <c r="AY510" s="215" t="s">
        <v>134</v>
      </c>
    </row>
    <row r="511" spans="1:65" s="2" customFormat="1" ht="49.15" customHeight="1">
      <c r="A511" s="35"/>
      <c r="B511" s="36"/>
      <c r="C511" s="176" t="s">
        <v>573</v>
      </c>
      <c r="D511" s="176" t="s">
        <v>136</v>
      </c>
      <c r="E511" s="177" t="s">
        <v>574</v>
      </c>
      <c r="F511" s="178" t="s">
        <v>575</v>
      </c>
      <c r="G511" s="179" t="s">
        <v>329</v>
      </c>
      <c r="H511" s="180">
        <v>5</v>
      </c>
      <c r="I511" s="181"/>
      <c r="J511" s="182">
        <f>ROUND(I511*H511,2)</f>
        <v>0</v>
      </c>
      <c r="K511" s="178" t="s">
        <v>140</v>
      </c>
      <c r="L511" s="40"/>
      <c r="M511" s="183" t="s">
        <v>44</v>
      </c>
      <c r="N511" s="184" t="s">
        <v>53</v>
      </c>
      <c r="O511" s="65"/>
      <c r="P511" s="185">
        <f>O511*H511</f>
        <v>0</v>
      </c>
      <c r="Q511" s="185">
        <v>0</v>
      </c>
      <c r="R511" s="185">
        <f>Q511*H511</f>
        <v>0</v>
      </c>
      <c r="S511" s="185">
        <v>0</v>
      </c>
      <c r="T511" s="186">
        <f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187" t="s">
        <v>90</v>
      </c>
      <c r="AT511" s="187" t="s">
        <v>136</v>
      </c>
      <c r="AU511" s="187" t="s">
        <v>92</v>
      </c>
      <c r="AY511" s="17" t="s">
        <v>134</v>
      </c>
      <c r="BE511" s="188">
        <f>IF(N511="základní",J511,0)</f>
        <v>0</v>
      </c>
      <c r="BF511" s="188">
        <f>IF(N511="snížená",J511,0)</f>
        <v>0</v>
      </c>
      <c r="BG511" s="188">
        <f>IF(N511="zákl. přenesená",J511,0)</f>
        <v>0</v>
      </c>
      <c r="BH511" s="188">
        <f>IF(N511="sníž. přenesená",J511,0)</f>
        <v>0</v>
      </c>
      <c r="BI511" s="188">
        <f>IF(N511="nulová",J511,0)</f>
        <v>0</v>
      </c>
      <c r="BJ511" s="17" t="s">
        <v>90</v>
      </c>
      <c r="BK511" s="188">
        <f>ROUND(I511*H511,2)</f>
        <v>0</v>
      </c>
      <c r="BL511" s="17" t="s">
        <v>90</v>
      </c>
      <c r="BM511" s="187" t="s">
        <v>576</v>
      </c>
    </row>
    <row r="512" spans="1:65" s="2" customFormat="1" ht="11.25">
      <c r="A512" s="35"/>
      <c r="B512" s="36"/>
      <c r="C512" s="37"/>
      <c r="D512" s="189" t="s">
        <v>143</v>
      </c>
      <c r="E512" s="37"/>
      <c r="F512" s="190" t="s">
        <v>577</v>
      </c>
      <c r="G512" s="37"/>
      <c r="H512" s="37"/>
      <c r="I512" s="191"/>
      <c r="J512" s="37"/>
      <c r="K512" s="37"/>
      <c r="L512" s="40"/>
      <c r="M512" s="192"/>
      <c r="N512" s="193"/>
      <c r="O512" s="65"/>
      <c r="P512" s="65"/>
      <c r="Q512" s="65"/>
      <c r="R512" s="65"/>
      <c r="S512" s="65"/>
      <c r="T512" s="66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T512" s="17" t="s">
        <v>143</v>
      </c>
      <c r="AU512" s="17" t="s">
        <v>92</v>
      </c>
    </row>
    <row r="513" spans="1:65" s="13" customFormat="1" ht="11.25">
      <c r="B513" s="194"/>
      <c r="C513" s="195"/>
      <c r="D513" s="196" t="s">
        <v>145</v>
      </c>
      <c r="E513" s="197" t="s">
        <v>44</v>
      </c>
      <c r="F513" s="198" t="s">
        <v>492</v>
      </c>
      <c r="G513" s="195"/>
      <c r="H513" s="197" t="s">
        <v>44</v>
      </c>
      <c r="I513" s="199"/>
      <c r="J513" s="195"/>
      <c r="K513" s="195"/>
      <c r="L513" s="200"/>
      <c r="M513" s="201"/>
      <c r="N513" s="202"/>
      <c r="O513" s="202"/>
      <c r="P513" s="202"/>
      <c r="Q513" s="202"/>
      <c r="R513" s="202"/>
      <c r="S513" s="202"/>
      <c r="T513" s="203"/>
      <c r="AT513" s="204" t="s">
        <v>145</v>
      </c>
      <c r="AU513" s="204" t="s">
        <v>92</v>
      </c>
      <c r="AV513" s="13" t="s">
        <v>90</v>
      </c>
      <c r="AW513" s="13" t="s">
        <v>42</v>
      </c>
      <c r="AX513" s="13" t="s">
        <v>82</v>
      </c>
      <c r="AY513" s="204" t="s">
        <v>134</v>
      </c>
    </row>
    <row r="514" spans="1:65" s="13" customFormat="1" ht="11.25">
      <c r="B514" s="194"/>
      <c r="C514" s="195"/>
      <c r="D514" s="196" t="s">
        <v>145</v>
      </c>
      <c r="E514" s="197" t="s">
        <v>44</v>
      </c>
      <c r="F514" s="198" t="s">
        <v>500</v>
      </c>
      <c r="G514" s="195"/>
      <c r="H514" s="197" t="s">
        <v>44</v>
      </c>
      <c r="I514" s="199"/>
      <c r="J514" s="195"/>
      <c r="K514" s="195"/>
      <c r="L514" s="200"/>
      <c r="M514" s="201"/>
      <c r="N514" s="202"/>
      <c r="O514" s="202"/>
      <c r="P514" s="202"/>
      <c r="Q514" s="202"/>
      <c r="R514" s="202"/>
      <c r="S514" s="202"/>
      <c r="T514" s="203"/>
      <c r="AT514" s="204" t="s">
        <v>145</v>
      </c>
      <c r="AU514" s="204" t="s">
        <v>92</v>
      </c>
      <c r="AV514" s="13" t="s">
        <v>90</v>
      </c>
      <c r="AW514" s="13" t="s">
        <v>42</v>
      </c>
      <c r="AX514" s="13" t="s">
        <v>82</v>
      </c>
      <c r="AY514" s="204" t="s">
        <v>134</v>
      </c>
    </row>
    <row r="515" spans="1:65" s="13" customFormat="1" ht="11.25">
      <c r="B515" s="194"/>
      <c r="C515" s="195"/>
      <c r="D515" s="196" t="s">
        <v>145</v>
      </c>
      <c r="E515" s="197" t="s">
        <v>44</v>
      </c>
      <c r="F515" s="198" t="s">
        <v>578</v>
      </c>
      <c r="G515" s="195"/>
      <c r="H515" s="197" t="s">
        <v>44</v>
      </c>
      <c r="I515" s="199"/>
      <c r="J515" s="195"/>
      <c r="K515" s="195"/>
      <c r="L515" s="200"/>
      <c r="M515" s="201"/>
      <c r="N515" s="202"/>
      <c r="O515" s="202"/>
      <c r="P515" s="202"/>
      <c r="Q515" s="202"/>
      <c r="R515" s="202"/>
      <c r="S515" s="202"/>
      <c r="T515" s="203"/>
      <c r="AT515" s="204" t="s">
        <v>145</v>
      </c>
      <c r="AU515" s="204" t="s">
        <v>92</v>
      </c>
      <c r="AV515" s="13" t="s">
        <v>90</v>
      </c>
      <c r="AW515" s="13" t="s">
        <v>42</v>
      </c>
      <c r="AX515" s="13" t="s">
        <v>82</v>
      </c>
      <c r="AY515" s="204" t="s">
        <v>134</v>
      </c>
    </row>
    <row r="516" spans="1:65" s="14" customFormat="1" ht="11.25">
      <c r="B516" s="205"/>
      <c r="C516" s="206"/>
      <c r="D516" s="196" t="s">
        <v>145</v>
      </c>
      <c r="E516" s="207" t="s">
        <v>44</v>
      </c>
      <c r="F516" s="208" t="s">
        <v>165</v>
      </c>
      <c r="G516" s="206"/>
      <c r="H516" s="209">
        <v>5</v>
      </c>
      <c r="I516" s="210"/>
      <c r="J516" s="206"/>
      <c r="K516" s="206"/>
      <c r="L516" s="211"/>
      <c r="M516" s="212"/>
      <c r="N516" s="213"/>
      <c r="O516" s="213"/>
      <c r="P516" s="213"/>
      <c r="Q516" s="213"/>
      <c r="R516" s="213"/>
      <c r="S516" s="213"/>
      <c r="T516" s="214"/>
      <c r="AT516" s="215" t="s">
        <v>145</v>
      </c>
      <c r="AU516" s="215" t="s">
        <v>92</v>
      </c>
      <c r="AV516" s="14" t="s">
        <v>92</v>
      </c>
      <c r="AW516" s="14" t="s">
        <v>42</v>
      </c>
      <c r="AX516" s="14" t="s">
        <v>90</v>
      </c>
      <c r="AY516" s="215" t="s">
        <v>134</v>
      </c>
    </row>
    <row r="517" spans="1:65" s="2" customFormat="1" ht="24.2" customHeight="1">
      <c r="A517" s="35"/>
      <c r="B517" s="36"/>
      <c r="C517" s="216" t="s">
        <v>579</v>
      </c>
      <c r="D517" s="216" t="s">
        <v>166</v>
      </c>
      <c r="E517" s="217" t="s">
        <v>580</v>
      </c>
      <c r="F517" s="218" t="s">
        <v>581</v>
      </c>
      <c r="G517" s="219" t="s">
        <v>329</v>
      </c>
      <c r="H517" s="220">
        <v>5.25</v>
      </c>
      <c r="I517" s="221"/>
      <c r="J517" s="222">
        <f>ROUND(I517*H517,2)</f>
        <v>0</v>
      </c>
      <c r="K517" s="218" t="s">
        <v>323</v>
      </c>
      <c r="L517" s="223"/>
      <c r="M517" s="224" t="s">
        <v>44</v>
      </c>
      <c r="N517" s="225" t="s">
        <v>53</v>
      </c>
      <c r="O517" s="65"/>
      <c r="P517" s="185">
        <f>O517*H517</f>
        <v>0</v>
      </c>
      <c r="Q517" s="185">
        <v>6.4000000000000005E-4</v>
      </c>
      <c r="R517" s="185">
        <f>Q517*H517</f>
        <v>3.3600000000000001E-3</v>
      </c>
      <c r="S517" s="185">
        <v>0</v>
      </c>
      <c r="T517" s="186">
        <f>S517*H517</f>
        <v>0</v>
      </c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R517" s="187" t="s">
        <v>92</v>
      </c>
      <c r="AT517" s="187" t="s">
        <v>166</v>
      </c>
      <c r="AU517" s="187" t="s">
        <v>92</v>
      </c>
      <c r="AY517" s="17" t="s">
        <v>134</v>
      </c>
      <c r="BE517" s="188">
        <f>IF(N517="základní",J517,0)</f>
        <v>0</v>
      </c>
      <c r="BF517" s="188">
        <f>IF(N517="snížená",J517,0)</f>
        <v>0</v>
      </c>
      <c r="BG517" s="188">
        <f>IF(N517="zákl. přenesená",J517,0)</f>
        <v>0</v>
      </c>
      <c r="BH517" s="188">
        <f>IF(N517="sníž. přenesená",J517,0)</f>
        <v>0</v>
      </c>
      <c r="BI517" s="188">
        <f>IF(N517="nulová",J517,0)</f>
        <v>0</v>
      </c>
      <c r="BJ517" s="17" t="s">
        <v>90</v>
      </c>
      <c r="BK517" s="188">
        <f>ROUND(I517*H517,2)</f>
        <v>0</v>
      </c>
      <c r="BL517" s="17" t="s">
        <v>90</v>
      </c>
      <c r="BM517" s="187" t="s">
        <v>582</v>
      </c>
    </row>
    <row r="518" spans="1:65" s="13" customFormat="1" ht="11.25">
      <c r="B518" s="194"/>
      <c r="C518" s="195"/>
      <c r="D518" s="196" t="s">
        <v>145</v>
      </c>
      <c r="E518" s="197" t="s">
        <v>44</v>
      </c>
      <c r="F518" s="198" t="s">
        <v>492</v>
      </c>
      <c r="G518" s="195"/>
      <c r="H518" s="197" t="s">
        <v>44</v>
      </c>
      <c r="I518" s="199"/>
      <c r="J518" s="195"/>
      <c r="K518" s="195"/>
      <c r="L518" s="200"/>
      <c r="M518" s="201"/>
      <c r="N518" s="202"/>
      <c r="O518" s="202"/>
      <c r="P518" s="202"/>
      <c r="Q518" s="202"/>
      <c r="R518" s="202"/>
      <c r="S518" s="202"/>
      <c r="T518" s="203"/>
      <c r="AT518" s="204" t="s">
        <v>145</v>
      </c>
      <c r="AU518" s="204" t="s">
        <v>92</v>
      </c>
      <c r="AV518" s="13" t="s">
        <v>90</v>
      </c>
      <c r="AW518" s="13" t="s">
        <v>42</v>
      </c>
      <c r="AX518" s="13" t="s">
        <v>82</v>
      </c>
      <c r="AY518" s="204" t="s">
        <v>134</v>
      </c>
    </row>
    <row r="519" spans="1:65" s="13" customFormat="1" ht="11.25">
      <c r="B519" s="194"/>
      <c r="C519" s="195"/>
      <c r="D519" s="196" t="s">
        <v>145</v>
      </c>
      <c r="E519" s="197" t="s">
        <v>44</v>
      </c>
      <c r="F519" s="198" t="s">
        <v>500</v>
      </c>
      <c r="G519" s="195"/>
      <c r="H519" s="197" t="s">
        <v>44</v>
      </c>
      <c r="I519" s="199"/>
      <c r="J519" s="195"/>
      <c r="K519" s="195"/>
      <c r="L519" s="200"/>
      <c r="M519" s="201"/>
      <c r="N519" s="202"/>
      <c r="O519" s="202"/>
      <c r="P519" s="202"/>
      <c r="Q519" s="202"/>
      <c r="R519" s="202"/>
      <c r="S519" s="202"/>
      <c r="T519" s="203"/>
      <c r="AT519" s="204" t="s">
        <v>145</v>
      </c>
      <c r="AU519" s="204" t="s">
        <v>92</v>
      </c>
      <c r="AV519" s="13" t="s">
        <v>90</v>
      </c>
      <c r="AW519" s="13" t="s">
        <v>42</v>
      </c>
      <c r="AX519" s="13" t="s">
        <v>82</v>
      </c>
      <c r="AY519" s="204" t="s">
        <v>134</v>
      </c>
    </row>
    <row r="520" spans="1:65" s="13" customFormat="1" ht="11.25">
      <c r="B520" s="194"/>
      <c r="C520" s="195"/>
      <c r="D520" s="196" t="s">
        <v>145</v>
      </c>
      <c r="E520" s="197" t="s">
        <v>44</v>
      </c>
      <c r="F520" s="198" t="s">
        <v>583</v>
      </c>
      <c r="G520" s="195"/>
      <c r="H520" s="197" t="s">
        <v>44</v>
      </c>
      <c r="I520" s="199"/>
      <c r="J520" s="195"/>
      <c r="K520" s="195"/>
      <c r="L520" s="200"/>
      <c r="M520" s="201"/>
      <c r="N520" s="202"/>
      <c r="O520" s="202"/>
      <c r="P520" s="202"/>
      <c r="Q520" s="202"/>
      <c r="R520" s="202"/>
      <c r="S520" s="202"/>
      <c r="T520" s="203"/>
      <c r="AT520" s="204" t="s">
        <v>145</v>
      </c>
      <c r="AU520" s="204" t="s">
        <v>92</v>
      </c>
      <c r="AV520" s="13" t="s">
        <v>90</v>
      </c>
      <c r="AW520" s="13" t="s">
        <v>42</v>
      </c>
      <c r="AX520" s="13" t="s">
        <v>82</v>
      </c>
      <c r="AY520" s="204" t="s">
        <v>134</v>
      </c>
    </row>
    <row r="521" spans="1:65" s="14" customFormat="1" ht="11.25">
      <c r="B521" s="205"/>
      <c r="C521" s="206"/>
      <c r="D521" s="196" t="s">
        <v>145</v>
      </c>
      <c r="E521" s="207" t="s">
        <v>44</v>
      </c>
      <c r="F521" s="208" t="s">
        <v>572</v>
      </c>
      <c r="G521" s="206"/>
      <c r="H521" s="209">
        <v>5.25</v>
      </c>
      <c r="I521" s="210"/>
      <c r="J521" s="206"/>
      <c r="K521" s="206"/>
      <c r="L521" s="211"/>
      <c r="M521" s="212"/>
      <c r="N521" s="213"/>
      <c r="O521" s="213"/>
      <c r="P521" s="213"/>
      <c r="Q521" s="213"/>
      <c r="R521" s="213"/>
      <c r="S521" s="213"/>
      <c r="T521" s="214"/>
      <c r="AT521" s="215" t="s">
        <v>145</v>
      </c>
      <c r="AU521" s="215" t="s">
        <v>92</v>
      </c>
      <c r="AV521" s="14" t="s">
        <v>92</v>
      </c>
      <c r="AW521" s="14" t="s">
        <v>42</v>
      </c>
      <c r="AX521" s="14" t="s">
        <v>90</v>
      </c>
      <c r="AY521" s="215" t="s">
        <v>134</v>
      </c>
    </row>
    <row r="522" spans="1:65" s="2" customFormat="1" ht="49.15" customHeight="1">
      <c r="A522" s="35"/>
      <c r="B522" s="36"/>
      <c r="C522" s="176" t="s">
        <v>584</v>
      </c>
      <c r="D522" s="176" t="s">
        <v>136</v>
      </c>
      <c r="E522" s="177" t="s">
        <v>585</v>
      </c>
      <c r="F522" s="178" t="s">
        <v>586</v>
      </c>
      <c r="G522" s="179" t="s">
        <v>329</v>
      </c>
      <c r="H522" s="180">
        <v>60</v>
      </c>
      <c r="I522" s="181"/>
      <c r="J522" s="182">
        <f>ROUND(I522*H522,2)</f>
        <v>0</v>
      </c>
      <c r="K522" s="178" t="s">
        <v>140</v>
      </c>
      <c r="L522" s="40"/>
      <c r="M522" s="183" t="s">
        <v>44</v>
      </c>
      <c r="N522" s="184" t="s">
        <v>53</v>
      </c>
      <c r="O522" s="65"/>
      <c r="P522" s="185">
        <f>O522*H522</f>
        <v>0</v>
      </c>
      <c r="Q522" s="185">
        <v>0</v>
      </c>
      <c r="R522" s="185">
        <f>Q522*H522</f>
        <v>0</v>
      </c>
      <c r="S522" s="185">
        <v>0</v>
      </c>
      <c r="T522" s="186">
        <f>S522*H522</f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187" t="s">
        <v>90</v>
      </c>
      <c r="AT522" s="187" t="s">
        <v>136</v>
      </c>
      <c r="AU522" s="187" t="s">
        <v>92</v>
      </c>
      <c r="AY522" s="17" t="s">
        <v>134</v>
      </c>
      <c r="BE522" s="188">
        <f>IF(N522="základní",J522,0)</f>
        <v>0</v>
      </c>
      <c r="BF522" s="188">
        <f>IF(N522="snížená",J522,0)</f>
        <v>0</v>
      </c>
      <c r="BG522" s="188">
        <f>IF(N522="zákl. přenesená",J522,0)</f>
        <v>0</v>
      </c>
      <c r="BH522" s="188">
        <f>IF(N522="sníž. přenesená",J522,0)</f>
        <v>0</v>
      </c>
      <c r="BI522" s="188">
        <f>IF(N522="nulová",J522,0)</f>
        <v>0</v>
      </c>
      <c r="BJ522" s="17" t="s">
        <v>90</v>
      </c>
      <c r="BK522" s="188">
        <f>ROUND(I522*H522,2)</f>
        <v>0</v>
      </c>
      <c r="BL522" s="17" t="s">
        <v>90</v>
      </c>
      <c r="BM522" s="187" t="s">
        <v>587</v>
      </c>
    </row>
    <row r="523" spans="1:65" s="2" customFormat="1" ht="11.25">
      <c r="A523" s="35"/>
      <c r="B523" s="36"/>
      <c r="C523" s="37"/>
      <c r="D523" s="189" t="s">
        <v>143</v>
      </c>
      <c r="E523" s="37"/>
      <c r="F523" s="190" t="s">
        <v>588</v>
      </c>
      <c r="G523" s="37"/>
      <c r="H523" s="37"/>
      <c r="I523" s="191"/>
      <c r="J523" s="37"/>
      <c r="K523" s="37"/>
      <c r="L523" s="40"/>
      <c r="M523" s="192"/>
      <c r="N523" s="193"/>
      <c r="O523" s="65"/>
      <c r="P523" s="65"/>
      <c r="Q523" s="65"/>
      <c r="R523" s="65"/>
      <c r="S523" s="65"/>
      <c r="T523" s="66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T523" s="17" t="s">
        <v>143</v>
      </c>
      <c r="AU523" s="17" t="s">
        <v>92</v>
      </c>
    </row>
    <row r="524" spans="1:65" s="13" customFormat="1" ht="11.25">
      <c r="B524" s="194"/>
      <c r="C524" s="195"/>
      <c r="D524" s="196" t="s">
        <v>145</v>
      </c>
      <c r="E524" s="197" t="s">
        <v>44</v>
      </c>
      <c r="F524" s="198" t="s">
        <v>226</v>
      </c>
      <c r="G524" s="195"/>
      <c r="H524" s="197" t="s">
        <v>44</v>
      </c>
      <c r="I524" s="199"/>
      <c r="J524" s="195"/>
      <c r="K524" s="195"/>
      <c r="L524" s="200"/>
      <c r="M524" s="201"/>
      <c r="N524" s="202"/>
      <c r="O524" s="202"/>
      <c r="P524" s="202"/>
      <c r="Q524" s="202"/>
      <c r="R524" s="202"/>
      <c r="S524" s="202"/>
      <c r="T524" s="203"/>
      <c r="AT524" s="204" t="s">
        <v>145</v>
      </c>
      <c r="AU524" s="204" t="s">
        <v>92</v>
      </c>
      <c r="AV524" s="13" t="s">
        <v>90</v>
      </c>
      <c r="AW524" s="13" t="s">
        <v>42</v>
      </c>
      <c r="AX524" s="13" t="s">
        <v>82</v>
      </c>
      <c r="AY524" s="204" t="s">
        <v>134</v>
      </c>
    </row>
    <row r="525" spans="1:65" s="13" customFormat="1" ht="11.25">
      <c r="B525" s="194"/>
      <c r="C525" s="195"/>
      <c r="D525" s="196" t="s">
        <v>145</v>
      </c>
      <c r="E525" s="197" t="s">
        <v>44</v>
      </c>
      <c r="F525" s="198" t="s">
        <v>589</v>
      </c>
      <c r="G525" s="195"/>
      <c r="H525" s="197" t="s">
        <v>44</v>
      </c>
      <c r="I525" s="199"/>
      <c r="J525" s="195"/>
      <c r="K525" s="195"/>
      <c r="L525" s="200"/>
      <c r="M525" s="201"/>
      <c r="N525" s="202"/>
      <c r="O525" s="202"/>
      <c r="P525" s="202"/>
      <c r="Q525" s="202"/>
      <c r="R525" s="202"/>
      <c r="S525" s="202"/>
      <c r="T525" s="203"/>
      <c r="AT525" s="204" t="s">
        <v>145</v>
      </c>
      <c r="AU525" s="204" t="s">
        <v>92</v>
      </c>
      <c r="AV525" s="13" t="s">
        <v>90</v>
      </c>
      <c r="AW525" s="13" t="s">
        <v>42</v>
      </c>
      <c r="AX525" s="13" t="s">
        <v>82</v>
      </c>
      <c r="AY525" s="204" t="s">
        <v>134</v>
      </c>
    </row>
    <row r="526" spans="1:65" s="14" customFormat="1" ht="11.25">
      <c r="B526" s="205"/>
      <c r="C526" s="206"/>
      <c r="D526" s="196" t="s">
        <v>145</v>
      </c>
      <c r="E526" s="207" t="s">
        <v>44</v>
      </c>
      <c r="F526" s="208" t="s">
        <v>590</v>
      </c>
      <c r="G526" s="206"/>
      <c r="H526" s="209">
        <v>30</v>
      </c>
      <c r="I526" s="210"/>
      <c r="J526" s="206"/>
      <c r="K526" s="206"/>
      <c r="L526" s="211"/>
      <c r="M526" s="212"/>
      <c r="N526" s="213"/>
      <c r="O526" s="213"/>
      <c r="P526" s="213"/>
      <c r="Q526" s="213"/>
      <c r="R526" s="213"/>
      <c r="S526" s="213"/>
      <c r="T526" s="214"/>
      <c r="AT526" s="215" t="s">
        <v>145</v>
      </c>
      <c r="AU526" s="215" t="s">
        <v>92</v>
      </c>
      <c r="AV526" s="14" t="s">
        <v>92</v>
      </c>
      <c r="AW526" s="14" t="s">
        <v>42</v>
      </c>
      <c r="AX526" s="14" t="s">
        <v>82</v>
      </c>
      <c r="AY526" s="215" t="s">
        <v>134</v>
      </c>
    </row>
    <row r="527" spans="1:65" s="13" customFormat="1" ht="11.25">
      <c r="B527" s="194"/>
      <c r="C527" s="195"/>
      <c r="D527" s="196" t="s">
        <v>145</v>
      </c>
      <c r="E527" s="197" t="s">
        <v>44</v>
      </c>
      <c r="F527" s="198" t="s">
        <v>591</v>
      </c>
      <c r="G527" s="195"/>
      <c r="H527" s="197" t="s">
        <v>44</v>
      </c>
      <c r="I527" s="199"/>
      <c r="J527" s="195"/>
      <c r="K527" s="195"/>
      <c r="L527" s="200"/>
      <c r="M527" s="201"/>
      <c r="N527" s="202"/>
      <c r="O527" s="202"/>
      <c r="P527" s="202"/>
      <c r="Q527" s="202"/>
      <c r="R527" s="202"/>
      <c r="S527" s="202"/>
      <c r="T527" s="203"/>
      <c r="AT527" s="204" t="s">
        <v>145</v>
      </c>
      <c r="AU527" s="204" t="s">
        <v>92</v>
      </c>
      <c r="AV527" s="13" t="s">
        <v>90</v>
      </c>
      <c r="AW527" s="13" t="s">
        <v>42</v>
      </c>
      <c r="AX527" s="13" t="s">
        <v>82</v>
      </c>
      <c r="AY527" s="204" t="s">
        <v>134</v>
      </c>
    </row>
    <row r="528" spans="1:65" s="14" customFormat="1" ht="11.25">
      <c r="B528" s="205"/>
      <c r="C528" s="206"/>
      <c r="D528" s="196" t="s">
        <v>145</v>
      </c>
      <c r="E528" s="207" t="s">
        <v>44</v>
      </c>
      <c r="F528" s="208" t="s">
        <v>590</v>
      </c>
      <c r="G528" s="206"/>
      <c r="H528" s="209">
        <v>30</v>
      </c>
      <c r="I528" s="210"/>
      <c r="J528" s="206"/>
      <c r="K528" s="206"/>
      <c r="L528" s="211"/>
      <c r="M528" s="212"/>
      <c r="N528" s="213"/>
      <c r="O528" s="213"/>
      <c r="P528" s="213"/>
      <c r="Q528" s="213"/>
      <c r="R528" s="213"/>
      <c r="S528" s="213"/>
      <c r="T528" s="214"/>
      <c r="AT528" s="215" t="s">
        <v>145</v>
      </c>
      <c r="AU528" s="215" t="s">
        <v>92</v>
      </c>
      <c r="AV528" s="14" t="s">
        <v>92</v>
      </c>
      <c r="AW528" s="14" t="s">
        <v>42</v>
      </c>
      <c r="AX528" s="14" t="s">
        <v>82</v>
      </c>
      <c r="AY528" s="215" t="s">
        <v>134</v>
      </c>
    </row>
    <row r="529" spans="1:65" s="15" customFormat="1" ht="11.25">
      <c r="B529" s="226"/>
      <c r="C529" s="227"/>
      <c r="D529" s="196" t="s">
        <v>145</v>
      </c>
      <c r="E529" s="228" t="s">
        <v>44</v>
      </c>
      <c r="F529" s="229" t="s">
        <v>232</v>
      </c>
      <c r="G529" s="227"/>
      <c r="H529" s="230">
        <v>60</v>
      </c>
      <c r="I529" s="231"/>
      <c r="J529" s="227"/>
      <c r="K529" s="227"/>
      <c r="L529" s="232"/>
      <c r="M529" s="233"/>
      <c r="N529" s="234"/>
      <c r="O529" s="234"/>
      <c r="P529" s="234"/>
      <c r="Q529" s="234"/>
      <c r="R529" s="234"/>
      <c r="S529" s="234"/>
      <c r="T529" s="235"/>
      <c r="AT529" s="236" t="s">
        <v>145</v>
      </c>
      <c r="AU529" s="236" t="s">
        <v>92</v>
      </c>
      <c r="AV529" s="15" t="s">
        <v>141</v>
      </c>
      <c r="AW529" s="15" t="s">
        <v>42</v>
      </c>
      <c r="AX529" s="15" t="s">
        <v>90</v>
      </c>
      <c r="AY529" s="236" t="s">
        <v>134</v>
      </c>
    </row>
    <row r="530" spans="1:65" s="2" customFormat="1" ht="16.5" customHeight="1">
      <c r="A530" s="35"/>
      <c r="B530" s="36"/>
      <c r="C530" s="216" t="s">
        <v>592</v>
      </c>
      <c r="D530" s="216" t="s">
        <v>166</v>
      </c>
      <c r="E530" s="217" t="s">
        <v>593</v>
      </c>
      <c r="F530" s="218" t="s">
        <v>594</v>
      </c>
      <c r="G530" s="219" t="s">
        <v>329</v>
      </c>
      <c r="H530" s="220">
        <v>63</v>
      </c>
      <c r="I530" s="221"/>
      <c r="J530" s="222">
        <f>ROUND(I530*H530,2)</f>
        <v>0</v>
      </c>
      <c r="K530" s="218" t="s">
        <v>323</v>
      </c>
      <c r="L530" s="223"/>
      <c r="M530" s="224" t="s">
        <v>44</v>
      </c>
      <c r="N530" s="225" t="s">
        <v>53</v>
      </c>
      <c r="O530" s="65"/>
      <c r="P530" s="185">
        <f>O530*H530</f>
        <v>0</v>
      </c>
      <c r="Q530" s="185">
        <v>0</v>
      </c>
      <c r="R530" s="185">
        <f>Q530*H530</f>
        <v>0</v>
      </c>
      <c r="S530" s="185">
        <v>0</v>
      </c>
      <c r="T530" s="186">
        <f>S530*H530</f>
        <v>0</v>
      </c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R530" s="187" t="s">
        <v>92</v>
      </c>
      <c r="AT530" s="187" t="s">
        <v>166</v>
      </c>
      <c r="AU530" s="187" t="s">
        <v>92</v>
      </c>
      <c r="AY530" s="17" t="s">
        <v>134</v>
      </c>
      <c r="BE530" s="188">
        <f>IF(N530="základní",J530,0)</f>
        <v>0</v>
      </c>
      <c r="BF530" s="188">
        <f>IF(N530="snížená",J530,0)</f>
        <v>0</v>
      </c>
      <c r="BG530" s="188">
        <f>IF(N530="zákl. přenesená",J530,0)</f>
        <v>0</v>
      </c>
      <c r="BH530" s="188">
        <f>IF(N530="sníž. přenesená",J530,0)</f>
        <v>0</v>
      </c>
      <c r="BI530" s="188">
        <f>IF(N530="nulová",J530,0)</f>
        <v>0</v>
      </c>
      <c r="BJ530" s="17" t="s">
        <v>90</v>
      </c>
      <c r="BK530" s="188">
        <f>ROUND(I530*H530,2)</f>
        <v>0</v>
      </c>
      <c r="BL530" s="17" t="s">
        <v>90</v>
      </c>
      <c r="BM530" s="187" t="s">
        <v>595</v>
      </c>
    </row>
    <row r="531" spans="1:65" s="13" customFormat="1" ht="11.25">
      <c r="B531" s="194"/>
      <c r="C531" s="195"/>
      <c r="D531" s="196" t="s">
        <v>145</v>
      </c>
      <c r="E531" s="197" t="s">
        <v>44</v>
      </c>
      <c r="F531" s="198" t="s">
        <v>226</v>
      </c>
      <c r="G531" s="195"/>
      <c r="H531" s="197" t="s">
        <v>44</v>
      </c>
      <c r="I531" s="199"/>
      <c r="J531" s="195"/>
      <c r="K531" s="195"/>
      <c r="L531" s="200"/>
      <c r="M531" s="201"/>
      <c r="N531" s="202"/>
      <c r="O531" s="202"/>
      <c r="P531" s="202"/>
      <c r="Q531" s="202"/>
      <c r="R531" s="202"/>
      <c r="S531" s="202"/>
      <c r="T531" s="203"/>
      <c r="AT531" s="204" t="s">
        <v>145</v>
      </c>
      <c r="AU531" s="204" t="s">
        <v>92</v>
      </c>
      <c r="AV531" s="13" t="s">
        <v>90</v>
      </c>
      <c r="AW531" s="13" t="s">
        <v>42</v>
      </c>
      <c r="AX531" s="13" t="s">
        <v>82</v>
      </c>
      <c r="AY531" s="204" t="s">
        <v>134</v>
      </c>
    </row>
    <row r="532" spans="1:65" s="13" customFormat="1" ht="11.25">
      <c r="B532" s="194"/>
      <c r="C532" s="195"/>
      <c r="D532" s="196" t="s">
        <v>145</v>
      </c>
      <c r="E532" s="197" t="s">
        <v>44</v>
      </c>
      <c r="F532" s="198" t="s">
        <v>596</v>
      </c>
      <c r="G532" s="195"/>
      <c r="H532" s="197" t="s">
        <v>44</v>
      </c>
      <c r="I532" s="199"/>
      <c r="J532" s="195"/>
      <c r="K532" s="195"/>
      <c r="L532" s="200"/>
      <c r="M532" s="201"/>
      <c r="N532" s="202"/>
      <c r="O532" s="202"/>
      <c r="P532" s="202"/>
      <c r="Q532" s="202"/>
      <c r="R532" s="202"/>
      <c r="S532" s="202"/>
      <c r="T532" s="203"/>
      <c r="AT532" s="204" t="s">
        <v>145</v>
      </c>
      <c r="AU532" s="204" t="s">
        <v>92</v>
      </c>
      <c r="AV532" s="13" t="s">
        <v>90</v>
      </c>
      <c r="AW532" s="13" t="s">
        <v>42</v>
      </c>
      <c r="AX532" s="13" t="s">
        <v>82</v>
      </c>
      <c r="AY532" s="204" t="s">
        <v>134</v>
      </c>
    </row>
    <row r="533" spans="1:65" s="13" customFormat="1" ht="11.25">
      <c r="B533" s="194"/>
      <c r="C533" s="195"/>
      <c r="D533" s="196" t="s">
        <v>145</v>
      </c>
      <c r="E533" s="197" t="s">
        <v>44</v>
      </c>
      <c r="F533" s="198" t="s">
        <v>589</v>
      </c>
      <c r="G533" s="195"/>
      <c r="H533" s="197" t="s">
        <v>44</v>
      </c>
      <c r="I533" s="199"/>
      <c r="J533" s="195"/>
      <c r="K533" s="195"/>
      <c r="L533" s="200"/>
      <c r="M533" s="201"/>
      <c r="N533" s="202"/>
      <c r="O533" s="202"/>
      <c r="P533" s="202"/>
      <c r="Q533" s="202"/>
      <c r="R533" s="202"/>
      <c r="S533" s="202"/>
      <c r="T533" s="203"/>
      <c r="AT533" s="204" t="s">
        <v>145</v>
      </c>
      <c r="AU533" s="204" t="s">
        <v>92</v>
      </c>
      <c r="AV533" s="13" t="s">
        <v>90</v>
      </c>
      <c r="AW533" s="13" t="s">
        <v>42</v>
      </c>
      <c r="AX533" s="13" t="s">
        <v>82</v>
      </c>
      <c r="AY533" s="204" t="s">
        <v>134</v>
      </c>
    </row>
    <row r="534" spans="1:65" s="14" customFormat="1" ht="11.25">
      <c r="B534" s="205"/>
      <c r="C534" s="206"/>
      <c r="D534" s="196" t="s">
        <v>145</v>
      </c>
      <c r="E534" s="207" t="s">
        <v>44</v>
      </c>
      <c r="F534" s="208" t="s">
        <v>597</v>
      </c>
      <c r="G534" s="206"/>
      <c r="H534" s="209">
        <v>31.5</v>
      </c>
      <c r="I534" s="210"/>
      <c r="J534" s="206"/>
      <c r="K534" s="206"/>
      <c r="L534" s="211"/>
      <c r="M534" s="212"/>
      <c r="N534" s="213"/>
      <c r="O534" s="213"/>
      <c r="P534" s="213"/>
      <c r="Q534" s="213"/>
      <c r="R534" s="213"/>
      <c r="S534" s="213"/>
      <c r="T534" s="214"/>
      <c r="AT534" s="215" t="s">
        <v>145</v>
      </c>
      <c r="AU534" s="215" t="s">
        <v>92</v>
      </c>
      <c r="AV534" s="14" t="s">
        <v>92</v>
      </c>
      <c r="AW534" s="14" t="s">
        <v>42</v>
      </c>
      <c r="AX534" s="14" t="s">
        <v>82</v>
      </c>
      <c r="AY534" s="215" t="s">
        <v>134</v>
      </c>
    </row>
    <row r="535" spans="1:65" s="13" customFormat="1" ht="11.25">
      <c r="B535" s="194"/>
      <c r="C535" s="195"/>
      <c r="D535" s="196" t="s">
        <v>145</v>
      </c>
      <c r="E535" s="197" t="s">
        <v>44</v>
      </c>
      <c r="F535" s="198" t="s">
        <v>591</v>
      </c>
      <c r="G535" s="195"/>
      <c r="H535" s="197" t="s">
        <v>44</v>
      </c>
      <c r="I535" s="199"/>
      <c r="J535" s="195"/>
      <c r="K535" s="195"/>
      <c r="L535" s="200"/>
      <c r="M535" s="201"/>
      <c r="N535" s="202"/>
      <c r="O535" s="202"/>
      <c r="P535" s="202"/>
      <c r="Q535" s="202"/>
      <c r="R535" s="202"/>
      <c r="S535" s="202"/>
      <c r="T535" s="203"/>
      <c r="AT535" s="204" t="s">
        <v>145</v>
      </c>
      <c r="AU535" s="204" t="s">
        <v>92</v>
      </c>
      <c r="AV535" s="13" t="s">
        <v>90</v>
      </c>
      <c r="AW535" s="13" t="s">
        <v>42</v>
      </c>
      <c r="AX535" s="13" t="s">
        <v>82</v>
      </c>
      <c r="AY535" s="204" t="s">
        <v>134</v>
      </c>
    </row>
    <row r="536" spans="1:65" s="14" customFormat="1" ht="11.25">
      <c r="B536" s="205"/>
      <c r="C536" s="206"/>
      <c r="D536" s="196" t="s">
        <v>145</v>
      </c>
      <c r="E536" s="207" t="s">
        <v>44</v>
      </c>
      <c r="F536" s="208" t="s">
        <v>597</v>
      </c>
      <c r="G536" s="206"/>
      <c r="H536" s="209">
        <v>31.5</v>
      </c>
      <c r="I536" s="210"/>
      <c r="J536" s="206"/>
      <c r="K536" s="206"/>
      <c r="L536" s="211"/>
      <c r="M536" s="212"/>
      <c r="N536" s="213"/>
      <c r="O536" s="213"/>
      <c r="P536" s="213"/>
      <c r="Q536" s="213"/>
      <c r="R536" s="213"/>
      <c r="S536" s="213"/>
      <c r="T536" s="214"/>
      <c r="AT536" s="215" t="s">
        <v>145</v>
      </c>
      <c r="AU536" s="215" t="s">
        <v>92</v>
      </c>
      <c r="AV536" s="14" t="s">
        <v>92</v>
      </c>
      <c r="AW536" s="14" t="s">
        <v>42</v>
      </c>
      <c r="AX536" s="14" t="s">
        <v>82</v>
      </c>
      <c r="AY536" s="215" t="s">
        <v>134</v>
      </c>
    </row>
    <row r="537" spans="1:65" s="15" customFormat="1" ht="11.25">
      <c r="B537" s="226"/>
      <c r="C537" s="227"/>
      <c r="D537" s="196" t="s">
        <v>145</v>
      </c>
      <c r="E537" s="228" t="s">
        <v>44</v>
      </c>
      <c r="F537" s="229" t="s">
        <v>232</v>
      </c>
      <c r="G537" s="227"/>
      <c r="H537" s="230">
        <v>63</v>
      </c>
      <c r="I537" s="231"/>
      <c r="J537" s="227"/>
      <c r="K537" s="227"/>
      <c r="L537" s="232"/>
      <c r="M537" s="233"/>
      <c r="N537" s="234"/>
      <c r="O537" s="234"/>
      <c r="P537" s="234"/>
      <c r="Q537" s="234"/>
      <c r="R537" s="234"/>
      <c r="S537" s="234"/>
      <c r="T537" s="235"/>
      <c r="AT537" s="236" t="s">
        <v>145</v>
      </c>
      <c r="AU537" s="236" t="s">
        <v>92</v>
      </c>
      <c r="AV537" s="15" t="s">
        <v>141</v>
      </c>
      <c r="AW537" s="15" t="s">
        <v>42</v>
      </c>
      <c r="AX537" s="15" t="s">
        <v>90</v>
      </c>
      <c r="AY537" s="236" t="s">
        <v>134</v>
      </c>
    </row>
    <row r="538" spans="1:65" s="2" customFormat="1" ht="49.15" customHeight="1">
      <c r="A538" s="35"/>
      <c r="B538" s="36"/>
      <c r="C538" s="176" t="s">
        <v>598</v>
      </c>
      <c r="D538" s="176" t="s">
        <v>136</v>
      </c>
      <c r="E538" s="177" t="s">
        <v>599</v>
      </c>
      <c r="F538" s="178" t="s">
        <v>600</v>
      </c>
      <c r="G538" s="179" t="s">
        <v>329</v>
      </c>
      <c r="H538" s="180">
        <v>10</v>
      </c>
      <c r="I538" s="181"/>
      <c r="J538" s="182">
        <f>ROUND(I538*H538,2)</f>
        <v>0</v>
      </c>
      <c r="K538" s="178" t="s">
        <v>140</v>
      </c>
      <c r="L538" s="40"/>
      <c r="M538" s="183" t="s">
        <v>44</v>
      </c>
      <c r="N538" s="184" t="s">
        <v>53</v>
      </c>
      <c r="O538" s="65"/>
      <c r="P538" s="185">
        <f>O538*H538</f>
        <v>0</v>
      </c>
      <c r="Q538" s="185">
        <v>0</v>
      </c>
      <c r="R538" s="185">
        <f>Q538*H538</f>
        <v>0</v>
      </c>
      <c r="S538" s="185">
        <v>0</v>
      </c>
      <c r="T538" s="186">
        <f>S538*H538</f>
        <v>0</v>
      </c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R538" s="187" t="s">
        <v>90</v>
      </c>
      <c r="AT538" s="187" t="s">
        <v>136</v>
      </c>
      <c r="AU538" s="187" t="s">
        <v>92</v>
      </c>
      <c r="AY538" s="17" t="s">
        <v>134</v>
      </c>
      <c r="BE538" s="188">
        <f>IF(N538="základní",J538,0)</f>
        <v>0</v>
      </c>
      <c r="BF538" s="188">
        <f>IF(N538="snížená",J538,0)</f>
        <v>0</v>
      </c>
      <c r="BG538" s="188">
        <f>IF(N538="zákl. přenesená",J538,0)</f>
        <v>0</v>
      </c>
      <c r="BH538" s="188">
        <f>IF(N538="sníž. přenesená",J538,0)</f>
        <v>0</v>
      </c>
      <c r="BI538" s="188">
        <f>IF(N538="nulová",J538,0)</f>
        <v>0</v>
      </c>
      <c r="BJ538" s="17" t="s">
        <v>90</v>
      </c>
      <c r="BK538" s="188">
        <f>ROUND(I538*H538,2)</f>
        <v>0</v>
      </c>
      <c r="BL538" s="17" t="s">
        <v>90</v>
      </c>
      <c r="BM538" s="187" t="s">
        <v>601</v>
      </c>
    </row>
    <row r="539" spans="1:65" s="2" customFormat="1" ht="11.25">
      <c r="A539" s="35"/>
      <c r="B539" s="36"/>
      <c r="C539" s="37"/>
      <c r="D539" s="189" t="s">
        <v>143</v>
      </c>
      <c r="E539" s="37"/>
      <c r="F539" s="190" t="s">
        <v>602</v>
      </c>
      <c r="G539" s="37"/>
      <c r="H539" s="37"/>
      <c r="I539" s="191"/>
      <c r="J539" s="37"/>
      <c r="K539" s="37"/>
      <c r="L539" s="40"/>
      <c r="M539" s="192"/>
      <c r="N539" s="193"/>
      <c r="O539" s="65"/>
      <c r="P539" s="65"/>
      <c r="Q539" s="65"/>
      <c r="R539" s="65"/>
      <c r="S539" s="65"/>
      <c r="T539" s="66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T539" s="17" t="s">
        <v>143</v>
      </c>
      <c r="AU539" s="17" t="s">
        <v>92</v>
      </c>
    </row>
    <row r="540" spans="1:65" s="13" customFormat="1" ht="11.25">
      <c r="B540" s="194"/>
      <c r="C540" s="195"/>
      <c r="D540" s="196" t="s">
        <v>145</v>
      </c>
      <c r="E540" s="197" t="s">
        <v>44</v>
      </c>
      <c r="F540" s="198" t="s">
        <v>226</v>
      </c>
      <c r="G540" s="195"/>
      <c r="H540" s="197" t="s">
        <v>44</v>
      </c>
      <c r="I540" s="199"/>
      <c r="J540" s="195"/>
      <c r="K540" s="195"/>
      <c r="L540" s="200"/>
      <c r="M540" s="201"/>
      <c r="N540" s="202"/>
      <c r="O540" s="202"/>
      <c r="P540" s="202"/>
      <c r="Q540" s="202"/>
      <c r="R540" s="202"/>
      <c r="S540" s="202"/>
      <c r="T540" s="203"/>
      <c r="AT540" s="204" t="s">
        <v>145</v>
      </c>
      <c r="AU540" s="204" t="s">
        <v>92</v>
      </c>
      <c r="AV540" s="13" t="s">
        <v>90</v>
      </c>
      <c r="AW540" s="13" t="s">
        <v>42</v>
      </c>
      <c r="AX540" s="13" t="s">
        <v>82</v>
      </c>
      <c r="AY540" s="204" t="s">
        <v>134</v>
      </c>
    </row>
    <row r="541" spans="1:65" s="13" customFormat="1" ht="11.25">
      <c r="B541" s="194"/>
      <c r="C541" s="195"/>
      <c r="D541" s="196" t="s">
        <v>145</v>
      </c>
      <c r="E541" s="197" t="s">
        <v>44</v>
      </c>
      <c r="F541" s="198" t="s">
        <v>589</v>
      </c>
      <c r="G541" s="195"/>
      <c r="H541" s="197" t="s">
        <v>44</v>
      </c>
      <c r="I541" s="199"/>
      <c r="J541" s="195"/>
      <c r="K541" s="195"/>
      <c r="L541" s="200"/>
      <c r="M541" s="201"/>
      <c r="N541" s="202"/>
      <c r="O541" s="202"/>
      <c r="P541" s="202"/>
      <c r="Q541" s="202"/>
      <c r="R541" s="202"/>
      <c r="S541" s="202"/>
      <c r="T541" s="203"/>
      <c r="AT541" s="204" t="s">
        <v>145</v>
      </c>
      <c r="AU541" s="204" t="s">
        <v>92</v>
      </c>
      <c r="AV541" s="13" t="s">
        <v>90</v>
      </c>
      <c r="AW541" s="13" t="s">
        <v>42</v>
      </c>
      <c r="AX541" s="13" t="s">
        <v>82</v>
      </c>
      <c r="AY541" s="204" t="s">
        <v>134</v>
      </c>
    </row>
    <row r="542" spans="1:65" s="14" customFormat="1" ht="11.25">
      <c r="B542" s="205"/>
      <c r="C542" s="206"/>
      <c r="D542" s="196" t="s">
        <v>145</v>
      </c>
      <c r="E542" s="207" t="s">
        <v>44</v>
      </c>
      <c r="F542" s="208" t="s">
        <v>603</v>
      </c>
      <c r="G542" s="206"/>
      <c r="H542" s="209">
        <v>5</v>
      </c>
      <c r="I542" s="210"/>
      <c r="J542" s="206"/>
      <c r="K542" s="206"/>
      <c r="L542" s="211"/>
      <c r="M542" s="212"/>
      <c r="N542" s="213"/>
      <c r="O542" s="213"/>
      <c r="P542" s="213"/>
      <c r="Q542" s="213"/>
      <c r="R542" s="213"/>
      <c r="S542" s="213"/>
      <c r="T542" s="214"/>
      <c r="AT542" s="215" t="s">
        <v>145</v>
      </c>
      <c r="AU542" s="215" t="s">
        <v>92</v>
      </c>
      <c r="AV542" s="14" t="s">
        <v>92</v>
      </c>
      <c r="AW542" s="14" t="s">
        <v>42</v>
      </c>
      <c r="AX542" s="14" t="s">
        <v>82</v>
      </c>
      <c r="AY542" s="215" t="s">
        <v>134</v>
      </c>
    </row>
    <row r="543" spans="1:65" s="13" customFormat="1" ht="11.25">
      <c r="B543" s="194"/>
      <c r="C543" s="195"/>
      <c r="D543" s="196" t="s">
        <v>145</v>
      </c>
      <c r="E543" s="197" t="s">
        <v>44</v>
      </c>
      <c r="F543" s="198" t="s">
        <v>591</v>
      </c>
      <c r="G543" s="195"/>
      <c r="H543" s="197" t="s">
        <v>44</v>
      </c>
      <c r="I543" s="199"/>
      <c r="J543" s="195"/>
      <c r="K543" s="195"/>
      <c r="L543" s="200"/>
      <c r="M543" s="201"/>
      <c r="N543" s="202"/>
      <c r="O543" s="202"/>
      <c r="P543" s="202"/>
      <c r="Q543" s="202"/>
      <c r="R543" s="202"/>
      <c r="S543" s="202"/>
      <c r="T543" s="203"/>
      <c r="AT543" s="204" t="s">
        <v>145</v>
      </c>
      <c r="AU543" s="204" t="s">
        <v>92</v>
      </c>
      <c r="AV543" s="13" t="s">
        <v>90</v>
      </c>
      <c r="AW543" s="13" t="s">
        <v>42</v>
      </c>
      <c r="AX543" s="13" t="s">
        <v>82</v>
      </c>
      <c r="AY543" s="204" t="s">
        <v>134</v>
      </c>
    </row>
    <row r="544" spans="1:65" s="14" customFormat="1" ht="11.25">
      <c r="B544" s="205"/>
      <c r="C544" s="206"/>
      <c r="D544" s="196" t="s">
        <v>145</v>
      </c>
      <c r="E544" s="207" t="s">
        <v>44</v>
      </c>
      <c r="F544" s="208" t="s">
        <v>603</v>
      </c>
      <c r="G544" s="206"/>
      <c r="H544" s="209">
        <v>5</v>
      </c>
      <c r="I544" s="210"/>
      <c r="J544" s="206"/>
      <c r="K544" s="206"/>
      <c r="L544" s="211"/>
      <c r="M544" s="212"/>
      <c r="N544" s="213"/>
      <c r="O544" s="213"/>
      <c r="P544" s="213"/>
      <c r="Q544" s="213"/>
      <c r="R544" s="213"/>
      <c r="S544" s="213"/>
      <c r="T544" s="214"/>
      <c r="AT544" s="215" t="s">
        <v>145</v>
      </c>
      <c r="AU544" s="215" t="s">
        <v>92</v>
      </c>
      <c r="AV544" s="14" t="s">
        <v>92</v>
      </c>
      <c r="AW544" s="14" t="s">
        <v>42</v>
      </c>
      <c r="AX544" s="14" t="s">
        <v>82</v>
      </c>
      <c r="AY544" s="215" t="s">
        <v>134</v>
      </c>
    </row>
    <row r="545" spans="1:65" s="15" customFormat="1" ht="11.25">
      <c r="B545" s="226"/>
      <c r="C545" s="227"/>
      <c r="D545" s="196" t="s">
        <v>145</v>
      </c>
      <c r="E545" s="228" t="s">
        <v>44</v>
      </c>
      <c r="F545" s="229" t="s">
        <v>232</v>
      </c>
      <c r="G545" s="227"/>
      <c r="H545" s="230">
        <v>10</v>
      </c>
      <c r="I545" s="231"/>
      <c r="J545" s="227"/>
      <c r="K545" s="227"/>
      <c r="L545" s="232"/>
      <c r="M545" s="233"/>
      <c r="N545" s="234"/>
      <c r="O545" s="234"/>
      <c r="P545" s="234"/>
      <c r="Q545" s="234"/>
      <c r="R545" s="234"/>
      <c r="S545" s="234"/>
      <c r="T545" s="235"/>
      <c r="AT545" s="236" t="s">
        <v>145</v>
      </c>
      <c r="AU545" s="236" t="s">
        <v>92</v>
      </c>
      <c r="AV545" s="15" t="s">
        <v>141</v>
      </c>
      <c r="AW545" s="15" t="s">
        <v>42</v>
      </c>
      <c r="AX545" s="15" t="s">
        <v>90</v>
      </c>
      <c r="AY545" s="236" t="s">
        <v>134</v>
      </c>
    </row>
    <row r="546" spans="1:65" s="2" customFormat="1" ht="16.5" customHeight="1">
      <c r="A546" s="35"/>
      <c r="B546" s="36"/>
      <c r="C546" s="216" t="s">
        <v>604</v>
      </c>
      <c r="D546" s="216" t="s">
        <v>166</v>
      </c>
      <c r="E546" s="217" t="s">
        <v>605</v>
      </c>
      <c r="F546" s="218" t="s">
        <v>606</v>
      </c>
      <c r="G546" s="219" t="s">
        <v>329</v>
      </c>
      <c r="H546" s="220">
        <v>10.5</v>
      </c>
      <c r="I546" s="221"/>
      <c r="J546" s="222">
        <f>ROUND(I546*H546,2)</f>
        <v>0</v>
      </c>
      <c r="K546" s="218" t="s">
        <v>323</v>
      </c>
      <c r="L546" s="223"/>
      <c r="M546" s="224" t="s">
        <v>44</v>
      </c>
      <c r="N546" s="225" t="s">
        <v>53</v>
      </c>
      <c r="O546" s="65"/>
      <c r="P546" s="185">
        <f>O546*H546</f>
        <v>0</v>
      </c>
      <c r="Q546" s="185">
        <v>0</v>
      </c>
      <c r="R546" s="185">
        <f>Q546*H546</f>
        <v>0</v>
      </c>
      <c r="S546" s="185">
        <v>0</v>
      </c>
      <c r="T546" s="186">
        <f>S546*H546</f>
        <v>0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187" t="s">
        <v>92</v>
      </c>
      <c r="AT546" s="187" t="s">
        <v>166</v>
      </c>
      <c r="AU546" s="187" t="s">
        <v>92</v>
      </c>
      <c r="AY546" s="17" t="s">
        <v>134</v>
      </c>
      <c r="BE546" s="188">
        <f>IF(N546="základní",J546,0)</f>
        <v>0</v>
      </c>
      <c r="BF546" s="188">
        <f>IF(N546="snížená",J546,0)</f>
        <v>0</v>
      </c>
      <c r="BG546" s="188">
        <f>IF(N546="zákl. přenesená",J546,0)</f>
        <v>0</v>
      </c>
      <c r="BH546" s="188">
        <f>IF(N546="sníž. přenesená",J546,0)</f>
        <v>0</v>
      </c>
      <c r="BI546" s="188">
        <f>IF(N546="nulová",J546,0)</f>
        <v>0</v>
      </c>
      <c r="BJ546" s="17" t="s">
        <v>90</v>
      </c>
      <c r="BK546" s="188">
        <f>ROUND(I546*H546,2)</f>
        <v>0</v>
      </c>
      <c r="BL546" s="17" t="s">
        <v>90</v>
      </c>
      <c r="BM546" s="187" t="s">
        <v>607</v>
      </c>
    </row>
    <row r="547" spans="1:65" s="13" customFormat="1" ht="11.25">
      <c r="B547" s="194"/>
      <c r="C547" s="195"/>
      <c r="D547" s="196" t="s">
        <v>145</v>
      </c>
      <c r="E547" s="197" t="s">
        <v>44</v>
      </c>
      <c r="F547" s="198" t="s">
        <v>226</v>
      </c>
      <c r="G547" s="195"/>
      <c r="H547" s="197" t="s">
        <v>44</v>
      </c>
      <c r="I547" s="199"/>
      <c r="J547" s="195"/>
      <c r="K547" s="195"/>
      <c r="L547" s="200"/>
      <c r="M547" s="201"/>
      <c r="N547" s="202"/>
      <c r="O547" s="202"/>
      <c r="P547" s="202"/>
      <c r="Q547" s="202"/>
      <c r="R547" s="202"/>
      <c r="S547" s="202"/>
      <c r="T547" s="203"/>
      <c r="AT547" s="204" t="s">
        <v>145</v>
      </c>
      <c r="AU547" s="204" t="s">
        <v>92</v>
      </c>
      <c r="AV547" s="13" t="s">
        <v>90</v>
      </c>
      <c r="AW547" s="13" t="s">
        <v>42</v>
      </c>
      <c r="AX547" s="13" t="s">
        <v>82</v>
      </c>
      <c r="AY547" s="204" t="s">
        <v>134</v>
      </c>
    </row>
    <row r="548" spans="1:65" s="13" customFormat="1" ht="11.25">
      <c r="B548" s="194"/>
      <c r="C548" s="195"/>
      <c r="D548" s="196" t="s">
        <v>145</v>
      </c>
      <c r="E548" s="197" t="s">
        <v>44</v>
      </c>
      <c r="F548" s="198" t="s">
        <v>596</v>
      </c>
      <c r="G548" s="195"/>
      <c r="H548" s="197" t="s">
        <v>44</v>
      </c>
      <c r="I548" s="199"/>
      <c r="J548" s="195"/>
      <c r="K548" s="195"/>
      <c r="L548" s="200"/>
      <c r="M548" s="201"/>
      <c r="N548" s="202"/>
      <c r="O548" s="202"/>
      <c r="P548" s="202"/>
      <c r="Q548" s="202"/>
      <c r="R548" s="202"/>
      <c r="S548" s="202"/>
      <c r="T548" s="203"/>
      <c r="AT548" s="204" t="s">
        <v>145</v>
      </c>
      <c r="AU548" s="204" t="s">
        <v>92</v>
      </c>
      <c r="AV548" s="13" t="s">
        <v>90</v>
      </c>
      <c r="AW548" s="13" t="s">
        <v>42</v>
      </c>
      <c r="AX548" s="13" t="s">
        <v>82</v>
      </c>
      <c r="AY548" s="204" t="s">
        <v>134</v>
      </c>
    </row>
    <row r="549" spans="1:65" s="13" customFormat="1" ht="11.25">
      <c r="B549" s="194"/>
      <c r="C549" s="195"/>
      <c r="D549" s="196" t="s">
        <v>145</v>
      </c>
      <c r="E549" s="197" t="s">
        <v>44</v>
      </c>
      <c r="F549" s="198" t="s">
        <v>589</v>
      </c>
      <c r="G549" s="195"/>
      <c r="H549" s="197" t="s">
        <v>44</v>
      </c>
      <c r="I549" s="199"/>
      <c r="J549" s="195"/>
      <c r="K549" s="195"/>
      <c r="L549" s="200"/>
      <c r="M549" s="201"/>
      <c r="N549" s="202"/>
      <c r="O549" s="202"/>
      <c r="P549" s="202"/>
      <c r="Q549" s="202"/>
      <c r="R549" s="202"/>
      <c r="S549" s="202"/>
      <c r="T549" s="203"/>
      <c r="AT549" s="204" t="s">
        <v>145</v>
      </c>
      <c r="AU549" s="204" t="s">
        <v>92</v>
      </c>
      <c r="AV549" s="13" t="s">
        <v>90</v>
      </c>
      <c r="AW549" s="13" t="s">
        <v>42</v>
      </c>
      <c r="AX549" s="13" t="s">
        <v>82</v>
      </c>
      <c r="AY549" s="204" t="s">
        <v>134</v>
      </c>
    </row>
    <row r="550" spans="1:65" s="14" customFormat="1" ht="11.25">
      <c r="B550" s="205"/>
      <c r="C550" s="206"/>
      <c r="D550" s="196" t="s">
        <v>145</v>
      </c>
      <c r="E550" s="207" t="s">
        <v>44</v>
      </c>
      <c r="F550" s="208" t="s">
        <v>608</v>
      </c>
      <c r="G550" s="206"/>
      <c r="H550" s="209">
        <v>5.25</v>
      </c>
      <c r="I550" s="210"/>
      <c r="J550" s="206"/>
      <c r="K550" s="206"/>
      <c r="L550" s="211"/>
      <c r="M550" s="212"/>
      <c r="N550" s="213"/>
      <c r="O550" s="213"/>
      <c r="P550" s="213"/>
      <c r="Q550" s="213"/>
      <c r="R550" s="213"/>
      <c r="S550" s="213"/>
      <c r="T550" s="214"/>
      <c r="AT550" s="215" t="s">
        <v>145</v>
      </c>
      <c r="AU550" s="215" t="s">
        <v>92</v>
      </c>
      <c r="AV550" s="14" t="s">
        <v>92</v>
      </c>
      <c r="AW550" s="14" t="s">
        <v>42</v>
      </c>
      <c r="AX550" s="14" t="s">
        <v>82</v>
      </c>
      <c r="AY550" s="215" t="s">
        <v>134</v>
      </c>
    </row>
    <row r="551" spans="1:65" s="13" customFormat="1" ht="11.25">
      <c r="B551" s="194"/>
      <c r="C551" s="195"/>
      <c r="D551" s="196" t="s">
        <v>145</v>
      </c>
      <c r="E551" s="197" t="s">
        <v>44</v>
      </c>
      <c r="F551" s="198" t="s">
        <v>591</v>
      </c>
      <c r="G551" s="195"/>
      <c r="H551" s="197" t="s">
        <v>44</v>
      </c>
      <c r="I551" s="199"/>
      <c r="J551" s="195"/>
      <c r="K551" s="195"/>
      <c r="L551" s="200"/>
      <c r="M551" s="201"/>
      <c r="N551" s="202"/>
      <c r="O551" s="202"/>
      <c r="P551" s="202"/>
      <c r="Q551" s="202"/>
      <c r="R551" s="202"/>
      <c r="S551" s="202"/>
      <c r="T551" s="203"/>
      <c r="AT551" s="204" t="s">
        <v>145</v>
      </c>
      <c r="AU551" s="204" t="s">
        <v>92</v>
      </c>
      <c r="AV551" s="13" t="s">
        <v>90</v>
      </c>
      <c r="AW551" s="13" t="s">
        <v>42</v>
      </c>
      <c r="AX551" s="13" t="s">
        <v>82</v>
      </c>
      <c r="AY551" s="204" t="s">
        <v>134</v>
      </c>
    </row>
    <row r="552" spans="1:65" s="14" customFormat="1" ht="11.25">
      <c r="B552" s="205"/>
      <c r="C552" s="206"/>
      <c r="D552" s="196" t="s">
        <v>145</v>
      </c>
      <c r="E552" s="207" t="s">
        <v>44</v>
      </c>
      <c r="F552" s="208" t="s">
        <v>608</v>
      </c>
      <c r="G552" s="206"/>
      <c r="H552" s="209">
        <v>5.25</v>
      </c>
      <c r="I552" s="210"/>
      <c r="J552" s="206"/>
      <c r="K552" s="206"/>
      <c r="L552" s="211"/>
      <c r="M552" s="212"/>
      <c r="N552" s="213"/>
      <c r="O552" s="213"/>
      <c r="P552" s="213"/>
      <c r="Q552" s="213"/>
      <c r="R552" s="213"/>
      <c r="S552" s="213"/>
      <c r="T552" s="214"/>
      <c r="AT552" s="215" t="s">
        <v>145</v>
      </c>
      <c r="AU552" s="215" t="s">
        <v>92</v>
      </c>
      <c r="AV552" s="14" t="s">
        <v>92</v>
      </c>
      <c r="AW552" s="14" t="s">
        <v>42</v>
      </c>
      <c r="AX552" s="14" t="s">
        <v>82</v>
      </c>
      <c r="AY552" s="215" t="s">
        <v>134</v>
      </c>
    </row>
    <row r="553" spans="1:65" s="15" customFormat="1" ht="11.25">
      <c r="B553" s="226"/>
      <c r="C553" s="227"/>
      <c r="D553" s="196" t="s">
        <v>145</v>
      </c>
      <c r="E553" s="228" t="s">
        <v>44</v>
      </c>
      <c r="F553" s="229" t="s">
        <v>232</v>
      </c>
      <c r="G553" s="227"/>
      <c r="H553" s="230">
        <v>10.5</v>
      </c>
      <c r="I553" s="231"/>
      <c r="J553" s="227"/>
      <c r="K553" s="227"/>
      <c r="L553" s="232"/>
      <c r="M553" s="233"/>
      <c r="N553" s="234"/>
      <c r="O553" s="234"/>
      <c r="P553" s="234"/>
      <c r="Q553" s="234"/>
      <c r="R553" s="234"/>
      <c r="S553" s="234"/>
      <c r="T553" s="235"/>
      <c r="AT553" s="236" t="s">
        <v>145</v>
      </c>
      <c r="AU553" s="236" t="s">
        <v>92</v>
      </c>
      <c r="AV553" s="15" t="s">
        <v>141</v>
      </c>
      <c r="AW553" s="15" t="s">
        <v>42</v>
      </c>
      <c r="AX553" s="15" t="s">
        <v>90</v>
      </c>
      <c r="AY553" s="236" t="s">
        <v>134</v>
      </c>
    </row>
    <row r="554" spans="1:65" s="2" customFormat="1" ht="49.15" customHeight="1">
      <c r="A554" s="35"/>
      <c r="B554" s="36"/>
      <c r="C554" s="176" t="s">
        <v>609</v>
      </c>
      <c r="D554" s="176" t="s">
        <v>136</v>
      </c>
      <c r="E554" s="177" t="s">
        <v>610</v>
      </c>
      <c r="F554" s="178" t="s">
        <v>611</v>
      </c>
      <c r="G554" s="179" t="s">
        <v>329</v>
      </c>
      <c r="H554" s="180">
        <v>55</v>
      </c>
      <c r="I554" s="181"/>
      <c r="J554" s="182">
        <f>ROUND(I554*H554,2)</f>
        <v>0</v>
      </c>
      <c r="K554" s="178" t="s">
        <v>140</v>
      </c>
      <c r="L554" s="40"/>
      <c r="M554" s="183" t="s">
        <v>44</v>
      </c>
      <c r="N554" s="184" t="s">
        <v>53</v>
      </c>
      <c r="O554" s="65"/>
      <c r="P554" s="185">
        <f>O554*H554</f>
        <v>0</v>
      </c>
      <c r="Q554" s="185">
        <v>0</v>
      </c>
      <c r="R554" s="185">
        <f>Q554*H554</f>
        <v>0</v>
      </c>
      <c r="S554" s="185">
        <v>0</v>
      </c>
      <c r="T554" s="186">
        <f>S554*H554</f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187" t="s">
        <v>90</v>
      </c>
      <c r="AT554" s="187" t="s">
        <v>136</v>
      </c>
      <c r="AU554" s="187" t="s">
        <v>92</v>
      </c>
      <c r="AY554" s="17" t="s">
        <v>134</v>
      </c>
      <c r="BE554" s="188">
        <f>IF(N554="základní",J554,0)</f>
        <v>0</v>
      </c>
      <c r="BF554" s="188">
        <f>IF(N554="snížená",J554,0)</f>
        <v>0</v>
      </c>
      <c r="BG554" s="188">
        <f>IF(N554="zákl. přenesená",J554,0)</f>
        <v>0</v>
      </c>
      <c r="BH554" s="188">
        <f>IF(N554="sníž. přenesená",J554,0)</f>
        <v>0</v>
      </c>
      <c r="BI554" s="188">
        <f>IF(N554="nulová",J554,0)</f>
        <v>0</v>
      </c>
      <c r="BJ554" s="17" t="s">
        <v>90</v>
      </c>
      <c r="BK554" s="188">
        <f>ROUND(I554*H554,2)</f>
        <v>0</v>
      </c>
      <c r="BL554" s="17" t="s">
        <v>90</v>
      </c>
      <c r="BM554" s="187" t="s">
        <v>612</v>
      </c>
    </row>
    <row r="555" spans="1:65" s="2" customFormat="1" ht="11.25">
      <c r="A555" s="35"/>
      <c r="B555" s="36"/>
      <c r="C555" s="37"/>
      <c r="D555" s="189" t="s">
        <v>143</v>
      </c>
      <c r="E555" s="37"/>
      <c r="F555" s="190" t="s">
        <v>613</v>
      </c>
      <c r="G555" s="37"/>
      <c r="H555" s="37"/>
      <c r="I555" s="191"/>
      <c r="J555" s="37"/>
      <c r="K555" s="37"/>
      <c r="L555" s="40"/>
      <c r="M555" s="192"/>
      <c r="N555" s="193"/>
      <c r="O555" s="65"/>
      <c r="P555" s="65"/>
      <c r="Q555" s="65"/>
      <c r="R555" s="65"/>
      <c r="S555" s="65"/>
      <c r="T555" s="66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T555" s="17" t="s">
        <v>143</v>
      </c>
      <c r="AU555" s="17" t="s">
        <v>92</v>
      </c>
    </row>
    <row r="556" spans="1:65" s="13" customFormat="1" ht="11.25">
      <c r="B556" s="194"/>
      <c r="C556" s="195"/>
      <c r="D556" s="196" t="s">
        <v>145</v>
      </c>
      <c r="E556" s="197" t="s">
        <v>44</v>
      </c>
      <c r="F556" s="198" t="s">
        <v>492</v>
      </c>
      <c r="G556" s="195"/>
      <c r="H556" s="197" t="s">
        <v>44</v>
      </c>
      <c r="I556" s="199"/>
      <c r="J556" s="195"/>
      <c r="K556" s="195"/>
      <c r="L556" s="200"/>
      <c r="M556" s="201"/>
      <c r="N556" s="202"/>
      <c r="O556" s="202"/>
      <c r="P556" s="202"/>
      <c r="Q556" s="202"/>
      <c r="R556" s="202"/>
      <c r="S556" s="202"/>
      <c r="T556" s="203"/>
      <c r="AT556" s="204" t="s">
        <v>145</v>
      </c>
      <c r="AU556" s="204" t="s">
        <v>92</v>
      </c>
      <c r="AV556" s="13" t="s">
        <v>90</v>
      </c>
      <c r="AW556" s="13" t="s">
        <v>42</v>
      </c>
      <c r="AX556" s="13" t="s">
        <v>82</v>
      </c>
      <c r="AY556" s="204" t="s">
        <v>134</v>
      </c>
    </row>
    <row r="557" spans="1:65" s="13" customFormat="1" ht="11.25">
      <c r="B557" s="194"/>
      <c r="C557" s="195"/>
      <c r="D557" s="196" t="s">
        <v>145</v>
      </c>
      <c r="E557" s="197" t="s">
        <v>44</v>
      </c>
      <c r="F557" s="198" t="s">
        <v>614</v>
      </c>
      <c r="G557" s="195"/>
      <c r="H557" s="197" t="s">
        <v>44</v>
      </c>
      <c r="I557" s="199"/>
      <c r="J557" s="195"/>
      <c r="K557" s="195"/>
      <c r="L557" s="200"/>
      <c r="M557" s="201"/>
      <c r="N557" s="202"/>
      <c r="O557" s="202"/>
      <c r="P557" s="202"/>
      <c r="Q557" s="202"/>
      <c r="R557" s="202"/>
      <c r="S557" s="202"/>
      <c r="T557" s="203"/>
      <c r="AT557" s="204" t="s">
        <v>145</v>
      </c>
      <c r="AU557" s="204" t="s">
        <v>92</v>
      </c>
      <c r="AV557" s="13" t="s">
        <v>90</v>
      </c>
      <c r="AW557" s="13" t="s">
        <v>42</v>
      </c>
      <c r="AX557" s="13" t="s">
        <v>82</v>
      </c>
      <c r="AY557" s="204" t="s">
        <v>134</v>
      </c>
    </row>
    <row r="558" spans="1:65" s="14" customFormat="1" ht="11.25">
      <c r="B558" s="205"/>
      <c r="C558" s="206"/>
      <c r="D558" s="196" t="s">
        <v>145</v>
      </c>
      <c r="E558" s="207" t="s">
        <v>44</v>
      </c>
      <c r="F558" s="208" t="s">
        <v>615</v>
      </c>
      <c r="G558" s="206"/>
      <c r="H558" s="209">
        <v>55</v>
      </c>
      <c r="I558" s="210"/>
      <c r="J558" s="206"/>
      <c r="K558" s="206"/>
      <c r="L558" s="211"/>
      <c r="M558" s="212"/>
      <c r="N558" s="213"/>
      <c r="O558" s="213"/>
      <c r="P558" s="213"/>
      <c r="Q558" s="213"/>
      <c r="R558" s="213"/>
      <c r="S558" s="213"/>
      <c r="T558" s="214"/>
      <c r="AT558" s="215" t="s">
        <v>145</v>
      </c>
      <c r="AU558" s="215" t="s">
        <v>92</v>
      </c>
      <c r="AV558" s="14" t="s">
        <v>92</v>
      </c>
      <c r="AW558" s="14" t="s">
        <v>42</v>
      </c>
      <c r="AX558" s="14" t="s">
        <v>90</v>
      </c>
      <c r="AY558" s="215" t="s">
        <v>134</v>
      </c>
    </row>
    <row r="559" spans="1:65" s="2" customFormat="1" ht="24.2" customHeight="1">
      <c r="A559" s="35"/>
      <c r="B559" s="36"/>
      <c r="C559" s="216" t="s">
        <v>616</v>
      </c>
      <c r="D559" s="216" t="s">
        <v>166</v>
      </c>
      <c r="E559" s="217" t="s">
        <v>617</v>
      </c>
      <c r="F559" s="218" t="s">
        <v>618</v>
      </c>
      <c r="G559" s="219" t="s">
        <v>329</v>
      </c>
      <c r="H559" s="220">
        <v>57.75</v>
      </c>
      <c r="I559" s="221"/>
      <c r="J559" s="222">
        <f>ROUND(I559*H559,2)</f>
        <v>0</v>
      </c>
      <c r="K559" s="218" t="s">
        <v>323</v>
      </c>
      <c r="L559" s="223"/>
      <c r="M559" s="224" t="s">
        <v>44</v>
      </c>
      <c r="N559" s="225" t="s">
        <v>53</v>
      </c>
      <c r="O559" s="65"/>
      <c r="P559" s="185">
        <f>O559*H559</f>
        <v>0</v>
      </c>
      <c r="Q559" s="185">
        <v>8.9999999999999998E-4</v>
      </c>
      <c r="R559" s="185">
        <f>Q559*H559</f>
        <v>5.1975E-2</v>
      </c>
      <c r="S559" s="185">
        <v>0</v>
      </c>
      <c r="T559" s="186">
        <f>S559*H559</f>
        <v>0</v>
      </c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R559" s="187" t="s">
        <v>92</v>
      </c>
      <c r="AT559" s="187" t="s">
        <v>166</v>
      </c>
      <c r="AU559" s="187" t="s">
        <v>92</v>
      </c>
      <c r="AY559" s="17" t="s">
        <v>134</v>
      </c>
      <c r="BE559" s="188">
        <f>IF(N559="základní",J559,0)</f>
        <v>0</v>
      </c>
      <c r="BF559" s="188">
        <f>IF(N559="snížená",J559,0)</f>
        <v>0</v>
      </c>
      <c r="BG559" s="188">
        <f>IF(N559="zákl. přenesená",J559,0)</f>
        <v>0</v>
      </c>
      <c r="BH559" s="188">
        <f>IF(N559="sníž. přenesená",J559,0)</f>
        <v>0</v>
      </c>
      <c r="BI559" s="188">
        <f>IF(N559="nulová",J559,0)</f>
        <v>0</v>
      </c>
      <c r="BJ559" s="17" t="s">
        <v>90</v>
      </c>
      <c r="BK559" s="188">
        <f>ROUND(I559*H559,2)</f>
        <v>0</v>
      </c>
      <c r="BL559" s="17" t="s">
        <v>90</v>
      </c>
      <c r="BM559" s="187" t="s">
        <v>619</v>
      </c>
    </row>
    <row r="560" spans="1:65" s="13" customFormat="1" ht="11.25">
      <c r="B560" s="194"/>
      <c r="C560" s="195"/>
      <c r="D560" s="196" t="s">
        <v>145</v>
      </c>
      <c r="E560" s="197" t="s">
        <v>44</v>
      </c>
      <c r="F560" s="198" t="s">
        <v>492</v>
      </c>
      <c r="G560" s="195"/>
      <c r="H560" s="197" t="s">
        <v>44</v>
      </c>
      <c r="I560" s="199"/>
      <c r="J560" s="195"/>
      <c r="K560" s="195"/>
      <c r="L560" s="200"/>
      <c r="M560" s="201"/>
      <c r="N560" s="202"/>
      <c r="O560" s="202"/>
      <c r="P560" s="202"/>
      <c r="Q560" s="202"/>
      <c r="R560" s="202"/>
      <c r="S560" s="202"/>
      <c r="T560" s="203"/>
      <c r="AT560" s="204" t="s">
        <v>145</v>
      </c>
      <c r="AU560" s="204" t="s">
        <v>92</v>
      </c>
      <c r="AV560" s="13" t="s">
        <v>90</v>
      </c>
      <c r="AW560" s="13" t="s">
        <v>42</v>
      </c>
      <c r="AX560" s="13" t="s">
        <v>82</v>
      </c>
      <c r="AY560" s="204" t="s">
        <v>134</v>
      </c>
    </row>
    <row r="561" spans="1:65" s="13" customFormat="1" ht="11.25">
      <c r="B561" s="194"/>
      <c r="C561" s="195"/>
      <c r="D561" s="196" t="s">
        <v>145</v>
      </c>
      <c r="E561" s="197" t="s">
        <v>44</v>
      </c>
      <c r="F561" s="198" t="s">
        <v>620</v>
      </c>
      <c r="G561" s="195"/>
      <c r="H561" s="197" t="s">
        <v>44</v>
      </c>
      <c r="I561" s="199"/>
      <c r="J561" s="195"/>
      <c r="K561" s="195"/>
      <c r="L561" s="200"/>
      <c r="M561" s="201"/>
      <c r="N561" s="202"/>
      <c r="O561" s="202"/>
      <c r="P561" s="202"/>
      <c r="Q561" s="202"/>
      <c r="R561" s="202"/>
      <c r="S561" s="202"/>
      <c r="T561" s="203"/>
      <c r="AT561" s="204" t="s">
        <v>145</v>
      </c>
      <c r="AU561" s="204" t="s">
        <v>92</v>
      </c>
      <c r="AV561" s="13" t="s">
        <v>90</v>
      </c>
      <c r="AW561" s="13" t="s">
        <v>42</v>
      </c>
      <c r="AX561" s="13" t="s">
        <v>82</v>
      </c>
      <c r="AY561" s="204" t="s">
        <v>134</v>
      </c>
    </row>
    <row r="562" spans="1:65" s="14" customFormat="1" ht="11.25">
      <c r="B562" s="205"/>
      <c r="C562" s="206"/>
      <c r="D562" s="196" t="s">
        <v>145</v>
      </c>
      <c r="E562" s="207" t="s">
        <v>44</v>
      </c>
      <c r="F562" s="208" t="s">
        <v>621</v>
      </c>
      <c r="G562" s="206"/>
      <c r="H562" s="209">
        <v>57.75</v>
      </c>
      <c r="I562" s="210"/>
      <c r="J562" s="206"/>
      <c r="K562" s="206"/>
      <c r="L562" s="211"/>
      <c r="M562" s="212"/>
      <c r="N562" s="213"/>
      <c r="O562" s="213"/>
      <c r="P562" s="213"/>
      <c r="Q562" s="213"/>
      <c r="R562" s="213"/>
      <c r="S562" s="213"/>
      <c r="T562" s="214"/>
      <c r="AT562" s="215" t="s">
        <v>145</v>
      </c>
      <c r="AU562" s="215" t="s">
        <v>92</v>
      </c>
      <c r="AV562" s="14" t="s">
        <v>92</v>
      </c>
      <c r="AW562" s="14" t="s">
        <v>42</v>
      </c>
      <c r="AX562" s="14" t="s">
        <v>90</v>
      </c>
      <c r="AY562" s="215" t="s">
        <v>134</v>
      </c>
    </row>
    <row r="563" spans="1:65" s="2" customFormat="1" ht="37.9" customHeight="1">
      <c r="A563" s="35"/>
      <c r="B563" s="36"/>
      <c r="C563" s="176" t="s">
        <v>622</v>
      </c>
      <c r="D563" s="176" t="s">
        <v>136</v>
      </c>
      <c r="E563" s="177" t="s">
        <v>623</v>
      </c>
      <c r="F563" s="178" t="s">
        <v>624</v>
      </c>
      <c r="G563" s="179" t="s">
        <v>329</v>
      </c>
      <c r="H563" s="180">
        <v>30</v>
      </c>
      <c r="I563" s="181"/>
      <c r="J563" s="182">
        <f>ROUND(I563*H563,2)</f>
        <v>0</v>
      </c>
      <c r="K563" s="178" t="s">
        <v>140</v>
      </c>
      <c r="L563" s="40"/>
      <c r="M563" s="183" t="s">
        <v>44</v>
      </c>
      <c r="N563" s="184" t="s">
        <v>53</v>
      </c>
      <c r="O563" s="65"/>
      <c r="P563" s="185">
        <f>O563*H563</f>
        <v>0</v>
      </c>
      <c r="Q563" s="185">
        <v>0</v>
      </c>
      <c r="R563" s="185">
        <f>Q563*H563</f>
        <v>0</v>
      </c>
      <c r="S563" s="185">
        <v>0</v>
      </c>
      <c r="T563" s="186">
        <f>S563*H563</f>
        <v>0</v>
      </c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R563" s="187" t="s">
        <v>90</v>
      </c>
      <c r="AT563" s="187" t="s">
        <v>136</v>
      </c>
      <c r="AU563" s="187" t="s">
        <v>92</v>
      </c>
      <c r="AY563" s="17" t="s">
        <v>134</v>
      </c>
      <c r="BE563" s="188">
        <f>IF(N563="základní",J563,0)</f>
        <v>0</v>
      </c>
      <c r="BF563" s="188">
        <f>IF(N563="snížená",J563,0)</f>
        <v>0</v>
      </c>
      <c r="BG563" s="188">
        <f>IF(N563="zákl. přenesená",J563,0)</f>
        <v>0</v>
      </c>
      <c r="BH563" s="188">
        <f>IF(N563="sníž. přenesená",J563,0)</f>
        <v>0</v>
      </c>
      <c r="BI563" s="188">
        <f>IF(N563="nulová",J563,0)</f>
        <v>0</v>
      </c>
      <c r="BJ563" s="17" t="s">
        <v>90</v>
      </c>
      <c r="BK563" s="188">
        <f>ROUND(I563*H563,2)</f>
        <v>0</v>
      </c>
      <c r="BL563" s="17" t="s">
        <v>90</v>
      </c>
      <c r="BM563" s="187" t="s">
        <v>625</v>
      </c>
    </row>
    <row r="564" spans="1:65" s="2" customFormat="1" ht="11.25">
      <c r="A564" s="35"/>
      <c r="B564" s="36"/>
      <c r="C564" s="37"/>
      <c r="D564" s="189" t="s">
        <v>143</v>
      </c>
      <c r="E564" s="37"/>
      <c r="F564" s="190" t="s">
        <v>626</v>
      </c>
      <c r="G564" s="37"/>
      <c r="H564" s="37"/>
      <c r="I564" s="191"/>
      <c r="J564" s="37"/>
      <c r="K564" s="37"/>
      <c r="L564" s="40"/>
      <c r="M564" s="192"/>
      <c r="N564" s="193"/>
      <c r="O564" s="65"/>
      <c r="P564" s="65"/>
      <c r="Q564" s="65"/>
      <c r="R564" s="65"/>
      <c r="S564" s="65"/>
      <c r="T564" s="66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T564" s="17" t="s">
        <v>143</v>
      </c>
      <c r="AU564" s="17" t="s">
        <v>92</v>
      </c>
    </row>
    <row r="565" spans="1:65" s="13" customFormat="1" ht="11.25">
      <c r="B565" s="194"/>
      <c r="C565" s="195"/>
      <c r="D565" s="196" t="s">
        <v>145</v>
      </c>
      <c r="E565" s="197" t="s">
        <v>44</v>
      </c>
      <c r="F565" s="198" t="s">
        <v>537</v>
      </c>
      <c r="G565" s="195"/>
      <c r="H565" s="197" t="s">
        <v>44</v>
      </c>
      <c r="I565" s="199"/>
      <c r="J565" s="195"/>
      <c r="K565" s="195"/>
      <c r="L565" s="200"/>
      <c r="M565" s="201"/>
      <c r="N565" s="202"/>
      <c r="O565" s="202"/>
      <c r="P565" s="202"/>
      <c r="Q565" s="202"/>
      <c r="R565" s="202"/>
      <c r="S565" s="202"/>
      <c r="T565" s="203"/>
      <c r="AT565" s="204" t="s">
        <v>145</v>
      </c>
      <c r="AU565" s="204" t="s">
        <v>92</v>
      </c>
      <c r="AV565" s="13" t="s">
        <v>90</v>
      </c>
      <c r="AW565" s="13" t="s">
        <v>42</v>
      </c>
      <c r="AX565" s="13" t="s">
        <v>82</v>
      </c>
      <c r="AY565" s="204" t="s">
        <v>134</v>
      </c>
    </row>
    <row r="566" spans="1:65" s="13" customFormat="1" ht="11.25">
      <c r="B566" s="194"/>
      <c r="C566" s="195"/>
      <c r="D566" s="196" t="s">
        <v>145</v>
      </c>
      <c r="E566" s="197" t="s">
        <v>44</v>
      </c>
      <c r="F566" s="198" t="s">
        <v>627</v>
      </c>
      <c r="G566" s="195"/>
      <c r="H566" s="197" t="s">
        <v>44</v>
      </c>
      <c r="I566" s="199"/>
      <c r="J566" s="195"/>
      <c r="K566" s="195"/>
      <c r="L566" s="200"/>
      <c r="M566" s="201"/>
      <c r="N566" s="202"/>
      <c r="O566" s="202"/>
      <c r="P566" s="202"/>
      <c r="Q566" s="202"/>
      <c r="R566" s="202"/>
      <c r="S566" s="202"/>
      <c r="T566" s="203"/>
      <c r="AT566" s="204" t="s">
        <v>145</v>
      </c>
      <c r="AU566" s="204" t="s">
        <v>92</v>
      </c>
      <c r="AV566" s="13" t="s">
        <v>90</v>
      </c>
      <c r="AW566" s="13" t="s">
        <v>42</v>
      </c>
      <c r="AX566" s="13" t="s">
        <v>82</v>
      </c>
      <c r="AY566" s="204" t="s">
        <v>134</v>
      </c>
    </row>
    <row r="567" spans="1:65" s="14" customFormat="1" ht="11.25">
      <c r="B567" s="205"/>
      <c r="C567" s="206"/>
      <c r="D567" s="196" t="s">
        <v>145</v>
      </c>
      <c r="E567" s="207" t="s">
        <v>44</v>
      </c>
      <c r="F567" s="208" t="s">
        <v>332</v>
      </c>
      <c r="G567" s="206"/>
      <c r="H567" s="209">
        <v>30</v>
      </c>
      <c r="I567" s="210"/>
      <c r="J567" s="206"/>
      <c r="K567" s="206"/>
      <c r="L567" s="211"/>
      <c r="M567" s="212"/>
      <c r="N567" s="213"/>
      <c r="O567" s="213"/>
      <c r="P567" s="213"/>
      <c r="Q567" s="213"/>
      <c r="R567" s="213"/>
      <c r="S567" s="213"/>
      <c r="T567" s="214"/>
      <c r="AT567" s="215" t="s">
        <v>145</v>
      </c>
      <c r="AU567" s="215" t="s">
        <v>92</v>
      </c>
      <c r="AV567" s="14" t="s">
        <v>92</v>
      </c>
      <c r="AW567" s="14" t="s">
        <v>42</v>
      </c>
      <c r="AX567" s="14" t="s">
        <v>90</v>
      </c>
      <c r="AY567" s="215" t="s">
        <v>134</v>
      </c>
    </row>
    <row r="568" spans="1:65" s="12" customFormat="1" ht="22.9" customHeight="1">
      <c r="B568" s="160"/>
      <c r="C568" s="161"/>
      <c r="D568" s="162" t="s">
        <v>81</v>
      </c>
      <c r="E568" s="174" t="s">
        <v>628</v>
      </c>
      <c r="F568" s="174" t="s">
        <v>629</v>
      </c>
      <c r="G568" s="161"/>
      <c r="H568" s="161"/>
      <c r="I568" s="164"/>
      <c r="J568" s="175">
        <f>BK568</f>
        <v>0</v>
      </c>
      <c r="K568" s="161"/>
      <c r="L568" s="166"/>
      <c r="M568" s="167"/>
      <c r="N568" s="168"/>
      <c r="O568" s="168"/>
      <c r="P568" s="169">
        <f>SUM(P569:P934)</f>
        <v>0</v>
      </c>
      <c r="Q568" s="168"/>
      <c r="R568" s="169">
        <f>SUM(R569:R934)</f>
        <v>4.40289544</v>
      </c>
      <c r="S568" s="168"/>
      <c r="T568" s="170">
        <f>SUM(T569:T934)</f>
        <v>0</v>
      </c>
      <c r="AR568" s="171" t="s">
        <v>155</v>
      </c>
      <c r="AT568" s="172" t="s">
        <v>81</v>
      </c>
      <c r="AU568" s="172" t="s">
        <v>90</v>
      </c>
      <c r="AY568" s="171" t="s">
        <v>134</v>
      </c>
      <c r="BK568" s="173">
        <f>SUM(BK569:BK934)</f>
        <v>0</v>
      </c>
    </row>
    <row r="569" spans="1:65" s="2" customFormat="1" ht="37.9" customHeight="1">
      <c r="A569" s="35"/>
      <c r="B569" s="36"/>
      <c r="C569" s="176" t="s">
        <v>630</v>
      </c>
      <c r="D569" s="176" t="s">
        <v>136</v>
      </c>
      <c r="E569" s="177" t="s">
        <v>631</v>
      </c>
      <c r="F569" s="178" t="s">
        <v>632</v>
      </c>
      <c r="G569" s="179" t="s">
        <v>329</v>
      </c>
      <c r="H569" s="180">
        <v>8</v>
      </c>
      <c r="I569" s="181"/>
      <c r="J569" s="182">
        <f>ROUND(I569*H569,2)</f>
        <v>0</v>
      </c>
      <c r="K569" s="178" t="s">
        <v>140</v>
      </c>
      <c r="L569" s="40"/>
      <c r="M569" s="183" t="s">
        <v>44</v>
      </c>
      <c r="N569" s="184" t="s">
        <v>53</v>
      </c>
      <c r="O569" s="65"/>
      <c r="P569" s="185">
        <f>O569*H569</f>
        <v>0</v>
      </c>
      <c r="Q569" s="185">
        <v>0</v>
      </c>
      <c r="R569" s="185">
        <f>Q569*H569</f>
        <v>0</v>
      </c>
      <c r="S569" s="185">
        <v>0</v>
      </c>
      <c r="T569" s="186">
        <f>S569*H569</f>
        <v>0</v>
      </c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R569" s="187" t="s">
        <v>90</v>
      </c>
      <c r="AT569" s="187" t="s">
        <v>136</v>
      </c>
      <c r="AU569" s="187" t="s">
        <v>92</v>
      </c>
      <c r="AY569" s="17" t="s">
        <v>134</v>
      </c>
      <c r="BE569" s="188">
        <f>IF(N569="základní",J569,0)</f>
        <v>0</v>
      </c>
      <c r="BF569" s="188">
        <f>IF(N569="snížená",J569,0)</f>
        <v>0</v>
      </c>
      <c r="BG569" s="188">
        <f>IF(N569="zákl. přenesená",J569,0)</f>
        <v>0</v>
      </c>
      <c r="BH569" s="188">
        <f>IF(N569="sníž. přenesená",J569,0)</f>
        <v>0</v>
      </c>
      <c r="BI569" s="188">
        <f>IF(N569="nulová",J569,0)</f>
        <v>0</v>
      </c>
      <c r="BJ569" s="17" t="s">
        <v>90</v>
      </c>
      <c r="BK569" s="188">
        <f>ROUND(I569*H569,2)</f>
        <v>0</v>
      </c>
      <c r="BL569" s="17" t="s">
        <v>90</v>
      </c>
      <c r="BM569" s="187" t="s">
        <v>633</v>
      </c>
    </row>
    <row r="570" spans="1:65" s="2" customFormat="1" ht="11.25">
      <c r="A570" s="35"/>
      <c r="B570" s="36"/>
      <c r="C570" s="37"/>
      <c r="D570" s="189" t="s">
        <v>143</v>
      </c>
      <c r="E570" s="37"/>
      <c r="F570" s="190" t="s">
        <v>634</v>
      </c>
      <c r="G570" s="37"/>
      <c r="H570" s="37"/>
      <c r="I570" s="191"/>
      <c r="J570" s="37"/>
      <c r="K570" s="37"/>
      <c r="L570" s="40"/>
      <c r="M570" s="192"/>
      <c r="N570" s="193"/>
      <c r="O570" s="65"/>
      <c r="P570" s="65"/>
      <c r="Q570" s="65"/>
      <c r="R570" s="65"/>
      <c r="S570" s="65"/>
      <c r="T570" s="66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T570" s="17" t="s">
        <v>143</v>
      </c>
      <c r="AU570" s="17" t="s">
        <v>92</v>
      </c>
    </row>
    <row r="571" spans="1:65" s="13" customFormat="1" ht="11.25">
      <c r="B571" s="194"/>
      <c r="C571" s="195"/>
      <c r="D571" s="196" t="s">
        <v>145</v>
      </c>
      <c r="E571" s="197" t="s">
        <v>44</v>
      </c>
      <c r="F571" s="198" t="s">
        <v>492</v>
      </c>
      <c r="G571" s="195"/>
      <c r="H571" s="197" t="s">
        <v>44</v>
      </c>
      <c r="I571" s="199"/>
      <c r="J571" s="195"/>
      <c r="K571" s="195"/>
      <c r="L571" s="200"/>
      <c r="M571" s="201"/>
      <c r="N571" s="202"/>
      <c r="O571" s="202"/>
      <c r="P571" s="202"/>
      <c r="Q571" s="202"/>
      <c r="R571" s="202"/>
      <c r="S571" s="202"/>
      <c r="T571" s="203"/>
      <c r="AT571" s="204" t="s">
        <v>145</v>
      </c>
      <c r="AU571" s="204" t="s">
        <v>92</v>
      </c>
      <c r="AV571" s="13" t="s">
        <v>90</v>
      </c>
      <c r="AW571" s="13" t="s">
        <v>42</v>
      </c>
      <c r="AX571" s="13" t="s">
        <v>82</v>
      </c>
      <c r="AY571" s="204" t="s">
        <v>134</v>
      </c>
    </row>
    <row r="572" spans="1:65" s="13" customFormat="1" ht="22.5">
      <c r="B572" s="194"/>
      <c r="C572" s="195"/>
      <c r="D572" s="196" t="s">
        <v>145</v>
      </c>
      <c r="E572" s="197" t="s">
        <v>44</v>
      </c>
      <c r="F572" s="198" t="s">
        <v>635</v>
      </c>
      <c r="G572" s="195"/>
      <c r="H572" s="197" t="s">
        <v>44</v>
      </c>
      <c r="I572" s="199"/>
      <c r="J572" s="195"/>
      <c r="K572" s="195"/>
      <c r="L572" s="200"/>
      <c r="M572" s="201"/>
      <c r="N572" s="202"/>
      <c r="O572" s="202"/>
      <c r="P572" s="202"/>
      <c r="Q572" s="202"/>
      <c r="R572" s="202"/>
      <c r="S572" s="202"/>
      <c r="T572" s="203"/>
      <c r="AT572" s="204" t="s">
        <v>145</v>
      </c>
      <c r="AU572" s="204" t="s">
        <v>92</v>
      </c>
      <c r="AV572" s="13" t="s">
        <v>90</v>
      </c>
      <c r="AW572" s="13" t="s">
        <v>42</v>
      </c>
      <c r="AX572" s="13" t="s">
        <v>82</v>
      </c>
      <c r="AY572" s="204" t="s">
        <v>134</v>
      </c>
    </row>
    <row r="573" spans="1:65" s="14" customFormat="1" ht="11.25">
      <c r="B573" s="205"/>
      <c r="C573" s="206"/>
      <c r="D573" s="196" t="s">
        <v>145</v>
      </c>
      <c r="E573" s="207" t="s">
        <v>44</v>
      </c>
      <c r="F573" s="208" t="s">
        <v>636</v>
      </c>
      <c r="G573" s="206"/>
      <c r="H573" s="209">
        <v>8</v>
      </c>
      <c r="I573" s="210"/>
      <c r="J573" s="206"/>
      <c r="K573" s="206"/>
      <c r="L573" s="211"/>
      <c r="M573" s="212"/>
      <c r="N573" s="213"/>
      <c r="O573" s="213"/>
      <c r="P573" s="213"/>
      <c r="Q573" s="213"/>
      <c r="R573" s="213"/>
      <c r="S573" s="213"/>
      <c r="T573" s="214"/>
      <c r="AT573" s="215" t="s">
        <v>145</v>
      </c>
      <c r="AU573" s="215" t="s">
        <v>92</v>
      </c>
      <c r="AV573" s="14" t="s">
        <v>92</v>
      </c>
      <c r="AW573" s="14" t="s">
        <v>42</v>
      </c>
      <c r="AX573" s="14" t="s">
        <v>90</v>
      </c>
      <c r="AY573" s="215" t="s">
        <v>134</v>
      </c>
    </row>
    <row r="574" spans="1:65" s="2" customFormat="1" ht="37.9" customHeight="1">
      <c r="A574" s="35"/>
      <c r="B574" s="36"/>
      <c r="C574" s="176" t="s">
        <v>637</v>
      </c>
      <c r="D574" s="176" t="s">
        <v>136</v>
      </c>
      <c r="E574" s="177" t="s">
        <v>638</v>
      </c>
      <c r="F574" s="178" t="s">
        <v>639</v>
      </c>
      <c r="G574" s="179" t="s">
        <v>284</v>
      </c>
      <c r="H574" s="180">
        <v>8</v>
      </c>
      <c r="I574" s="181"/>
      <c r="J574" s="182">
        <f>ROUND(I574*H574,2)</f>
        <v>0</v>
      </c>
      <c r="K574" s="178" t="s">
        <v>140</v>
      </c>
      <c r="L574" s="40"/>
      <c r="M574" s="183" t="s">
        <v>44</v>
      </c>
      <c r="N574" s="184" t="s">
        <v>53</v>
      </c>
      <c r="O574" s="65"/>
      <c r="P574" s="185">
        <f>O574*H574</f>
        <v>0</v>
      </c>
      <c r="Q574" s="185">
        <v>0</v>
      </c>
      <c r="R574" s="185">
        <f>Q574*H574</f>
        <v>0</v>
      </c>
      <c r="S574" s="185">
        <v>0</v>
      </c>
      <c r="T574" s="186">
        <f>S574*H574</f>
        <v>0</v>
      </c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R574" s="187" t="s">
        <v>90</v>
      </c>
      <c r="AT574" s="187" t="s">
        <v>136</v>
      </c>
      <c r="AU574" s="187" t="s">
        <v>92</v>
      </c>
      <c r="AY574" s="17" t="s">
        <v>134</v>
      </c>
      <c r="BE574" s="188">
        <f>IF(N574="základní",J574,0)</f>
        <v>0</v>
      </c>
      <c r="BF574" s="188">
        <f>IF(N574="snížená",J574,0)</f>
        <v>0</v>
      </c>
      <c r="BG574" s="188">
        <f>IF(N574="zákl. přenesená",J574,0)</f>
        <v>0</v>
      </c>
      <c r="BH574" s="188">
        <f>IF(N574="sníž. přenesená",J574,0)</f>
        <v>0</v>
      </c>
      <c r="BI574" s="188">
        <f>IF(N574="nulová",J574,0)</f>
        <v>0</v>
      </c>
      <c r="BJ574" s="17" t="s">
        <v>90</v>
      </c>
      <c r="BK574" s="188">
        <f>ROUND(I574*H574,2)</f>
        <v>0</v>
      </c>
      <c r="BL574" s="17" t="s">
        <v>90</v>
      </c>
      <c r="BM574" s="187" t="s">
        <v>640</v>
      </c>
    </row>
    <row r="575" spans="1:65" s="2" customFormat="1" ht="11.25">
      <c r="A575" s="35"/>
      <c r="B575" s="36"/>
      <c r="C575" s="37"/>
      <c r="D575" s="189" t="s">
        <v>143</v>
      </c>
      <c r="E575" s="37"/>
      <c r="F575" s="190" t="s">
        <v>641</v>
      </c>
      <c r="G575" s="37"/>
      <c r="H575" s="37"/>
      <c r="I575" s="191"/>
      <c r="J575" s="37"/>
      <c r="K575" s="37"/>
      <c r="L575" s="40"/>
      <c r="M575" s="192"/>
      <c r="N575" s="193"/>
      <c r="O575" s="65"/>
      <c r="P575" s="65"/>
      <c r="Q575" s="65"/>
      <c r="R575" s="65"/>
      <c r="S575" s="65"/>
      <c r="T575" s="66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T575" s="17" t="s">
        <v>143</v>
      </c>
      <c r="AU575" s="17" t="s">
        <v>92</v>
      </c>
    </row>
    <row r="576" spans="1:65" s="13" customFormat="1" ht="11.25">
      <c r="B576" s="194"/>
      <c r="C576" s="195"/>
      <c r="D576" s="196" t="s">
        <v>145</v>
      </c>
      <c r="E576" s="197" t="s">
        <v>44</v>
      </c>
      <c r="F576" s="198" t="s">
        <v>492</v>
      </c>
      <c r="G576" s="195"/>
      <c r="H576" s="197" t="s">
        <v>44</v>
      </c>
      <c r="I576" s="199"/>
      <c r="J576" s="195"/>
      <c r="K576" s="195"/>
      <c r="L576" s="200"/>
      <c r="M576" s="201"/>
      <c r="N576" s="202"/>
      <c r="O576" s="202"/>
      <c r="P576" s="202"/>
      <c r="Q576" s="202"/>
      <c r="R576" s="202"/>
      <c r="S576" s="202"/>
      <c r="T576" s="203"/>
      <c r="AT576" s="204" t="s">
        <v>145</v>
      </c>
      <c r="AU576" s="204" t="s">
        <v>92</v>
      </c>
      <c r="AV576" s="13" t="s">
        <v>90</v>
      </c>
      <c r="AW576" s="13" t="s">
        <v>42</v>
      </c>
      <c r="AX576" s="13" t="s">
        <v>82</v>
      </c>
      <c r="AY576" s="204" t="s">
        <v>134</v>
      </c>
    </row>
    <row r="577" spans="1:65" s="13" customFormat="1" ht="11.25">
      <c r="B577" s="194"/>
      <c r="C577" s="195"/>
      <c r="D577" s="196" t="s">
        <v>145</v>
      </c>
      <c r="E577" s="197" t="s">
        <v>44</v>
      </c>
      <c r="F577" s="198" t="s">
        <v>642</v>
      </c>
      <c r="G577" s="195"/>
      <c r="H577" s="197" t="s">
        <v>44</v>
      </c>
      <c r="I577" s="199"/>
      <c r="J577" s="195"/>
      <c r="K577" s="195"/>
      <c r="L577" s="200"/>
      <c r="M577" s="201"/>
      <c r="N577" s="202"/>
      <c r="O577" s="202"/>
      <c r="P577" s="202"/>
      <c r="Q577" s="202"/>
      <c r="R577" s="202"/>
      <c r="S577" s="202"/>
      <c r="T577" s="203"/>
      <c r="AT577" s="204" t="s">
        <v>145</v>
      </c>
      <c r="AU577" s="204" t="s">
        <v>92</v>
      </c>
      <c r="AV577" s="13" t="s">
        <v>90</v>
      </c>
      <c r="AW577" s="13" t="s">
        <v>42</v>
      </c>
      <c r="AX577" s="13" t="s">
        <v>82</v>
      </c>
      <c r="AY577" s="204" t="s">
        <v>134</v>
      </c>
    </row>
    <row r="578" spans="1:65" s="14" customFormat="1" ht="11.25">
      <c r="B578" s="205"/>
      <c r="C578" s="206"/>
      <c r="D578" s="196" t="s">
        <v>145</v>
      </c>
      <c r="E578" s="207" t="s">
        <v>44</v>
      </c>
      <c r="F578" s="208" t="s">
        <v>636</v>
      </c>
      <c r="G578" s="206"/>
      <c r="H578" s="209">
        <v>8</v>
      </c>
      <c r="I578" s="210"/>
      <c r="J578" s="206"/>
      <c r="K578" s="206"/>
      <c r="L578" s="211"/>
      <c r="M578" s="212"/>
      <c r="N578" s="213"/>
      <c r="O578" s="213"/>
      <c r="P578" s="213"/>
      <c r="Q578" s="213"/>
      <c r="R578" s="213"/>
      <c r="S578" s="213"/>
      <c r="T578" s="214"/>
      <c r="AT578" s="215" t="s">
        <v>145</v>
      </c>
      <c r="AU578" s="215" t="s">
        <v>92</v>
      </c>
      <c r="AV578" s="14" t="s">
        <v>92</v>
      </c>
      <c r="AW578" s="14" t="s">
        <v>42</v>
      </c>
      <c r="AX578" s="14" t="s">
        <v>90</v>
      </c>
      <c r="AY578" s="215" t="s">
        <v>134</v>
      </c>
    </row>
    <row r="579" spans="1:65" s="2" customFormat="1" ht="16.5" customHeight="1">
      <c r="A579" s="35"/>
      <c r="B579" s="36"/>
      <c r="C579" s="216" t="s">
        <v>643</v>
      </c>
      <c r="D579" s="216" t="s">
        <v>166</v>
      </c>
      <c r="E579" s="217" t="s">
        <v>644</v>
      </c>
      <c r="F579" s="218" t="s">
        <v>645</v>
      </c>
      <c r="G579" s="219" t="s">
        <v>284</v>
      </c>
      <c r="H579" s="220">
        <v>8</v>
      </c>
      <c r="I579" s="221"/>
      <c r="J579" s="222">
        <f>ROUND(I579*H579,2)</f>
        <v>0</v>
      </c>
      <c r="K579" s="218" t="s">
        <v>140</v>
      </c>
      <c r="L579" s="223"/>
      <c r="M579" s="224" t="s">
        <v>44</v>
      </c>
      <c r="N579" s="225" t="s">
        <v>53</v>
      </c>
      <c r="O579" s="65"/>
      <c r="P579" s="185">
        <f>O579*H579</f>
        <v>0</v>
      </c>
      <c r="Q579" s="185">
        <v>0</v>
      </c>
      <c r="R579" s="185">
        <f>Q579*H579</f>
        <v>0</v>
      </c>
      <c r="S579" s="185">
        <v>0</v>
      </c>
      <c r="T579" s="186">
        <f>S579*H579</f>
        <v>0</v>
      </c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R579" s="187" t="s">
        <v>92</v>
      </c>
      <c r="AT579" s="187" t="s">
        <v>166</v>
      </c>
      <c r="AU579" s="187" t="s">
        <v>92</v>
      </c>
      <c r="AY579" s="17" t="s">
        <v>134</v>
      </c>
      <c r="BE579" s="188">
        <f>IF(N579="základní",J579,0)</f>
        <v>0</v>
      </c>
      <c r="BF579" s="188">
        <f>IF(N579="snížená",J579,0)</f>
        <v>0</v>
      </c>
      <c r="BG579" s="188">
        <f>IF(N579="zákl. přenesená",J579,0)</f>
        <v>0</v>
      </c>
      <c r="BH579" s="188">
        <f>IF(N579="sníž. přenesená",J579,0)</f>
        <v>0</v>
      </c>
      <c r="BI579" s="188">
        <f>IF(N579="nulová",J579,0)</f>
        <v>0</v>
      </c>
      <c r="BJ579" s="17" t="s">
        <v>90</v>
      </c>
      <c r="BK579" s="188">
        <f>ROUND(I579*H579,2)</f>
        <v>0</v>
      </c>
      <c r="BL579" s="17" t="s">
        <v>90</v>
      </c>
      <c r="BM579" s="187" t="s">
        <v>646</v>
      </c>
    </row>
    <row r="580" spans="1:65" s="13" customFormat="1" ht="11.25">
      <c r="B580" s="194"/>
      <c r="C580" s="195"/>
      <c r="D580" s="196" t="s">
        <v>145</v>
      </c>
      <c r="E580" s="197" t="s">
        <v>44</v>
      </c>
      <c r="F580" s="198" t="s">
        <v>492</v>
      </c>
      <c r="G580" s="195"/>
      <c r="H580" s="197" t="s">
        <v>44</v>
      </c>
      <c r="I580" s="199"/>
      <c r="J580" s="195"/>
      <c r="K580" s="195"/>
      <c r="L580" s="200"/>
      <c r="M580" s="201"/>
      <c r="N580" s="202"/>
      <c r="O580" s="202"/>
      <c r="P580" s="202"/>
      <c r="Q580" s="202"/>
      <c r="R580" s="202"/>
      <c r="S580" s="202"/>
      <c r="T580" s="203"/>
      <c r="AT580" s="204" t="s">
        <v>145</v>
      </c>
      <c r="AU580" s="204" t="s">
        <v>92</v>
      </c>
      <c r="AV580" s="13" t="s">
        <v>90</v>
      </c>
      <c r="AW580" s="13" t="s">
        <v>42</v>
      </c>
      <c r="AX580" s="13" t="s">
        <v>82</v>
      </c>
      <c r="AY580" s="204" t="s">
        <v>134</v>
      </c>
    </row>
    <row r="581" spans="1:65" s="13" customFormat="1" ht="11.25">
      <c r="B581" s="194"/>
      <c r="C581" s="195"/>
      <c r="D581" s="196" t="s">
        <v>145</v>
      </c>
      <c r="E581" s="197" t="s">
        <v>44</v>
      </c>
      <c r="F581" s="198" t="s">
        <v>642</v>
      </c>
      <c r="G581" s="195"/>
      <c r="H581" s="197" t="s">
        <v>44</v>
      </c>
      <c r="I581" s="199"/>
      <c r="J581" s="195"/>
      <c r="K581" s="195"/>
      <c r="L581" s="200"/>
      <c r="M581" s="201"/>
      <c r="N581" s="202"/>
      <c r="O581" s="202"/>
      <c r="P581" s="202"/>
      <c r="Q581" s="202"/>
      <c r="R581" s="202"/>
      <c r="S581" s="202"/>
      <c r="T581" s="203"/>
      <c r="AT581" s="204" t="s">
        <v>145</v>
      </c>
      <c r="AU581" s="204" t="s">
        <v>92</v>
      </c>
      <c r="AV581" s="13" t="s">
        <v>90</v>
      </c>
      <c r="AW581" s="13" t="s">
        <v>42</v>
      </c>
      <c r="AX581" s="13" t="s">
        <v>82</v>
      </c>
      <c r="AY581" s="204" t="s">
        <v>134</v>
      </c>
    </row>
    <row r="582" spans="1:65" s="14" customFormat="1" ht="11.25">
      <c r="B582" s="205"/>
      <c r="C582" s="206"/>
      <c r="D582" s="196" t="s">
        <v>145</v>
      </c>
      <c r="E582" s="207" t="s">
        <v>44</v>
      </c>
      <c r="F582" s="208" t="s">
        <v>636</v>
      </c>
      <c r="G582" s="206"/>
      <c r="H582" s="209">
        <v>8</v>
      </c>
      <c r="I582" s="210"/>
      <c r="J582" s="206"/>
      <c r="K582" s="206"/>
      <c r="L582" s="211"/>
      <c r="M582" s="212"/>
      <c r="N582" s="213"/>
      <c r="O582" s="213"/>
      <c r="P582" s="213"/>
      <c r="Q582" s="213"/>
      <c r="R582" s="213"/>
      <c r="S582" s="213"/>
      <c r="T582" s="214"/>
      <c r="AT582" s="215" t="s">
        <v>145</v>
      </c>
      <c r="AU582" s="215" t="s">
        <v>92</v>
      </c>
      <c r="AV582" s="14" t="s">
        <v>92</v>
      </c>
      <c r="AW582" s="14" t="s">
        <v>42</v>
      </c>
      <c r="AX582" s="14" t="s">
        <v>90</v>
      </c>
      <c r="AY582" s="215" t="s">
        <v>134</v>
      </c>
    </row>
    <row r="583" spans="1:65" s="2" customFormat="1" ht="62.65" customHeight="1">
      <c r="A583" s="35"/>
      <c r="B583" s="36"/>
      <c r="C583" s="176" t="s">
        <v>647</v>
      </c>
      <c r="D583" s="176" t="s">
        <v>136</v>
      </c>
      <c r="E583" s="177" t="s">
        <v>648</v>
      </c>
      <c r="F583" s="178" t="s">
        <v>649</v>
      </c>
      <c r="G583" s="179" t="s">
        <v>284</v>
      </c>
      <c r="H583" s="180">
        <v>67</v>
      </c>
      <c r="I583" s="181"/>
      <c r="J583" s="182">
        <f>ROUND(I583*H583,2)</f>
        <v>0</v>
      </c>
      <c r="K583" s="178" t="s">
        <v>140</v>
      </c>
      <c r="L583" s="40"/>
      <c r="M583" s="183" t="s">
        <v>44</v>
      </c>
      <c r="N583" s="184" t="s">
        <v>53</v>
      </c>
      <c r="O583" s="65"/>
      <c r="P583" s="185">
        <f>O583*H583</f>
        <v>0</v>
      </c>
      <c r="Q583" s="185">
        <v>0</v>
      </c>
      <c r="R583" s="185">
        <f>Q583*H583</f>
        <v>0</v>
      </c>
      <c r="S583" s="185">
        <v>0</v>
      </c>
      <c r="T583" s="186">
        <f>S583*H583</f>
        <v>0</v>
      </c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R583" s="187" t="s">
        <v>90</v>
      </c>
      <c r="AT583" s="187" t="s">
        <v>136</v>
      </c>
      <c r="AU583" s="187" t="s">
        <v>92</v>
      </c>
      <c r="AY583" s="17" t="s">
        <v>134</v>
      </c>
      <c r="BE583" s="188">
        <f>IF(N583="základní",J583,0)</f>
        <v>0</v>
      </c>
      <c r="BF583" s="188">
        <f>IF(N583="snížená",J583,0)</f>
        <v>0</v>
      </c>
      <c r="BG583" s="188">
        <f>IF(N583="zákl. přenesená",J583,0)</f>
        <v>0</v>
      </c>
      <c r="BH583" s="188">
        <f>IF(N583="sníž. přenesená",J583,0)</f>
        <v>0</v>
      </c>
      <c r="BI583" s="188">
        <f>IF(N583="nulová",J583,0)</f>
        <v>0</v>
      </c>
      <c r="BJ583" s="17" t="s">
        <v>90</v>
      </c>
      <c r="BK583" s="188">
        <f>ROUND(I583*H583,2)</f>
        <v>0</v>
      </c>
      <c r="BL583" s="17" t="s">
        <v>90</v>
      </c>
      <c r="BM583" s="187" t="s">
        <v>650</v>
      </c>
    </row>
    <row r="584" spans="1:65" s="2" customFormat="1" ht="11.25">
      <c r="A584" s="35"/>
      <c r="B584" s="36"/>
      <c r="C584" s="37"/>
      <c r="D584" s="189" t="s">
        <v>143</v>
      </c>
      <c r="E584" s="37"/>
      <c r="F584" s="190" t="s">
        <v>651</v>
      </c>
      <c r="G584" s="37"/>
      <c r="H584" s="37"/>
      <c r="I584" s="191"/>
      <c r="J584" s="37"/>
      <c r="K584" s="37"/>
      <c r="L584" s="40"/>
      <c r="M584" s="192"/>
      <c r="N584" s="193"/>
      <c r="O584" s="65"/>
      <c r="P584" s="65"/>
      <c r="Q584" s="65"/>
      <c r="R584" s="65"/>
      <c r="S584" s="65"/>
      <c r="T584" s="66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T584" s="17" t="s">
        <v>143</v>
      </c>
      <c r="AU584" s="17" t="s">
        <v>92</v>
      </c>
    </row>
    <row r="585" spans="1:65" s="13" customFormat="1" ht="11.25">
      <c r="B585" s="194"/>
      <c r="C585" s="195"/>
      <c r="D585" s="196" t="s">
        <v>145</v>
      </c>
      <c r="E585" s="197" t="s">
        <v>44</v>
      </c>
      <c r="F585" s="198" t="s">
        <v>492</v>
      </c>
      <c r="G585" s="195"/>
      <c r="H585" s="197" t="s">
        <v>44</v>
      </c>
      <c r="I585" s="199"/>
      <c r="J585" s="195"/>
      <c r="K585" s="195"/>
      <c r="L585" s="200"/>
      <c r="M585" s="201"/>
      <c r="N585" s="202"/>
      <c r="O585" s="202"/>
      <c r="P585" s="202"/>
      <c r="Q585" s="202"/>
      <c r="R585" s="202"/>
      <c r="S585" s="202"/>
      <c r="T585" s="203"/>
      <c r="AT585" s="204" t="s">
        <v>145</v>
      </c>
      <c r="AU585" s="204" t="s">
        <v>92</v>
      </c>
      <c r="AV585" s="13" t="s">
        <v>90</v>
      </c>
      <c r="AW585" s="13" t="s">
        <v>42</v>
      </c>
      <c r="AX585" s="13" t="s">
        <v>82</v>
      </c>
      <c r="AY585" s="204" t="s">
        <v>134</v>
      </c>
    </row>
    <row r="586" spans="1:65" s="13" customFormat="1" ht="22.5">
      <c r="B586" s="194"/>
      <c r="C586" s="195"/>
      <c r="D586" s="196" t="s">
        <v>145</v>
      </c>
      <c r="E586" s="197" t="s">
        <v>44</v>
      </c>
      <c r="F586" s="198" t="s">
        <v>652</v>
      </c>
      <c r="G586" s="195"/>
      <c r="H586" s="197" t="s">
        <v>44</v>
      </c>
      <c r="I586" s="199"/>
      <c r="J586" s="195"/>
      <c r="K586" s="195"/>
      <c r="L586" s="200"/>
      <c r="M586" s="201"/>
      <c r="N586" s="202"/>
      <c r="O586" s="202"/>
      <c r="P586" s="202"/>
      <c r="Q586" s="202"/>
      <c r="R586" s="202"/>
      <c r="S586" s="202"/>
      <c r="T586" s="203"/>
      <c r="AT586" s="204" t="s">
        <v>145</v>
      </c>
      <c r="AU586" s="204" t="s">
        <v>92</v>
      </c>
      <c r="AV586" s="13" t="s">
        <v>90</v>
      </c>
      <c r="AW586" s="13" t="s">
        <v>42</v>
      </c>
      <c r="AX586" s="13" t="s">
        <v>82</v>
      </c>
      <c r="AY586" s="204" t="s">
        <v>134</v>
      </c>
    </row>
    <row r="587" spans="1:65" s="14" customFormat="1" ht="11.25">
      <c r="B587" s="205"/>
      <c r="C587" s="206"/>
      <c r="D587" s="196" t="s">
        <v>145</v>
      </c>
      <c r="E587" s="207" t="s">
        <v>44</v>
      </c>
      <c r="F587" s="208" t="s">
        <v>653</v>
      </c>
      <c r="G587" s="206"/>
      <c r="H587" s="209">
        <v>67</v>
      </c>
      <c r="I587" s="210"/>
      <c r="J587" s="206"/>
      <c r="K587" s="206"/>
      <c r="L587" s="211"/>
      <c r="M587" s="212"/>
      <c r="N587" s="213"/>
      <c r="O587" s="213"/>
      <c r="P587" s="213"/>
      <c r="Q587" s="213"/>
      <c r="R587" s="213"/>
      <c r="S587" s="213"/>
      <c r="T587" s="214"/>
      <c r="AT587" s="215" t="s">
        <v>145</v>
      </c>
      <c r="AU587" s="215" t="s">
        <v>92</v>
      </c>
      <c r="AV587" s="14" t="s">
        <v>92</v>
      </c>
      <c r="AW587" s="14" t="s">
        <v>42</v>
      </c>
      <c r="AX587" s="14" t="s">
        <v>90</v>
      </c>
      <c r="AY587" s="215" t="s">
        <v>134</v>
      </c>
    </row>
    <row r="588" spans="1:65" s="2" customFormat="1" ht="37.9" customHeight="1">
      <c r="A588" s="35"/>
      <c r="B588" s="36"/>
      <c r="C588" s="176" t="s">
        <v>654</v>
      </c>
      <c r="D588" s="176" t="s">
        <v>136</v>
      </c>
      <c r="E588" s="177" t="s">
        <v>655</v>
      </c>
      <c r="F588" s="178" t="s">
        <v>656</v>
      </c>
      <c r="G588" s="179" t="s">
        <v>284</v>
      </c>
      <c r="H588" s="180">
        <v>2</v>
      </c>
      <c r="I588" s="181"/>
      <c r="J588" s="182">
        <f>ROUND(I588*H588,2)</f>
        <v>0</v>
      </c>
      <c r="K588" s="178" t="s">
        <v>140</v>
      </c>
      <c r="L588" s="40"/>
      <c r="M588" s="183" t="s">
        <v>44</v>
      </c>
      <c r="N588" s="184" t="s">
        <v>53</v>
      </c>
      <c r="O588" s="65"/>
      <c r="P588" s="185">
        <f>O588*H588</f>
        <v>0</v>
      </c>
      <c r="Q588" s="185">
        <v>0</v>
      </c>
      <c r="R588" s="185">
        <f>Q588*H588</f>
        <v>0</v>
      </c>
      <c r="S588" s="185">
        <v>0</v>
      </c>
      <c r="T588" s="186">
        <f>S588*H588</f>
        <v>0</v>
      </c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R588" s="187" t="s">
        <v>90</v>
      </c>
      <c r="AT588" s="187" t="s">
        <v>136</v>
      </c>
      <c r="AU588" s="187" t="s">
        <v>92</v>
      </c>
      <c r="AY588" s="17" t="s">
        <v>134</v>
      </c>
      <c r="BE588" s="188">
        <f>IF(N588="základní",J588,0)</f>
        <v>0</v>
      </c>
      <c r="BF588" s="188">
        <f>IF(N588="snížená",J588,0)</f>
        <v>0</v>
      </c>
      <c r="BG588" s="188">
        <f>IF(N588="zákl. přenesená",J588,0)</f>
        <v>0</v>
      </c>
      <c r="BH588" s="188">
        <f>IF(N588="sníž. přenesená",J588,0)</f>
        <v>0</v>
      </c>
      <c r="BI588" s="188">
        <f>IF(N588="nulová",J588,0)</f>
        <v>0</v>
      </c>
      <c r="BJ588" s="17" t="s">
        <v>90</v>
      </c>
      <c r="BK588" s="188">
        <f>ROUND(I588*H588,2)</f>
        <v>0</v>
      </c>
      <c r="BL588" s="17" t="s">
        <v>90</v>
      </c>
      <c r="BM588" s="187" t="s">
        <v>657</v>
      </c>
    </row>
    <row r="589" spans="1:65" s="2" customFormat="1" ht="11.25">
      <c r="A589" s="35"/>
      <c r="B589" s="36"/>
      <c r="C589" s="37"/>
      <c r="D589" s="189" t="s">
        <v>143</v>
      </c>
      <c r="E589" s="37"/>
      <c r="F589" s="190" t="s">
        <v>658</v>
      </c>
      <c r="G589" s="37"/>
      <c r="H589" s="37"/>
      <c r="I589" s="191"/>
      <c r="J589" s="37"/>
      <c r="K589" s="37"/>
      <c r="L589" s="40"/>
      <c r="M589" s="192"/>
      <c r="N589" s="193"/>
      <c r="O589" s="65"/>
      <c r="P589" s="65"/>
      <c r="Q589" s="65"/>
      <c r="R589" s="65"/>
      <c r="S589" s="65"/>
      <c r="T589" s="66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T589" s="17" t="s">
        <v>143</v>
      </c>
      <c r="AU589" s="17" t="s">
        <v>92</v>
      </c>
    </row>
    <row r="590" spans="1:65" s="13" customFormat="1" ht="22.5">
      <c r="B590" s="194"/>
      <c r="C590" s="195"/>
      <c r="D590" s="196" t="s">
        <v>145</v>
      </c>
      <c r="E590" s="197" t="s">
        <v>44</v>
      </c>
      <c r="F590" s="198" t="s">
        <v>659</v>
      </c>
      <c r="G590" s="195"/>
      <c r="H590" s="197" t="s">
        <v>44</v>
      </c>
      <c r="I590" s="199"/>
      <c r="J590" s="195"/>
      <c r="K590" s="195"/>
      <c r="L590" s="200"/>
      <c r="M590" s="201"/>
      <c r="N590" s="202"/>
      <c r="O590" s="202"/>
      <c r="P590" s="202"/>
      <c r="Q590" s="202"/>
      <c r="R590" s="202"/>
      <c r="S590" s="202"/>
      <c r="T590" s="203"/>
      <c r="AT590" s="204" t="s">
        <v>145</v>
      </c>
      <c r="AU590" s="204" t="s">
        <v>92</v>
      </c>
      <c r="AV590" s="13" t="s">
        <v>90</v>
      </c>
      <c r="AW590" s="13" t="s">
        <v>42</v>
      </c>
      <c r="AX590" s="13" t="s">
        <v>82</v>
      </c>
      <c r="AY590" s="204" t="s">
        <v>134</v>
      </c>
    </row>
    <row r="591" spans="1:65" s="13" customFormat="1" ht="22.5">
      <c r="B591" s="194"/>
      <c r="C591" s="195"/>
      <c r="D591" s="196" t="s">
        <v>145</v>
      </c>
      <c r="E591" s="197" t="s">
        <v>44</v>
      </c>
      <c r="F591" s="198" t="s">
        <v>660</v>
      </c>
      <c r="G591" s="195"/>
      <c r="H591" s="197" t="s">
        <v>44</v>
      </c>
      <c r="I591" s="199"/>
      <c r="J591" s="195"/>
      <c r="K591" s="195"/>
      <c r="L591" s="200"/>
      <c r="M591" s="201"/>
      <c r="N591" s="202"/>
      <c r="O591" s="202"/>
      <c r="P591" s="202"/>
      <c r="Q591" s="202"/>
      <c r="R591" s="202"/>
      <c r="S591" s="202"/>
      <c r="T591" s="203"/>
      <c r="AT591" s="204" t="s">
        <v>145</v>
      </c>
      <c r="AU591" s="204" t="s">
        <v>92</v>
      </c>
      <c r="AV591" s="13" t="s">
        <v>90</v>
      </c>
      <c r="AW591" s="13" t="s">
        <v>42</v>
      </c>
      <c r="AX591" s="13" t="s">
        <v>82</v>
      </c>
      <c r="AY591" s="204" t="s">
        <v>134</v>
      </c>
    </row>
    <row r="592" spans="1:65" s="14" customFormat="1" ht="11.25">
      <c r="B592" s="205"/>
      <c r="C592" s="206"/>
      <c r="D592" s="196" t="s">
        <v>145</v>
      </c>
      <c r="E592" s="207" t="s">
        <v>44</v>
      </c>
      <c r="F592" s="208" t="s">
        <v>661</v>
      </c>
      <c r="G592" s="206"/>
      <c r="H592" s="209">
        <v>2</v>
      </c>
      <c r="I592" s="210"/>
      <c r="J592" s="206"/>
      <c r="K592" s="206"/>
      <c r="L592" s="211"/>
      <c r="M592" s="212"/>
      <c r="N592" s="213"/>
      <c r="O592" s="213"/>
      <c r="P592" s="213"/>
      <c r="Q592" s="213"/>
      <c r="R592" s="213"/>
      <c r="S592" s="213"/>
      <c r="T592" s="214"/>
      <c r="AT592" s="215" t="s">
        <v>145</v>
      </c>
      <c r="AU592" s="215" t="s">
        <v>92</v>
      </c>
      <c r="AV592" s="14" t="s">
        <v>92</v>
      </c>
      <c r="AW592" s="14" t="s">
        <v>42</v>
      </c>
      <c r="AX592" s="14" t="s">
        <v>90</v>
      </c>
      <c r="AY592" s="215" t="s">
        <v>134</v>
      </c>
    </row>
    <row r="593" spans="1:65" s="2" customFormat="1" ht="16.5" customHeight="1">
      <c r="A593" s="35"/>
      <c r="B593" s="36"/>
      <c r="C593" s="216" t="s">
        <v>662</v>
      </c>
      <c r="D593" s="216" t="s">
        <v>166</v>
      </c>
      <c r="E593" s="217" t="s">
        <v>663</v>
      </c>
      <c r="F593" s="218" t="s">
        <v>664</v>
      </c>
      <c r="G593" s="219" t="s">
        <v>284</v>
      </c>
      <c r="H593" s="220">
        <v>2</v>
      </c>
      <c r="I593" s="221"/>
      <c r="J593" s="222">
        <f>ROUND(I593*H593,2)</f>
        <v>0</v>
      </c>
      <c r="K593" s="218" t="s">
        <v>140</v>
      </c>
      <c r="L593" s="223"/>
      <c r="M593" s="224" t="s">
        <v>44</v>
      </c>
      <c r="N593" s="225" t="s">
        <v>53</v>
      </c>
      <c r="O593" s="65"/>
      <c r="P593" s="185">
        <f>O593*H593</f>
        <v>0</v>
      </c>
      <c r="Q593" s="185">
        <v>2.0000000000000001E-4</v>
      </c>
      <c r="R593" s="185">
        <f>Q593*H593</f>
        <v>4.0000000000000002E-4</v>
      </c>
      <c r="S593" s="185">
        <v>0</v>
      </c>
      <c r="T593" s="186">
        <f>S593*H593</f>
        <v>0</v>
      </c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R593" s="187" t="s">
        <v>92</v>
      </c>
      <c r="AT593" s="187" t="s">
        <v>166</v>
      </c>
      <c r="AU593" s="187" t="s">
        <v>92</v>
      </c>
      <c r="AY593" s="17" t="s">
        <v>134</v>
      </c>
      <c r="BE593" s="188">
        <f>IF(N593="základní",J593,0)</f>
        <v>0</v>
      </c>
      <c r="BF593" s="188">
        <f>IF(N593="snížená",J593,0)</f>
        <v>0</v>
      </c>
      <c r="BG593" s="188">
        <f>IF(N593="zákl. přenesená",J593,0)</f>
        <v>0</v>
      </c>
      <c r="BH593" s="188">
        <f>IF(N593="sníž. přenesená",J593,0)</f>
        <v>0</v>
      </c>
      <c r="BI593" s="188">
        <f>IF(N593="nulová",J593,0)</f>
        <v>0</v>
      </c>
      <c r="BJ593" s="17" t="s">
        <v>90</v>
      </c>
      <c r="BK593" s="188">
        <f>ROUND(I593*H593,2)</f>
        <v>0</v>
      </c>
      <c r="BL593" s="17" t="s">
        <v>90</v>
      </c>
      <c r="BM593" s="187" t="s">
        <v>665</v>
      </c>
    </row>
    <row r="594" spans="1:65" s="13" customFormat="1" ht="22.5">
      <c r="B594" s="194"/>
      <c r="C594" s="195"/>
      <c r="D594" s="196" t="s">
        <v>145</v>
      </c>
      <c r="E594" s="197" t="s">
        <v>44</v>
      </c>
      <c r="F594" s="198" t="s">
        <v>659</v>
      </c>
      <c r="G594" s="195"/>
      <c r="H594" s="197" t="s">
        <v>44</v>
      </c>
      <c r="I594" s="199"/>
      <c r="J594" s="195"/>
      <c r="K594" s="195"/>
      <c r="L594" s="200"/>
      <c r="M594" s="201"/>
      <c r="N594" s="202"/>
      <c r="O594" s="202"/>
      <c r="P594" s="202"/>
      <c r="Q594" s="202"/>
      <c r="R594" s="202"/>
      <c r="S594" s="202"/>
      <c r="T594" s="203"/>
      <c r="AT594" s="204" t="s">
        <v>145</v>
      </c>
      <c r="AU594" s="204" t="s">
        <v>92</v>
      </c>
      <c r="AV594" s="13" t="s">
        <v>90</v>
      </c>
      <c r="AW594" s="13" t="s">
        <v>42</v>
      </c>
      <c r="AX594" s="13" t="s">
        <v>82</v>
      </c>
      <c r="AY594" s="204" t="s">
        <v>134</v>
      </c>
    </row>
    <row r="595" spans="1:65" s="13" customFormat="1" ht="22.5">
      <c r="B595" s="194"/>
      <c r="C595" s="195"/>
      <c r="D595" s="196" t="s">
        <v>145</v>
      </c>
      <c r="E595" s="197" t="s">
        <v>44</v>
      </c>
      <c r="F595" s="198" t="s">
        <v>660</v>
      </c>
      <c r="G595" s="195"/>
      <c r="H595" s="197" t="s">
        <v>44</v>
      </c>
      <c r="I595" s="199"/>
      <c r="J595" s="195"/>
      <c r="K595" s="195"/>
      <c r="L595" s="200"/>
      <c r="M595" s="201"/>
      <c r="N595" s="202"/>
      <c r="O595" s="202"/>
      <c r="P595" s="202"/>
      <c r="Q595" s="202"/>
      <c r="R595" s="202"/>
      <c r="S595" s="202"/>
      <c r="T595" s="203"/>
      <c r="AT595" s="204" t="s">
        <v>145</v>
      </c>
      <c r="AU595" s="204" t="s">
        <v>92</v>
      </c>
      <c r="AV595" s="13" t="s">
        <v>90</v>
      </c>
      <c r="AW595" s="13" t="s">
        <v>42</v>
      </c>
      <c r="AX595" s="13" t="s">
        <v>82</v>
      </c>
      <c r="AY595" s="204" t="s">
        <v>134</v>
      </c>
    </row>
    <row r="596" spans="1:65" s="14" customFormat="1" ht="11.25">
      <c r="B596" s="205"/>
      <c r="C596" s="206"/>
      <c r="D596" s="196" t="s">
        <v>145</v>
      </c>
      <c r="E596" s="207" t="s">
        <v>44</v>
      </c>
      <c r="F596" s="208" t="s">
        <v>661</v>
      </c>
      <c r="G596" s="206"/>
      <c r="H596" s="209">
        <v>2</v>
      </c>
      <c r="I596" s="210"/>
      <c r="J596" s="206"/>
      <c r="K596" s="206"/>
      <c r="L596" s="211"/>
      <c r="M596" s="212"/>
      <c r="N596" s="213"/>
      <c r="O596" s="213"/>
      <c r="P596" s="213"/>
      <c r="Q596" s="213"/>
      <c r="R596" s="213"/>
      <c r="S596" s="213"/>
      <c r="T596" s="214"/>
      <c r="AT596" s="215" t="s">
        <v>145</v>
      </c>
      <c r="AU596" s="215" t="s">
        <v>92</v>
      </c>
      <c r="AV596" s="14" t="s">
        <v>92</v>
      </c>
      <c r="AW596" s="14" t="s">
        <v>42</v>
      </c>
      <c r="AX596" s="14" t="s">
        <v>90</v>
      </c>
      <c r="AY596" s="215" t="s">
        <v>134</v>
      </c>
    </row>
    <row r="597" spans="1:65" s="2" customFormat="1" ht="24.2" customHeight="1">
      <c r="A597" s="35"/>
      <c r="B597" s="36"/>
      <c r="C597" s="176" t="s">
        <v>666</v>
      </c>
      <c r="D597" s="176" t="s">
        <v>136</v>
      </c>
      <c r="E597" s="177" t="s">
        <v>667</v>
      </c>
      <c r="F597" s="178" t="s">
        <v>668</v>
      </c>
      <c r="G597" s="179" t="s">
        <v>284</v>
      </c>
      <c r="H597" s="180">
        <v>108</v>
      </c>
      <c r="I597" s="181"/>
      <c r="J597" s="182">
        <f>ROUND(I597*H597,2)</f>
        <v>0</v>
      </c>
      <c r="K597" s="178" t="s">
        <v>140</v>
      </c>
      <c r="L597" s="40"/>
      <c r="M597" s="183" t="s">
        <v>44</v>
      </c>
      <c r="N597" s="184" t="s">
        <v>53</v>
      </c>
      <c r="O597" s="65"/>
      <c r="P597" s="185">
        <f>O597*H597</f>
        <v>0</v>
      </c>
      <c r="Q597" s="185">
        <v>0</v>
      </c>
      <c r="R597" s="185">
        <f>Q597*H597</f>
        <v>0</v>
      </c>
      <c r="S597" s="185">
        <v>0</v>
      </c>
      <c r="T597" s="186">
        <f>S597*H597</f>
        <v>0</v>
      </c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R597" s="187" t="s">
        <v>90</v>
      </c>
      <c r="AT597" s="187" t="s">
        <v>136</v>
      </c>
      <c r="AU597" s="187" t="s">
        <v>92</v>
      </c>
      <c r="AY597" s="17" t="s">
        <v>134</v>
      </c>
      <c r="BE597" s="188">
        <f>IF(N597="základní",J597,0)</f>
        <v>0</v>
      </c>
      <c r="BF597" s="188">
        <f>IF(N597="snížená",J597,0)</f>
        <v>0</v>
      </c>
      <c r="BG597" s="188">
        <f>IF(N597="zákl. přenesená",J597,0)</f>
        <v>0</v>
      </c>
      <c r="BH597" s="188">
        <f>IF(N597="sníž. přenesená",J597,0)</f>
        <v>0</v>
      </c>
      <c r="BI597" s="188">
        <f>IF(N597="nulová",J597,0)</f>
        <v>0</v>
      </c>
      <c r="BJ597" s="17" t="s">
        <v>90</v>
      </c>
      <c r="BK597" s="188">
        <f>ROUND(I597*H597,2)</f>
        <v>0</v>
      </c>
      <c r="BL597" s="17" t="s">
        <v>90</v>
      </c>
      <c r="BM597" s="187" t="s">
        <v>669</v>
      </c>
    </row>
    <row r="598" spans="1:65" s="2" customFormat="1" ht="11.25">
      <c r="A598" s="35"/>
      <c r="B598" s="36"/>
      <c r="C598" s="37"/>
      <c r="D598" s="189" t="s">
        <v>143</v>
      </c>
      <c r="E598" s="37"/>
      <c r="F598" s="190" t="s">
        <v>670</v>
      </c>
      <c r="G598" s="37"/>
      <c r="H598" s="37"/>
      <c r="I598" s="191"/>
      <c r="J598" s="37"/>
      <c r="K598" s="37"/>
      <c r="L598" s="40"/>
      <c r="M598" s="192"/>
      <c r="N598" s="193"/>
      <c r="O598" s="65"/>
      <c r="P598" s="65"/>
      <c r="Q598" s="65"/>
      <c r="R598" s="65"/>
      <c r="S598" s="65"/>
      <c r="T598" s="66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T598" s="17" t="s">
        <v>143</v>
      </c>
      <c r="AU598" s="17" t="s">
        <v>92</v>
      </c>
    </row>
    <row r="599" spans="1:65" s="13" customFormat="1" ht="11.25">
      <c r="B599" s="194"/>
      <c r="C599" s="195"/>
      <c r="D599" s="196" t="s">
        <v>145</v>
      </c>
      <c r="E599" s="197" t="s">
        <v>44</v>
      </c>
      <c r="F599" s="198" t="s">
        <v>226</v>
      </c>
      <c r="G599" s="195"/>
      <c r="H599" s="197" t="s">
        <v>44</v>
      </c>
      <c r="I599" s="199"/>
      <c r="J599" s="195"/>
      <c r="K599" s="195"/>
      <c r="L599" s="200"/>
      <c r="M599" s="201"/>
      <c r="N599" s="202"/>
      <c r="O599" s="202"/>
      <c r="P599" s="202"/>
      <c r="Q599" s="202"/>
      <c r="R599" s="202"/>
      <c r="S599" s="202"/>
      <c r="T599" s="203"/>
      <c r="AT599" s="204" t="s">
        <v>145</v>
      </c>
      <c r="AU599" s="204" t="s">
        <v>92</v>
      </c>
      <c r="AV599" s="13" t="s">
        <v>90</v>
      </c>
      <c r="AW599" s="13" t="s">
        <v>42</v>
      </c>
      <c r="AX599" s="13" t="s">
        <v>82</v>
      </c>
      <c r="AY599" s="204" t="s">
        <v>134</v>
      </c>
    </row>
    <row r="600" spans="1:65" s="13" customFormat="1" ht="11.25">
      <c r="B600" s="194"/>
      <c r="C600" s="195"/>
      <c r="D600" s="196" t="s">
        <v>145</v>
      </c>
      <c r="E600" s="197" t="s">
        <v>44</v>
      </c>
      <c r="F600" s="198" t="s">
        <v>589</v>
      </c>
      <c r="G600" s="195"/>
      <c r="H600" s="197" t="s">
        <v>44</v>
      </c>
      <c r="I600" s="199"/>
      <c r="J600" s="195"/>
      <c r="K600" s="195"/>
      <c r="L600" s="200"/>
      <c r="M600" s="201"/>
      <c r="N600" s="202"/>
      <c r="O600" s="202"/>
      <c r="P600" s="202"/>
      <c r="Q600" s="202"/>
      <c r="R600" s="202"/>
      <c r="S600" s="202"/>
      <c r="T600" s="203"/>
      <c r="AT600" s="204" t="s">
        <v>145</v>
      </c>
      <c r="AU600" s="204" t="s">
        <v>92</v>
      </c>
      <c r="AV600" s="13" t="s">
        <v>90</v>
      </c>
      <c r="AW600" s="13" t="s">
        <v>42</v>
      </c>
      <c r="AX600" s="13" t="s">
        <v>82</v>
      </c>
      <c r="AY600" s="204" t="s">
        <v>134</v>
      </c>
    </row>
    <row r="601" spans="1:65" s="14" customFormat="1" ht="11.25">
      <c r="B601" s="205"/>
      <c r="C601" s="206"/>
      <c r="D601" s="196" t="s">
        <v>145</v>
      </c>
      <c r="E601" s="207" t="s">
        <v>44</v>
      </c>
      <c r="F601" s="208" t="s">
        <v>671</v>
      </c>
      <c r="G601" s="206"/>
      <c r="H601" s="209">
        <v>54</v>
      </c>
      <c r="I601" s="210"/>
      <c r="J601" s="206"/>
      <c r="K601" s="206"/>
      <c r="L601" s="211"/>
      <c r="M601" s="212"/>
      <c r="N601" s="213"/>
      <c r="O601" s="213"/>
      <c r="P601" s="213"/>
      <c r="Q601" s="213"/>
      <c r="R601" s="213"/>
      <c r="S601" s="213"/>
      <c r="T601" s="214"/>
      <c r="AT601" s="215" t="s">
        <v>145</v>
      </c>
      <c r="AU601" s="215" t="s">
        <v>92</v>
      </c>
      <c r="AV601" s="14" t="s">
        <v>92</v>
      </c>
      <c r="AW601" s="14" t="s">
        <v>42</v>
      </c>
      <c r="AX601" s="14" t="s">
        <v>82</v>
      </c>
      <c r="AY601" s="215" t="s">
        <v>134</v>
      </c>
    </row>
    <row r="602" spans="1:65" s="13" customFormat="1" ht="11.25">
      <c r="B602" s="194"/>
      <c r="C602" s="195"/>
      <c r="D602" s="196" t="s">
        <v>145</v>
      </c>
      <c r="E602" s="197" t="s">
        <v>44</v>
      </c>
      <c r="F602" s="198" t="s">
        <v>591</v>
      </c>
      <c r="G602" s="195"/>
      <c r="H602" s="197" t="s">
        <v>44</v>
      </c>
      <c r="I602" s="199"/>
      <c r="J602" s="195"/>
      <c r="K602" s="195"/>
      <c r="L602" s="200"/>
      <c r="M602" s="201"/>
      <c r="N602" s="202"/>
      <c r="O602" s="202"/>
      <c r="P602" s="202"/>
      <c r="Q602" s="202"/>
      <c r="R602" s="202"/>
      <c r="S602" s="202"/>
      <c r="T602" s="203"/>
      <c r="AT602" s="204" t="s">
        <v>145</v>
      </c>
      <c r="AU602" s="204" t="s">
        <v>92</v>
      </c>
      <c r="AV602" s="13" t="s">
        <v>90</v>
      </c>
      <c r="AW602" s="13" t="s">
        <v>42</v>
      </c>
      <c r="AX602" s="13" t="s">
        <v>82</v>
      </c>
      <c r="AY602" s="204" t="s">
        <v>134</v>
      </c>
    </row>
    <row r="603" spans="1:65" s="14" customFormat="1" ht="11.25">
      <c r="B603" s="205"/>
      <c r="C603" s="206"/>
      <c r="D603" s="196" t="s">
        <v>145</v>
      </c>
      <c r="E603" s="207" t="s">
        <v>44</v>
      </c>
      <c r="F603" s="208" t="s">
        <v>671</v>
      </c>
      <c r="G603" s="206"/>
      <c r="H603" s="209">
        <v>54</v>
      </c>
      <c r="I603" s="210"/>
      <c r="J603" s="206"/>
      <c r="K603" s="206"/>
      <c r="L603" s="211"/>
      <c r="M603" s="212"/>
      <c r="N603" s="213"/>
      <c r="O603" s="213"/>
      <c r="P603" s="213"/>
      <c r="Q603" s="213"/>
      <c r="R603" s="213"/>
      <c r="S603" s="213"/>
      <c r="T603" s="214"/>
      <c r="AT603" s="215" t="s">
        <v>145</v>
      </c>
      <c r="AU603" s="215" t="s">
        <v>92</v>
      </c>
      <c r="AV603" s="14" t="s">
        <v>92</v>
      </c>
      <c r="AW603" s="14" t="s">
        <v>42</v>
      </c>
      <c r="AX603" s="14" t="s">
        <v>82</v>
      </c>
      <c r="AY603" s="215" t="s">
        <v>134</v>
      </c>
    </row>
    <row r="604" spans="1:65" s="15" customFormat="1" ht="11.25">
      <c r="B604" s="226"/>
      <c r="C604" s="227"/>
      <c r="D604" s="196" t="s">
        <v>145</v>
      </c>
      <c r="E604" s="228" t="s">
        <v>44</v>
      </c>
      <c r="F604" s="229" t="s">
        <v>232</v>
      </c>
      <c r="G604" s="227"/>
      <c r="H604" s="230">
        <v>108</v>
      </c>
      <c r="I604" s="231"/>
      <c r="J604" s="227"/>
      <c r="K604" s="227"/>
      <c r="L604" s="232"/>
      <c r="M604" s="233"/>
      <c r="N604" s="234"/>
      <c r="O604" s="234"/>
      <c r="P604" s="234"/>
      <c r="Q604" s="234"/>
      <c r="R604" s="234"/>
      <c r="S604" s="234"/>
      <c r="T604" s="235"/>
      <c r="AT604" s="236" t="s">
        <v>145</v>
      </c>
      <c r="AU604" s="236" t="s">
        <v>92</v>
      </c>
      <c r="AV604" s="15" t="s">
        <v>141</v>
      </c>
      <c r="AW604" s="15" t="s">
        <v>42</v>
      </c>
      <c r="AX604" s="15" t="s">
        <v>90</v>
      </c>
      <c r="AY604" s="236" t="s">
        <v>134</v>
      </c>
    </row>
    <row r="605" spans="1:65" s="2" customFormat="1" ht="24.2" customHeight="1">
      <c r="A605" s="35"/>
      <c r="B605" s="36"/>
      <c r="C605" s="176" t="s">
        <v>672</v>
      </c>
      <c r="D605" s="176" t="s">
        <v>136</v>
      </c>
      <c r="E605" s="177" t="s">
        <v>673</v>
      </c>
      <c r="F605" s="178" t="s">
        <v>674</v>
      </c>
      <c r="G605" s="179" t="s">
        <v>284</v>
      </c>
      <c r="H605" s="180">
        <v>20</v>
      </c>
      <c r="I605" s="181"/>
      <c r="J605" s="182">
        <f>ROUND(I605*H605,2)</f>
        <v>0</v>
      </c>
      <c r="K605" s="178" t="s">
        <v>140</v>
      </c>
      <c r="L605" s="40"/>
      <c r="M605" s="183" t="s">
        <v>44</v>
      </c>
      <c r="N605" s="184" t="s">
        <v>53</v>
      </c>
      <c r="O605" s="65"/>
      <c r="P605" s="185">
        <f>O605*H605</f>
        <v>0</v>
      </c>
      <c r="Q605" s="185">
        <v>0</v>
      </c>
      <c r="R605" s="185">
        <f>Q605*H605</f>
        <v>0</v>
      </c>
      <c r="S605" s="185">
        <v>0</v>
      </c>
      <c r="T605" s="186">
        <f>S605*H605</f>
        <v>0</v>
      </c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R605" s="187" t="s">
        <v>90</v>
      </c>
      <c r="AT605" s="187" t="s">
        <v>136</v>
      </c>
      <c r="AU605" s="187" t="s">
        <v>92</v>
      </c>
      <c r="AY605" s="17" t="s">
        <v>134</v>
      </c>
      <c r="BE605" s="188">
        <f>IF(N605="základní",J605,0)</f>
        <v>0</v>
      </c>
      <c r="BF605" s="188">
        <f>IF(N605="snížená",J605,0)</f>
        <v>0</v>
      </c>
      <c r="BG605" s="188">
        <f>IF(N605="zákl. přenesená",J605,0)</f>
        <v>0</v>
      </c>
      <c r="BH605" s="188">
        <f>IF(N605="sníž. přenesená",J605,0)</f>
        <v>0</v>
      </c>
      <c r="BI605" s="188">
        <f>IF(N605="nulová",J605,0)</f>
        <v>0</v>
      </c>
      <c r="BJ605" s="17" t="s">
        <v>90</v>
      </c>
      <c r="BK605" s="188">
        <f>ROUND(I605*H605,2)</f>
        <v>0</v>
      </c>
      <c r="BL605" s="17" t="s">
        <v>90</v>
      </c>
      <c r="BM605" s="187" t="s">
        <v>675</v>
      </c>
    </row>
    <row r="606" spans="1:65" s="2" customFormat="1" ht="11.25">
      <c r="A606" s="35"/>
      <c r="B606" s="36"/>
      <c r="C606" s="37"/>
      <c r="D606" s="189" t="s">
        <v>143</v>
      </c>
      <c r="E606" s="37"/>
      <c r="F606" s="190" t="s">
        <v>676</v>
      </c>
      <c r="G606" s="37"/>
      <c r="H606" s="37"/>
      <c r="I606" s="191"/>
      <c r="J606" s="37"/>
      <c r="K606" s="37"/>
      <c r="L606" s="40"/>
      <c r="M606" s="192"/>
      <c r="N606" s="193"/>
      <c r="O606" s="65"/>
      <c r="P606" s="65"/>
      <c r="Q606" s="65"/>
      <c r="R606" s="65"/>
      <c r="S606" s="65"/>
      <c r="T606" s="66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T606" s="17" t="s">
        <v>143</v>
      </c>
      <c r="AU606" s="17" t="s">
        <v>92</v>
      </c>
    </row>
    <row r="607" spans="1:65" s="13" customFormat="1" ht="11.25">
      <c r="B607" s="194"/>
      <c r="C607" s="195"/>
      <c r="D607" s="196" t="s">
        <v>145</v>
      </c>
      <c r="E607" s="197" t="s">
        <v>44</v>
      </c>
      <c r="F607" s="198" t="s">
        <v>226</v>
      </c>
      <c r="G607" s="195"/>
      <c r="H607" s="197" t="s">
        <v>44</v>
      </c>
      <c r="I607" s="199"/>
      <c r="J607" s="195"/>
      <c r="K607" s="195"/>
      <c r="L607" s="200"/>
      <c r="M607" s="201"/>
      <c r="N607" s="202"/>
      <c r="O607" s="202"/>
      <c r="P607" s="202"/>
      <c r="Q607" s="202"/>
      <c r="R607" s="202"/>
      <c r="S607" s="202"/>
      <c r="T607" s="203"/>
      <c r="AT607" s="204" t="s">
        <v>145</v>
      </c>
      <c r="AU607" s="204" t="s">
        <v>92</v>
      </c>
      <c r="AV607" s="13" t="s">
        <v>90</v>
      </c>
      <c r="AW607" s="13" t="s">
        <v>42</v>
      </c>
      <c r="AX607" s="13" t="s">
        <v>82</v>
      </c>
      <c r="AY607" s="204" t="s">
        <v>134</v>
      </c>
    </row>
    <row r="608" spans="1:65" s="13" customFormat="1" ht="11.25">
      <c r="B608" s="194"/>
      <c r="C608" s="195"/>
      <c r="D608" s="196" t="s">
        <v>145</v>
      </c>
      <c r="E608" s="197" t="s">
        <v>44</v>
      </c>
      <c r="F608" s="198" t="s">
        <v>589</v>
      </c>
      <c r="G608" s="195"/>
      <c r="H608" s="197" t="s">
        <v>44</v>
      </c>
      <c r="I608" s="199"/>
      <c r="J608" s="195"/>
      <c r="K608" s="195"/>
      <c r="L608" s="200"/>
      <c r="M608" s="201"/>
      <c r="N608" s="202"/>
      <c r="O608" s="202"/>
      <c r="P608" s="202"/>
      <c r="Q608" s="202"/>
      <c r="R608" s="202"/>
      <c r="S608" s="202"/>
      <c r="T608" s="203"/>
      <c r="AT608" s="204" t="s">
        <v>145</v>
      </c>
      <c r="AU608" s="204" t="s">
        <v>92</v>
      </c>
      <c r="AV608" s="13" t="s">
        <v>90</v>
      </c>
      <c r="AW608" s="13" t="s">
        <v>42</v>
      </c>
      <c r="AX608" s="13" t="s">
        <v>82</v>
      </c>
      <c r="AY608" s="204" t="s">
        <v>134</v>
      </c>
    </row>
    <row r="609" spans="1:65" s="14" customFormat="1" ht="11.25">
      <c r="B609" s="205"/>
      <c r="C609" s="206"/>
      <c r="D609" s="196" t="s">
        <v>145</v>
      </c>
      <c r="E609" s="207" t="s">
        <v>44</v>
      </c>
      <c r="F609" s="208" t="s">
        <v>677</v>
      </c>
      <c r="G609" s="206"/>
      <c r="H609" s="209">
        <v>10</v>
      </c>
      <c r="I609" s="210"/>
      <c r="J609" s="206"/>
      <c r="K609" s="206"/>
      <c r="L609" s="211"/>
      <c r="M609" s="212"/>
      <c r="N609" s="213"/>
      <c r="O609" s="213"/>
      <c r="P609" s="213"/>
      <c r="Q609" s="213"/>
      <c r="R609" s="213"/>
      <c r="S609" s="213"/>
      <c r="T609" s="214"/>
      <c r="AT609" s="215" t="s">
        <v>145</v>
      </c>
      <c r="AU609" s="215" t="s">
        <v>92</v>
      </c>
      <c r="AV609" s="14" t="s">
        <v>92</v>
      </c>
      <c r="AW609" s="14" t="s">
        <v>42</v>
      </c>
      <c r="AX609" s="14" t="s">
        <v>82</v>
      </c>
      <c r="AY609" s="215" t="s">
        <v>134</v>
      </c>
    </row>
    <row r="610" spans="1:65" s="13" customFormat="1" ht="11.25">
      <c r="B610" s="194"/>
      <c r="C610" s="195"/>
      <c r="D610" s="196" t="s">
        <v>145</v>
      </c>
      <c r="E610" s="197" t="s">
        <v>44</v>
      </c>
      <c r="F610" s="198" t="s">
        <v>591</v>
      </c>
      <c r="G610" s="195"/>
      <c r="H610" s="197" t="s">
        <v>44</v>
      </c>
      <c r="I610" s="199"/>
      <c r="J610" s="195"/>
      <c r="K610" s="195"/>
      <c r="L610" s="200"/>
      <c r="M610" s="201"/>
      <c r="N610" s="202"/>
      <c r="O610" s="202"/>
      <c r="P610" s="202"/>
      <c r="Q610" s="202"/>
      <c r="R610" s="202"/>
      <c r="S610" s="202"/>
      <c r="T610" s="203"/>
      <c r="AT610" s="204" t="s">
        <v>145</v>
      </c>
      <c r="AU610" s="204" t="s">
        <v>92</v>
      </c>
      <c r="AV610" s="13" t="s">
        <v>90</v>
      </c>
      <c r="AW610" s="13" t="s">
        <v>42</v>
      </c>
      <c r="AX610" s="13" t="s">
        <v>82</v>
      </c>
      <c r="AY610" s="204" t="s">
        <v>134</v>
      </c>
    </row>
    <row r="611" spans="1:65" s="14" customFormat="1" ht="11.25">
      <c r="B611" s="205"/>
      <c r="C611" s="206"/>
      <c r="D611" s="196" t="s">
        <v>145</v>
      </c>
      <c r="E611" s="207" t="s">
        <v>44</v>
      </c>
      <c r="F611" s="208" t="s">
        <v>677</v>
      </c>
      <c r="G611" s="206"/>
      <c r="H611" s="209">
        <v>10</v>
      </c>
      <c r="I611" s="210"/>
      <c r="J611" s="206"/>
      <c r="K611" s="206"/>
      <c r="L611" s="211"/>
      <c r="M611" s="212"/>
      <c r="N611" s="213"/>
      <c r="O611" s="213"/>
      <c r="P611" s="213"/>
      <c r="Q611" s="213"/>
      <c r="R611" s="213"/>
      <c r="S611" s="213"/>
      <c r="T611" s="214"/>
      <c r="AT611" s="215" t="s">
        <v>145</v>
      </c>
      <c r="AU611" s="215" t="s">
        <v>92</v>
      </c>
      <c r="AV611" s="14" t="s">
        <v>92</v>
      </c>
      <c r="AW611" s="14" t="s">
        <v>42</v>
      </c>
      <c r="AX611" s="14" t="s">
        <v>82</v>
      </c>
      <c r="AY611" s="215" t="s">
        <v>134</v>
      </c>
    </row>
    <row r="612" spans="1:65" s="15" customFormat="1" ht="11.25">
      <c r="B612" s="226"/>
      <c r="C612" s="227"/>
      <c r="D612" s="196" t="s">
        <v>145</v>
      </c>
      <c r="E612" s="228" t="s">
        <v>44</v>
      </c>
      <c r="F612" s="229" t="s">
        <v>232</v>
      </c>
      <c r="G612" s="227"/>
      <c r="H612" s="230">
        <v>20</v>
      </c>
      <c r="I612" s="231"/>
      <c r="J612" s="227"/>
      <c r="K612" s="227"/>
      <c r="L612" s="232"/>
      <c r="M612" s="233"/>
      <c r="N612" s="234"/>
      <c r="O612" s="234"/>
      <c r="P612" s="234"/>
      <c r="Q612" s="234"/>
      <c r="R612" s="234"/>
      <c r="S612" s="234"/>
      <c r="T612" s="235"/>
      <c r="AT612" s="236" t="s">
        <v>145</v>
      </c>
      <c r="AU612" s="236" t="s">
        <v>92</v>
      </c>
      <c r="AV612" s="15" t="s">
        <v>141</v>
      </c>
      <c r="AW612" s="15" t="s">
        <v>42</v>
      </c>
      <c r="AX612" s="15" t="s">
        <v>90</v>
      </c>
      <c r="AY612" s="236" t="s">
        <v>134</v>
      </c>
    </row>
    <row r="613" spans="1:65" s="2" customFormat="1" ht="44.25" customHeight="1">
      <c r="A613" s="35"/>
      <c r="B613" s="36"/>
      <c r="C613" s="176" t="s">
        <v>678</v>
      </c>
      <c r="D613" s="176" t="s">
        <v>136</v>
      </c>
      <c r="E613" s="177" t="s">
        <v>679</v>
      </c>
      <c r="F613" s="178" t="s">
        <v>680</v>
      </c>
      <c r="G613" s="179" t="s">
        <v>284</v>
      </c>
      <c r="H613" s="180">
        <v>4</v>
      </c>
      <c r="I613" s="181"/>
      <c r="J613" s="182">
        <f>ROUND(I613*H613,2)</f>
        <v>0</v>
      </c>
      <c r="K613" s="178" t="s">
        <v>140</v>
      </c>
      <c r="L613" s="40"/>
      <c r="M613" s="183" t="s">
        <v>44</v>
      </c>
      <c r="N613" s="184" t="s">
        <v>53</v>
      </c>
      <c r="O613" s="65"/>
      <c r="P613" s="185">
        <f>O613*H613</f>
        <v>0</v>
      </c>
      <c r="Q613" s="185">
        <v>0</v>
      </c>
      <c r="R613" s="185">
        <f>Q613*H613</f>
        <v>0</v>
      </c>
      <c r="S613" s="185">
        <v>0</v>
      </c>
      <c r="T613" s="186">
        <f>S613*H613</f>
        <v>0</v>
      </c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R613" s="187" t="s">
        <v>90</v>
      </c>
      <c r="AT613" s="187" t="s">
        <v>136</v>
      </c>
      <c r="AU613" s="187" t="s">
        <v>92</v>
      </c>
      <c r="AY613" s="17" t="s">
        <v>134</v>
      </c>
      <c r="BE613" s="188">
        <f>IF(N613="základní",J613,0)</f>
        <v>0</v>
      </c>
      <c r="BF613" s="188">
        <f>IF(N613="snížená",J613,0)</f>
        <v>0</v>
      </c>
      <c r="BG613" s="188">
        <f>IF(N613="zákl. přenesená",J613,0)</f>
        <v>0</v>
      </c>
      <c r="BH613" s="188">
        <f>IF(N613="sníž. přenesená",J613,0)</f>
        <v>0</v>
      </c>
      <c r="BI613" s="188">
        <f>IF(N613="nulová",J613,0)</f>
        <v>0</v>
      </c>
      <c r="BJ613" s="17" t="s">
        <v>90</v>
      </c>
      <c r="BK613" s="188">
        <f>ROUND(I613*H613,2)</f>
        <v>0</v>
      </c>
      <c r="BL613" s="17" t="s">
        <v>90</v>
      </c>
      <c r="BM613" s="187" t="s">
        <v>681</v>
      </c>
    </row>
    <row r="614" spans="1:65" s="2" customFormat="1" ht="11.25">
      <c r="A614" s="35"/>
      <c r="B614" s="36"/>
      <c r="C614" s="37"/>
      <c r="D614" s="189" t="s">
        <v>143</v>
      </c>
      <c r="E614" s="37"/>
      <c r="F614" s="190" t="s">
        <v>682</v>
      </c>
      <c r="G614" s="37"/>
      <c r="H614" s="37"/>
      <c r="I614" s="191"/>
      <c r="J614" s="37"/>
      <c r="K614" s="37"/>
      <c r="L614" s="40"/>
      <c r="M614" s="192"/>
      <c r="N614" s="193"/>
      <c r="O614" s="65"/>
      <c r="P614" s="65"/>
      <c r="Q614" s="65"/>
      <c r="R614" s="65"/>
      <c r="S614" s="65"/>
      <c r="T614" s="66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T614" s="17" t="s">
        <v>143</v>
      </c>
      <c r="AU614" s="17" t="s">
        <v>92</v>
      </c>
    </row>
    <row r="615" spans="1:65" s="13" customFormat="1" ht="11.25">
      <c r="B615" s="194"/>
      <c r="C615" s="195"/>
      <c r="D615" s="196" t="s">
        <v>145</v>
      </c>
      <c r="E615" s="197" t="s">
        <v>44</v>
      </c>
      <c r="F615" s="198" t="s">
        <v>492</v>
      </c>
      <c r="G615" s="195"/>
      <c r="H615" s="197" t="s">
        <v>44</v>
      </c>
      <c r="I615" s="199"/>
      <c r="J615" s="195"/>
      <c r="K615" s="195"/>
      <c r="L615" s="200"/>
      <c r="M615" s="201"/>
      <c r="N615" s="202"/>
      <c r="O615" s="202"/>
      <c r="P615" s="202"/>
      <c r="Q615" s="202"/>
      <c r="R615" s="202"/>
      <c r="S615" s="202"/>
      <c r="T615" s="203"/>
      <c r="AT615" s="204" t="s">
        <v>145</v>
      </c>
      <c r="AU615" s="204" t="s">
        <v>92</v>
      </c>
      <c r="AV615" s="13" t="s">
        <v>90</v>
      </c>
      <c r="AW615" s="13" t="s">
        <v>42</v>
      </c>
      <c r="AX615" s="13" t="s">
        <v>82</v>
      </c>
      <c r="AY615" s="204" t="s">
        <v>134</v>
      </c>
    </row>
    <row r="616" spans="1:65" s="13" customFormat="1" ht="11.25">
      <c r="B616" s="194"/>
      <c r="C616" s="195"/>
      <c r="D616" s="196" t="s">
        <v>145</v>
      </c>
      <c r="E616" s="197" t="s">
        <v>44</v>
      </c>
      <c r="F616" s="198" t="s">
        <v>683</v>
      </c>
      <c r="G616" s="195"/>
      <c r="H616" s="197" t="s">
        <v>44</v>
      </c>
      <c r="I616" s="199"/>
      <c r="J616" s="195"/>
      <c r="K616" s="195"/>
      <c r="L616" s="200"/>
      <c r="M616" s="201"/>
      <c r="N616" s="202"/>
      <c r="O616" s="202"/>
      <c r="P616" s="202"/>
      <c r="Q616" s="202"/>
      <c r="R616" s="202"/>
      <c r="S616" s="202"/>
      <c r="T616" s="203"/>
      <c r="AT616" s="204" t="s">
        <v>145</v>
      </c>
      <c r="AU616" s="204" t="s">
        <v>92</v>
      </c>
      <c r="AV616" s="13" t="s">
        <v>90</v>
      </c>
      <c r="AW616" s="13" t="s">
        <v>42</v>
      </c>
      <c r="AX616" s="13" t="s">
        <v>82</v>
      </c>
      <c r="AY616" s="204" t="s">
        <v>134</v>
      </c>
    </row>
    <row r="617" spans="1:65" s="14" customFormat="1" ht="11.25">
      <c r="B617" s="205"/>
      <c r="C617" s="206"/>
      <c r="D617" s="196" t="s">
        <v>145</v>
      </c>
      <c r="E617" s="207" t="s">
        <v>44</v>
      </c>
      <c r="F617" s="208" t="s">
        <v>684</v>
      </c>
      <c r="G617" s="206"/>
      <c r="H617" s="209">
        <v>4</v>
      </c>
      <c r="I617" s="210"/>
      <c r="J617" s="206"/>
      <c r="K617" s="206"/>
      <c r="L617" s="211"/>
      <c r="M617" s="212"/>
      <c r="N617" s="213"/>
      <c r="O617" s="213"/>
      <c r="P617" s="213"/>
      <c r="Q617" s="213"/>
      <c r="R617" s="213"/>
      <c r="S617" s="213"/>
      <c r="T617" s="214"/>
      <c r="AT617" s="215" t="s">
        <v>145</v>
      </c>
      <c r="AU617" s="215" t="s">
        <v>92</v>
      </c>
      <c r="AV617" s="14" t="s">
        <v>92</v>
      </c>
      <c r="AW617" s="14" t="s">
        <v>42</v>
      </c>
      <c r="AX617" s="14" t="s">
        <v>90</v>
      </c>
      <c r="AY617" s="215" t="s">
        <v>134</v>
      </c>
    </row>
    <row r="618" spans="1:65" s="2" customFormat="1" ht="24.2" customHeight="1">
      <c r="A618" s="35"/>
      <c r="B618" s="36"/>
      <c r="C618" s="216" t="s">
        <v>685</v>
      </c>
      <c r="D618" s="216" t="s">
        <v>166</v>
      </c>
      <c r="E618" s="217" t="s">
        <v>686</v>
      </c>
      <c r="F618" s="218" t="s">
        <v>687</v>
      </c>
      <c r="G618" s="219" t="s">
        <v>329</v>
      </c>
      <c r="H618" s="220">
        <v>0.4</v>
      </c>
      <c r="I618" s="221"/>
      <c r="J618" s="222">
        <f>ROUND(I618*H618,2)</f>
        <v>0</v>
      </c>
      <c r="K618" s="218" t="s">
        <v>140</v>
      </c>
      <c r="L618" s="223"/>
      <c r="M618" s="224" t="s">
        <v>44</v>
      </c>
      <c r="N618" s="225" t="s">
        <v>53</v>
      </c>
      <c r="O618" s="65"/>
      <c r="P618" s="185">
        <f>O618*H618</f>
        <v>0</v>
      </c>
      <c r="Q618" s="185">
        <v>1.1E-4</v>
      </c>
      <c r="R618" s="185">
        <f>Q618*H618</f>
        <v>4.4000000000000006E-5</v>
      </c>
      <c r="S618" s="185">
        <v>0</v>
      </c>
      <c r="T618" s="186">
        <f>S618*H618</f>
        <v>0</v>
      </c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R618" s="187" t="s">
        <v>92</v>
      </c>
      <c r="AT618" s="187" t="s">
        <v>166</v>
      </c>
      <c r="AU618" s="187" t="s">
        <v>92</v>
      </c>
      <c r="AY618" s="17" t="s">
        <v>134</v>
      </c>
      <c r="BE618" s="188">
        <f>IF(N618="základní",J618,0)</f>
        <v>0</v>
      </c>
      <c r="BF618" s="188">
        <f>IF(N618="snížená",J618,0)</f>
        <v>0</v>
      </c>
      <c r="BG618" s="188">
        <f>IF(N618="zákl. přenesená",J618,0)</f>
        <v>0</v>
      </c>
      <c r="BH618" s="188">
        <f>IF(N618="sníž. přenesená",J618,0)</f>
        <v>0</v>
      </c>
      <c r="BI618" s="188">
        <f>IF(N618="nulová",J618,0)</f>
        <v>0</v>
      </c>
      <c r="BJ618" s="17" t="s">
        <v>90</v>
      </c>
      <c r="BK618" s="188">
        <f>ROUND(I618*H618,2)</f>
        <v>0</v>
      </c>
      <c r="BL618" s="17" t="s">
        <v>90</v>
      </c>
      <c r="BM618" s="187" t="s">
        <v>688</v>
      </c>
    </row>
    <row r="619" spans="1:65" s="13" customFormat="1" ht="11.25">
      <c r="B619" s="194"/>
      <c r="C619" s="195"/>
      <c r="D619" s="196" t="s">
        <v>145</v>
      </c>
      <c r="E619" s="197" t="s">
        <v>44</v>
      </c>
      <c r="F619" s="198" t="s">
        <v>492</v>
      </c>
      <c r="G619" s="195"/>
      <c r="H619" s="197" t="s">
        <v>44</v>
      </c>
      <c r="I619" s="199"/>
      <c r="J619" s="195"/>
      <c r="K619" s="195"/>
      <c r="L619" s="200"/>
      <c r="M619" s="201"/>
      <c r="N619" s="202"/>
      <c r="O619" s="202"/>
      <c r="P619" s="202"/>
      <c r="Q619" s="202"/>
      <c r="R619" s="202"/>
      <c r="S619" s="202"/>
      <c r="T619" s="203"/>
      <c r="AT619" s="204" t="s">
        <v>145</v>
      </c>
      <c r="AU619" s="204" t="s">
        <v>92</v>
      </c>
      <c r="AV619" s="13" t="s">
        <v>90</v>
      </c>
      <c r="AW619" s="13" t="s">
        <v>42</v>
      </c>
      <c r="AX619" s="13" t="s">
        <v>82</v>
      </c>
      <c r="AY619" s="204" t="s">
        <v>134</v>
      </c>
    </row>
    <row r="620" spans="1:65" s="13" customFormat="1" ht="11.25">
      <c r="B620" s="194"/>
      <c r="C620" s="195"/>
      <c r="D620" s="196" t="s">
        <v>145</v>
      </c>
      <c r="E620" s="197" t="s">
        <v>44</v>
      </c>
      <c r="F620" s="198" t="s">
        <v>683</v>
      </c>
      <c r="G620" s="195"/>
      <c r="H620" s="197" t="s">
        <v>44</v>
      </c>
      <c r="I620" s="199"/>
      <c r="J620" s="195"/>
      <c r="K620" s="195"/>
      <c r="L620" s="200"/>
      <c r="M620" s="201"/>
      <c r="N620" s="202"/>
      <c r="O620" s="202"/>
      <c r="P620" s="202"/>
      <c r="Q620" s="202"/>
      <c r="R620" s="202"/>
      <c r="S620" s="202"/>
      <c r="T620" s="203"/>
      <c r="AT620" s="204" t="s">
        <v>145</v>
      </c>
      <c r="AU620" s="204" t="s">
        <v>92</v>
      </c>
      <c r="AV620" s="13" t="s">
        <v>90</v>
      </c>
      <c r="AW620" s="13" t="s">
        <v>42</v>
      </c>
      <c r="AX620" s="13" t="s">
        <v>82</v>
      </c>
      <c r="AY620" s="204" t="s">
        <v>134</v>
      </c>
    </row>
    <row r="621" spans="1:65" s="14" customFormat="1" ht="11.25">
      <c r="B621" s="205"/>
      <c r="C621" s="206"/>
      <c r="D621" s="196" t="s">
        <v>145</v>
      </c>
      <c r="E621" s="207" t="s">
        <v>44</v>
      </c>
      <c r="F621" s="208" t="s">
        <v>689</v>
      </c>
      <c r="G621" s="206"/>
      <c r="H621" s="209">
        <v>0.4</v>
      </c>
      <c r="I621" s="210"/>
      <c r="J621" s="206"/>
      <c r="K621" s="206"/>
      <c r="L621" s="211"/>
      <c r="M621" s="212"/>
      <c r="N621" s="213"/>
      <c r="O621" s="213"/>
      <c r="P621" s="213"/>
      <c r="Q621" s="213"/>
      <c r="R621" s="213"/>
      <c r="S621" s="213"/>
      <c r="T621" s="214"/>
      <c r="AT621" s="215" t="s">
        <v>145</v>
      </c>
      <c r="AU621" s="215" t="s">
        <v>92</v>
      </c>
      <c r="AV621" s="14" t="s">
        <v>92</v>
      </c>
      <c r="AW621" s="14" t="s">
        <v>42</v>
      </c>
      <c r="AX621" s="14" t="s">
        <v>90</v>
      </c>
      <c r="AY621" s="215" t="s">
        <v>134</v>
      </c>
    </row>
    <row r="622" spans="1:65" s="2" customFormat="1" ht="49.15" customHeight="1">
      <c r="A622" s="35"/>
      <c r="B622" s="36"/>
      <c r="C622" s="176" t="s">
        <v>690</v>
      </c>
      <c r="D622" s="176" t="s">
        <v>136</v>
      </c>
      <c r="E622" s="177" t="s">
        <v>691</v>
      </c>
      <c r="F622" s="178" t="s">
        <v>692</v>
      </c>
      <c r="G622" s="179" t="s">
        <v>284</v>
      </c>
      <c r="H622" s="180">
        <v>2</v>
      </c>
      <c r="I622" s="181"/>
      <c r="J622" s="182">
        <f>ROUND(I622*H622,2)</f>
        <v>0</v>
      </c>
      <c r="K622" s="178" t="s">
        <v>140</v>
      </c>
      <c r="L622" s="40"/>
      <c r="M622" s="183" t="s">
        <v>44</v>
      </c>
      <c r="N622" s="184" t="s">
        <v>53</v>
      </c>
      <c r="O622" s="65"/>
      <c r="P622" s="185">
        <f>O622*H622</f>
        <v>0</v>
      </c>
      <c r="Q622" s="185">
        <v>2.2001499999999998</v>
      </c>
      <c r="R622" s="185">
        <f>Q622*H622</f>
        <v>4.4002999999999997</v>
      </c>
      <c r="S622" s="185">
        <v>0</v>
      </c>
      <c r="T622" s="186">
        <f>S622*H622</f>
        <v>0</v>
      </c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R622" s="187" t="s">
        <v>90</v>
      </c>
      <c r="AT622" s="187" t="s">
        <v>136</v>
      </c>
      <c r="AU622" s="187" t="s">
        <v>92</v>
      </c>
      <c r="AY622" s="17" t="s">
        <v>134</v>
      </c>
      <c r="BE622" s="188">
        <f>IF(N622="základní",J622,0)</f>
        <v>0</v>
      </c>
      <c r="BF622" s="188">
        <f>IF(N622="snížená",J622,0)</f>
        <v>0</v>
      </c>
      <c r="BG622" s="188">
        <f>IF(N622="zákl. přenesená",J622,0)</f>
        <v>0</v>
      </c>
      <c r="BH622" s="188">
        <f>IF(N622="sníž. přenesená",J622,0)</f>
        <v>0</v>
      </c>
      <c r="BI622" s="188">
        <f>IF(N622="nulová",J622,0)</f>
        <v>0</v>
      </c>
      <c r="BJ622" s="17" t="s">
        <v>90</v>
      </c>
      <c r="BK622" s="188">
        <f>ROUND(I622*H622,2)</f>
        <v>0</v>
      </c>
      <c r="BL622" s="17" t="s">
        <v>90</v>
      </c>
      <c r="BM622" s="187" t="s">
        <v>693</v>
      </c>
    </row>
    <row r="623" spans="1:65" s="2" customFormat="1" ht="11.25">
      <c r="A623" s="35"/>
      <c r="B623" s="36"/>
      <c r="C623" s="37"/>
      <c r="D623" s="189" t="s">
        <v>143</v>
      </c>
      <c r="E623" s="37"/>
      <c r="F623" s="190" t="s">
        <v>694</v>
      </c>
      <c r="G623" s="37"/>
      <c r="H623" s="37"/>
      <c r="I623" s="191"/>
      <c r="J623" s="37"/>
      <c r="K623" s="37"/>
      <c r="L623" s="40"/>
      <c r="M623" s="192"/>
      <c r="N623" s="193"/>
      <c r="O623" s="65"/>
      <c r="P623" s="65"/>
      <c r="Q623" s="65"/>
      <c r="R623" s="65"/>
      <c r="S623" s="65"/>
      <c r="T623" s="66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T623" s="17" t="s">
        <v>143</v>
      </c>
      <c r="AU623" s="17" t="s">
        <v>92</v>
      </c>
    </row>
    <row r="624" spans="1:65" s="13" customFormat="1" ht="11.25">
      <c r="B624" s="194"/>
      <c r="C624" s="195"/>
      <c r="D624" s="196" t="s">
        <v>145</v>
      </c>
      <c r="E624" s="197" t="s">
        <v>44</v>
      </c>
      <c r="F624" s="198" t="s">
        <v>226</v>
      </c>
      <c r="G624" s="195"/>
      <c r="H624" s="197" t="s">
        <v>44</v>
      </c>
      <c r="I624" s="199"/>
      <c r="J624" s="195"/>
      <c r="K624" s="195"/>
      <c r="L624" s="200"/>
      <c r="M624" s="201"/>
      <c r="N624" s="202"/>
      <c r="O624" s="202"/>
      <c r="P624" s="202"/>
      <c r="Q624" s="202"/>
      <c r="R624" s="202"/>
      <c r="S624" s="202"/>
      <c r="T624" s="203"/>
      <c r="AT624" s="204" t="s">
        <v>145</v>
      </c>
      <c r="AU624" s="204" t="s">
        <v>92</v>
      </c>
      <c r="AV624" s="13" t="s">
        <v>90</v>
      </c>
      <c r="AW624" s="13" t="s">
        <v>42</v>
      </c>
      <c r="AX624" s="13" t="s">
        <v>82</v>
      </c>
      <c r="AY624" s="204" t="s">
        <v>134</v>
      </c>
    </row>
    <row r="625" spans="1:65" s="13" customFormat="1" ht="11.25">
      <c r="B625" s="194"/>
      <c r="C625" s="195"/>
      <c r="D625" s="196" t="s">
        <v>145</v>
      </c>
      <c r="E625" s="197" t="s">
        <v>44</v>
      </c>
      <c r="F625" s="198" t="s">
        <v>589</v>
      </c>
      <c r="G625" s="195"/>
      <c r="H625" s="197" t="s">
        <v>44</v>
      </c>
      <c r="I625" s="199"/>
      <c r="J625" s="195"/>
      <c r="K625" s="195"/>
      <c r="L625" s="200"/>
      <c r="M625" s="201"/>
      <c r="N625" s="202"/>
      <c r="O625" s="202"/>
      <c r="P625" s="202"/>
      <c r="Q625" s="202"/>
      <c r="R625" s="202"/>
      <c r="S625" s="202"/>
      <c r="T625" s="203"/>
      <c r="AT625" s="204" t="s">
        <v>145</v>
      </c>
      <c r="AU625" s="204" t="s">
        <v>92</v>
      </c>
      <c r="AV625" s="13" t="s">
        <v>90</v>
      </c>
      <c r="AW625" s="13" t="s">
        <v>42</v>
      </c>
      <c r="AX625" s="13" t="s">
        <v>82</v>
      </c>
      <c r="AY625" s="204" t="s">
        <v>134</v>
      </c>
    </row>
    <row r="626" spans="1:65" s="14" customFormat="1" ht="11.25">
      <c r="B626" s="205"/>
      <c r="C626" s="206"/>
      <c r="D626" s="196" t="s">
        <v>145</v>
      </c>
      <c r="E626" s="207" t="s">
        <v>44</v>
      </c>
      <c r="F626" s="208" t="s">
        <v>90</v>
      </c>
      <c r="G626" s="206"/>
      <c r="H626" s="209">
        <v>1</v>
      </c>
      <c r="I626" s="210"/>
      <c r="J626" s="206"/>
      <c r="K626" s="206"/>
      <c r="L626" s="211"/>
      <c r="M626" s="212"/>
      <c r="N626" s="213"/>
      <c r="O626" s="213"/>
      <c r="P626" s="213"/>
      <c r="Q626" s="213"/>
      <c r="R626" s="213"/>
      <c r="S626" s="213"/>
      <c r="T626" s="214"/>
      <c r="AT626" s="215" t="s">
        <v>145</v>
      </c>
      <c r="AU626" s="215" t="s">
        <v>92</v>
      </c>
      <c r="AV626" s="14" t="s">
        <v>92</v>
      </c>
      <c r="AW626" s="14" t="s">
        <v>42</v>
      </c>
      <c r="AX626" s="14" t="s">
        <v>82</v>
      </c>
      <c r="AY626" s="215" t="s">
        <v>134</v>
      </c>
    </row>
    <row r="627" spans="1:65" s="13" customFormat="1" ht="11.25">
      <c r="B627" s="194"/>
      <c r="C627" s="195"/>
      <c r="D627" s="196" t="s">
        <v>145</v>
      </c>
      <c r="E627" s="197" t="s">
        <v>44</v>
      </c>
      <c r="F627" s="198" t="s">
        <v>591</v>
      </c>
      <c r="G627" s="195"/>
      <c r="H627" s="197" t="s">
        <v>44</v>
      </c>
      <c r="I627" s="199"/>
      <c r="J627" s="195"/>
      <c r="K627" s="195"/>
      <c r="L627" s="200"/>
      <c r="M627" s="201"/>
      <c r="N627" s="202"/>
      <c r="O627" s="202"/>
      <c r="P627" s="202"/>
      <c r="Q627" s="202"/>
      <c r="R627" s="202"/>
      <c r="S627" s="202"/>
      <c r="T627" s="203"/>
      <c r="AT627" s="204" t="s">
        <v>145</v>
      </c>
      <c r="AU627" s="204" t="s">
        <v>92</v>
      </c>
      <c r="AV627" s="13" t="s">
        <v>90</v>
      </c>
      <c r="AW627" s="13" t="s">
        <v>42</v>
      </c>
      <c r="AX627" s="13" t="s">
        <v>82</v>
      </c>
      <c r="AY627" s="204" t="s">
        <v>134</v>
      </c>
    </row>
    <row r="628" spans="1:65" s="14" customFormat="1" ht="11.25">
      <c r="B628" s="205"/>
      <c r="C628" s="206"/>
      <c r="D628" s="196" t="s">
        <v>145</v>
      </c>
      <c r="E628" s="207" t="s">
        <v>44</v>
      </c>
      <c r="F628" s="208" t="s">
        <v>90</v>
      </c>
      <c r="G628" s="206"/>
      <c r="H628" s="209">
        <v>1</v>
      </c>
      <c r="I628" s="210"/>
      <c r="J628" s="206"/>
      <c r="K628" s="206"/>
      <c r="L628" s="211"/>
      <c r="M628" s="212"/>
      <c r="N628" s="213"/>
      <c r="O628" s="213"/>
      <c r="P628" s="213"/>
      <c r="Q628" s="213"/>
      <c r="R628" s="213"/>
      <c r="S628" s="213"/>
      <c r="T628" s="214"/>
      <c r="AT628" s="215" t="s">
        <v>145</v>
      </c>
      <c r="AU628" s="215" t="s">
        <v>92</v>
      </c>
      <c r="AV628" s="14" t="s">
        <v>92</v>
      </c>
      <c r="AW628" s="14" t="s">
        <v>42</v>
      </c>
      <c r="AX628" s="14" t="s">
        <v>82</v>
      </c>
      <c r="AY628" s="215" t="s">
        <v>134</v>
      </c>
    </row>
    <row r="629" spans="1:65" s="15" customFormat="1" ht="11.25">
      <c r="B629" s="226"/>
      <c r="C629" s="227"/>
      <c r="D629" s="196" t="s">
        <v>145</v>
      </c>
      <c r="E629" s="228" t="s">
        <v>44</v>
      </c>
      <c r="F629" s="229" t="s">
        <v>232</v>
      </c>
      <c r="G629" s="227"/>
      <c r="H629" s="230">
        <v>2</v>
      </c>
      <c r="I629" s="231"/>
      <c r="J629" s="227"/>
      <c r="K629" s="227"/>
      <c r="L629" s="232"/>
      <c r="M629" s="233"/>
      <c r="N629" s="234"/>
      <c r="O629" s="234"/>
      <c r="P629" s="234"/>
      <c r="Q629" s="234"/>
      <c r="R629" s="234"/>
      <c r="S629" s="234"/>
      <c r="T629" s="235"/>
      <c r="AT629" s="236" t="s">
        <v>145</v>
      </c>
      <c r="AU629" s="236" t="s">
        <v>92</v>
      </c>
      <c r="AV629" s="15" t="s">
        <v>141</v>
      </c>
      <c r="AW629" s="15" t="s">
        <v>42</v>
      </c>
      <c r="AX629" s="15" t="s">
        <v>90</v>
      </c>
      <c r="AY629" s="236" t="s">
        <v>134</v>
      </c>
    </row>
    <row r="630" spans="1:65" s="2" customFormat="1" ht="55.5" customHeight="1">
      <c r="A630" s="35"/>
      <c r="B630" s="36"/>
      <c r="C630" s="176" t="s">
        <v>695</v>
      </c>
      <c r="D630" s="176" t="s">
        <v>136</v>
      </c>
      <c r="E630" s="177" t="s">
        <v>696</v>
      </c>
      <c r="F630" s="178" t="s">
        <v>697</v>
      </c>
      <c r="G630" s="179" t="s">
        <v>284</v>
      </c>
      <c r="H630" s="180">
        <v>2</v>
      </c>
      <c r="I630" s="181"/>
      <c r="J630" s="182">
        <f>ROUND(I630*H630,2)</f>
        <v>0</v>
      </c>
      <c r="K630" s="178" t="s">
        <v>140</v>
      </c>
      <c r="L630" s="40"/>
      <c r="M630" s="183" t="s">
        <v>44</v>
      </c>
      <c r="N630" s="184" t="s">
        <v>53</v>
      </c>
      <c r="O630" s="65"/>
      <c r="P630" s="185">
        <f>O630*H630</f>
        <v>0</v>
      </c>
      <c r="Q630" s="185">
        <v>0</v>
      </c>
      <c r="R630" s="185">
        <f>Q630*H630</f>
        <v>0</v>
      </c>
      <c r="S630" s="185">
        <v>0</v>
      </c>
      <c r="T630" s="186">
        <f>S630*H630</f>
        <v>0</v>
      </c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R630" s="187" t="s">
        <v>90</v>
      </c>
      <c r="AT630" s="187" t="s">
        <v>136</v>
      </c>
      <c r="AU630" s="187" t="s">
        <v>92</v>
      </c>
      <c r="AY630" s="17" t="s">
        <v>134</v>
      </c>
      <c r="BE630" s="188">
        <f>IF(N630="základní",J630,0)</f>
        <v>0</v>
      </c>
      <c r="BF630" s="188">
        <f>IF(N630="snížená",J630,0)</f>
        <v>0</v>
      </c>
      <c r="BG630" s="188">
        <f>IF(N630="zákl. přenesená",J630,0)</f>
        <v>0</v>
      </c>
      <c r="BH630" s="188">
        <f>IF(N630="sníž. přenesená",J630,0)</f>
        <v>0</v>
      </c>
      <c r="BI630" s="188">
        <f>IF(N630="nulová",J630,0)</f>
        <v>0</v>
      </c>
      <c r="BJ630" s="17" t="s">
        <v>90</v>
      </c>
      <c r="BK630" s="188">
        <f>ROUND(I630*H630,2)</f>
        <v>0</v>
      </c>
      <c r="BL630" s="17" t="s">
        <v>90</v>
      </c>
      <c r="BM630" s="187" t="s">
        <v>698</v>
      </c>
    </row>
    <row r="631" spans="1:65" s="2" customFormat="1" ht="11.25">
      <c r="A631" s="35"/>
      <c r="B631" s="36"/>
      <c r="C631" s="37"/>
      <c r="D631" s="189" t="s">
        <v>143</v>
      </c>
      <c r="E631" s="37"/>
      <c r="F631" s="190" t="s">
        <v>699</v>
      </c>
      <c r="G631" s="37"/>
      <c r="H631" s="37"/>
      <c r="I631" s="191"/>
      <c r="J631" s="37"/>
      <c r="K631" s="37"/>
      <c r="L631" s="40"/>
      <c r="M631" s="192"/>
      <c r="N631" s="193"/>
      <c r="O631" s="65"/>
      <c r="P631" s="65"/>
      <c r="Q631" s="65"/>
      <c r="R631" s="65"/>
      <c r="S631" s="65"/>
      <c r="T631" s="66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T631" s="17" t="s">
        <v>143</v>
      </c>
      <c r="AU631" s="17" t="s">
        <v>92</v>
      </c>
    </row>
    <row r="632" spans="1:65" s="13" customFormat="1" ht="11.25">
      <c r="B632" s="194"/>
      <c r="C632" s="195"/>
      <c r="D632" s="196" t="s">
        <v>145</v>
      </c>
      <c r="E632" s="197" t="s">
        <v>44</v>
      </c>
      <c r="F632" s="198" t="s">
        <v>226</v>
      </c>
      <c r="G632" s="195"/>
      <c r="H632" s="197" t="s">
        <v>44</v>
      </c>
      <c r="I632" s="199"/>
      <c r="J632" s="195"/>
      <c r="K632" s="195"/>
      <c r="L632" s="200"/>
      <c r="M632" s="201"/>
      <c r="N632" s="202"/>
      <c r="O632" s="202"/>
      <c r="P632" s="202"/>
      <c r="Q632" s="202"/>
      <c r="R632" s="202"/>
      <c r="S632" s="202"/>
      <c r="T632" s="203"/>
      <c r="AT632" s="204" t="s">
        <v>145</v>
      </c>
      <c r="AU632" s="204" t="s">
        <v>92</v>
      </c>
      <c r="AV632" s="13" t="s">
        <v>90</v>
      </c>
      <c r="AW632" s="13" t="s">
        <v>42</v>
      </c>
      <c r="AX632" s="13" t="s">
        <v>82</v>
      </c>
      <c r="AY632" s="204" t="s">
        <v>134</v>
      </c>
    </row>
    <row r="633" spans="1:65" s="13" customFormat="1" ht="11.25">
      <c r="B633" s="194"/>
      <c r="C633" s="195"/>
      <c r="D633" s="196" t="s">
        <v>145</v>
      </c>
      <c r="E633" s="197" t="s">
        <v>44</v>
      </c>
      <c r="F633" s="198" t="s">
        <v>589</v>
      </c>
      <c r="G633" s="195"/>
      <c r="H633" s="197" t="s">
        <v>44</v>
      </c>
      <c r="I633" s="199"/>
      <c r="J633" s="195"/>
      <c r="K633" s="195"/>
      <c r="L633" s="200"/>
      <c r="M633" s="201"/>
      <c r="N633" s="202"/>
      <c r="O633" s="202"/>
      <c r="P633" s="202"/>
      <c r="Q633" s="202"/>
      <c r="R633" s="202"/>
      <c r="S633" s="202"/>
      <c r="T633" s="203"/>
      <c r="AT633" s="204" t="s">
        <v>145</v>
      </c>
      <c r="AU633" s="204" t="s">
        <v>92</v>
      </c>
      <c r="AV633" s="13" t="s">
        <v>90</v>
      </c>
      <c r="AW633" s="13" t="s">
        <v>42</v>
      </c>
      <c r="AX633" s="13" t="s">
        <v>82</v>
      </c>
      <c r="AY633" s="204" t="s">
        <v>134</v>
      </c>
    </row>
    <row r="634" spans="1:65" s="14" customFormat="1" ht="11.25">
      <c r="B634" s="205"/>
      <c r="C634" s="206"/>
      <c r="D634" s="196" t="s">
        <v>145</v>
      </c>
      <c r="E634" s="207" t="s">
        <v>44</v>
      </c>
      <c r="F634" s="208" t="s">
        <v>90</v>
      </c>
      <c r="G634" s="206"/>
      <c r="H634" s="209">
        <v>1</v>
      </c>
      <c r="I634" s="210"/>
      <c r="J634" s="206"/>
      <c r="K634" s="206"/>
      <c r="L634" s="211"/>
      <c r="M634" s="212"/>
      <c r="N634" s="213"/>
      <c r="O634" s="213"/>
      <c r="P634" s="213"/>
      <c r="Q634" s="213"/>
      <c r="R634" s="213"/>
      <c r="S634" s="213"/>
      <c r="T634" s="214"/>
      <c r="AT634" s="215" t="s">
        <v>145</v>
      </c>
      <c r="AU634" s="215" t="s">
        <v>92</v>
      </c>
      <c r="AV634" s="14" t="s">
        <v>92</v>
      </c>
      <c r="AW634" s="14" t="s">
        <v>42</v>
      </c>
      <c r="AX634" s="14" t="s">
        <v>82</v>
      </c>
      <c r="AY634" s="215" t="s">
        <v>134</v>
      </c>
    </row>
    <row r="635" spans="1:65" s="13" customFormat="1" ht="11.25">
      <c r="B635" s="194"/>
      <c r="C635" s="195"/>
      <c r="D635" s="196" t="s">
        <v>145</v>
      </c>
      <c r="E635" s="197" t="s">
        <v>44</v>
      </c>
      <c r="F635" s="198" t="s">
        <v>591</v>
      </c>
      <c r="G635" s="195"/>
      <c r="H635" s="197" t="s">
        <v>44</v>
      </c>
      <c r="I635" s="199"/>
      <c r="J635" s="195"/>
      <c r="K635" s="195"/>
      <c r="L635" s="200"/>
      <c r="M635" s="201"/>
      <c r="N635" s="202"/>
      <c r="O635" s="202"/>
      <c r="P635" s="202"/>
      <c r="Q635" s="202"/>
      <c r="R635" s="202"/>
      <c r="S635" s="202"/>
      <c r="T635" s="203"/>
      <c r="AT635" s="204" t="s">
        <v>145</v>
      </c>
      <c r="AU635" s="204" t="s">
        <v>92</v>
      </c>
      <c r="AV635" s="13" t="s">
        <v>90</v>
      </c>
      <c r="AW635" s="13" t="s">
        <v>42</v>
      </c>
      <c r="AX635" s="13" t="s">
        <v>82</v>
      </c>
      <c r="AY635" s="204" t="s">
        <v>134</v>
      </c>
    </row>
    <row r="636" spans="1:65" s="14" customFormat="1" ht="11.25">
      <c r="B636" s="205"/>
      <c r="C636" s="206"/>
      <c r="D636" s="196" t="s">
        <v>145</v>
      </c>
      <c r="E636" s="207" t="s">
        <v>44</v>
      </c>
      <c r="F636" s="208" t="s">
        <v>90</v>
      </c>
      <c r="G636" s="206"/>
      <c r="H636" s="209">
        <v>1</v>
      </c>
      <c r="I636" s="210"/>
      <c r="J636" s="206"/>
      <c r="K636" s="206"/>
      <c r="L636" s="211"/>
      <c r="M636" s="212"/>
      <c r="N636" s="213"/>
      <c r="O636" s="213"/>
      <c r="P636" s="213"/>
      <c r="Q636" s="213"/>
      <c r="R636" s="213"/>
      <c r="S636" s="213"/>
      <c r="T636" s="214"/>
      <c r="AT636" s="215" t="s">
        <v>145</v>
      </c>
      <c r="AU636" s="215" t="s">
        <v>92</v>
      </c>
      <c r="AV636" s="14" t="s">
        <v>92</v>
      </c>
      <c r="AW636" s="14" t="s">
        <v>42</v>
      </c>
      <c r="AX636" s="14" t="s">
        <v>82</v>
      </c>
      <c r="AY636" s="215" t="s">
        <v>134</v>
      </c>
    </row>
    <row r="637" spans="1:65" s="15" customFormat="1" ht="11.25">
      <c r="B637" s="226"/>
      <c r="C637" s="227"/>
      <c r="D637" s="196" t="s">
        <v>145</v>
      </c>
      <c r="E637" s="228" t="s">
        <v>44</v>
      </c>
      <c r="F637" s="229" t="s">
        <v>232</v>
      </c>
      <c r="G637" s="227"/>
      <c r="H637" s="230">
        <v>2</v>
      </c>
      <c r="I637" s="231"/>
      <c r="J637" s="227"/>
      <c r="K637" s="227"/>
      <c r="L637" s="232"/>
      <c r="M637" s="233"/>
      <c r="N637" s="234"/>
      <c r="O637" s="234"/>
      <c r="P637" s="234"/>
      <c r="Q637" s="234"/>
      <c r="R637" s="234"/>
      <c r="S637" s="234"/>
      <c r="T637" s="235"/>
      <c r="AT637" s="236" t="s">
        <v>145</v>
      </c>
      <c r="AU637" s="236" t="s">
        <v>92</v>
      </c>
      <c r="AV637" s="15" t="s">
        <v>141</v>
      </c>
      <c r="AW637" s="15" t="s">
        <v>42</v>
      </c>
      <c r="AX637" s="15" t="s">
        <v>90</v>
      </c>
      <c r="AY637" s="236" t="s">
        <v>134</v>
      </c>
    </row>
    <row r="638" spans="1:65" s="2" customFormat="1" ht="24.2" customHeight="1">
      <c r="A638" s="35"/>
      <c r="B638" s="36"/>
      <c r="C638" s="216" t="s">
        <v>700</v>
      </c>
      <c r="D638" s="216" t="s">
        <v>166</v>
      </c>
      <c r="E638" s="217" t="s">
        <v>701</v>
      </c>
      <c r="F638" s="218" t="s">
        <v>702</v>
      </c>
      <c r="G638" s="219" t="s">
        <v>284</v>
      </c>
      <c r="H638" s="220">
        <v>2</v>
      </c>
      <c r="I638" s="221"/>
      <c r="J638" s="222">
        <f>ROUND(I638*H638,2)</f>
        <v>0</v>
      </c>
      <c r="K638" s="218" t="s">
        <v>323</v>
      </c>
      <c r="L638" s="223"/>
      <c r="M638" s="224" t="s">
        <v>44</v>
      </c>
      <c r="N638" s="225" t="s">
        <v>53</v>
      </c>
      <c r="O638" s="65"/>
      <c r="P638" s="185">
        <f>O638*H638</f>
        <v>0</v>
      </c>
      <c r="Q638" s="185">
        <v>0</v>
      </c>
      <c r="R638" s="185">
        <f>Q638*H638</f>
        <v>0</v>
      </c>
      <c r="S638" s="185">
        <v>0</v>
      </c>
      <c r="T638" s="186">
        <f>S638*H638</f>
        <v>0</v>
      </c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R638" s="187" t="s">
        <v>92</v>
      </c>
      <c r="AT638" s="187" t="s">
        <v>166</v>
      </c>
      <c r="AU638" s="187" t="s">
        <v>92</v>
      </c>
      <c r="AY638" s="17" t="s">
        <v>134</v>
      </c>
      <c r="BE638" s="188">
        <f>IF(N638="základní",J638,0)</f>
        <v>0</v>
      </c>
      <c r="BF638" s="188">
        <f>IF(N638="snížená",J638,0)</f>
        <v>0</v>
      </c>
      <c r="BG638" s="188">
        <f>IF(N638="zákl. přenesená",J638,0)</f>
        <v>0</v>
      </c>
      <c r="BH638" s="188">
        <f>IF(N638="sníž. přenesená",J638,0)</f>
        <v>0</v>
      </c>
      <c r="BI638" s="188">
        <f>IF(N638="nulová",J638,0)</f>
        <v>0</v>
      </c>
      <c r="BJ638" s="17" t="s">
        <v>90</v>
      </c>
      <c r="BK638" s="188">
        <f>ROUND(I638*H638,2)</f>
        <v>0</v>
      </c>
      <c r="BL638" s="17" t="s">
        <v>90</v>
      </c>
      <c r="BM638" s="187" t="s">
        <v>703</v>
      </c>
    </row>
    <row r="639" spans="1:65" s="13" customFormat="1" ht="11.25">
      <c r="B639" s="194"/>
      <c r="C639" s="195"/>
      <c r="D639" s="196" t="s">
        <v>145</v>
      </c>
      <c r="E639" s="197" t="s">
        <v>44</v>
      </c>
      <c r="F639" s="198" t="s">
        <v>226</v>
      </c>
      <c r="G639" s="195"/>
      <c r="H639" s="197" t="s">
        <v>44</v>
      </c>
      <c r="I639" s="199"/>
      <c r="J639" s="195"/>
      <c r="K639" s="195"/>
      <c r="L639" s="200"/>
      <c r="M639" s="201"/>
      <c r="N639" s="202"/>
      <c r="O639" s="202"/>
      <c r="P639" s="202"/>
      <c r="Q639" s="202"/>
      <c r="R639" s="202"/>
      <c r="S639" s="202"/>
      <c r="T639" s="203"/>
      <c r="AT639" s="204" t="s">
        <v>145</v>
      </c>
      <c r="AU639" s="204" t="s">
        <v>92</v>
      </c>
      <c r="AV639" s="13" t="s">
        <v>90</v>
      </c>
      <c r="AW639" s="13" t="s">
        <v>42</v>
      </c>
      <c r="AX639" s="13" t="s">
        <v>82</v>
      </c>
      <c r="AY639" s="204" t="s">
        <v>134</v>
      </c>
    </row>
    <row r="640" spans="1:65" s="13" customFormat="1" ht="11.25">
      <c r="B640" s="194"/>
      <c r="C640" s="195"/>
      <c r="D640" s="196" t="s">
        <v>145</v>
      </c>
      <c r="E640" s="197" t="s">
        <v>44</v>
      </c>
      <c r="F640" s="198" t="s">
        <v>589</v>
      </c>
      <c r="G640" s="195"/>
      <c r="H640" s="197" t="s">
        <v>44</v>
      </c>
      <c r="I640" s="199"/>
      <c r="J640" s="195"/>
      <c r="K640" s="195"/>
      <c r="L640" s="200"/>
      <c r="M640" s="201"/>
      <c r="N640" s="202"/>
      <c r="O640" s="202"/>
      <c r="P640" s="202"/>
      <c r="Q640" s="202"/>
      <c r="R640" s="202"/>
      <c r="S640" s="202"/>
      <c r="T640" s="203"/>
      <c r="AT640" s="204" t="s">
        <v>145</v>
      </c>
      <c r="AU640" s="204" t="s">
        <v>92</v>
      </c>
      <c r="AV640" s="13" t="s">
        <v>90</v>
      </c>
      <c r="AW640" s="13" t="s">
        <v>42</v>
      </c>
      <c r="AX640" s="13" t="s">
        <v>82</v>
      </c>
      <c r="AY640" s="204" t="s">
        <v>134</v>
      </c>
    </row>
    <row r="641" spans="1:65" s="14" customFormat="1" ht="11.25">
      <c r="B641" s="205"/>
      <c r="C641" s="206"/>
      <c r="D641" s="196" t="s">
        <v>145</v>
      </c>
      <c r="E641" s="207" t="s">
        <v>44</v>
      </c>
      <c r="F641" s="208" t="s">
        <v>90</v>
      </c>
      <c r="G641" s="206"/>
      <c r="H641" s="209">
        <v>1</v>
      </c>
      <c r="I641" s="210"/>
      <c r="J641" s="206"/>
      <c r="K641" s="206"/>
      <c r="L641" s="211"/>
      <c r="M641" s="212"/>
      <c r="N641" s="213"/>
      <c r="O641" s="213"/>
      <c r="P641" s="213"/>
      <c r="Q641" s="213"/>
      <c r="R641" s="213"/>
      <c r="S641" s="213"/>
      <c r="T641" s="214"/>
      <c r="AT641" s="215" t="s">
        <v>145</v>
      </c>
      <c r="AU641" s="215" t="s">
        <v>92</v>
      </c>
      <c r="AV641" s="14" t="s">
        <v>92</v>
      </c>
      <c r="AW641" s="14" t="s">
        <v>42</v>
      </c>
      <c r="AX641" s="14" t="s">
        <v>82</v>
      </c>
      <c r="AY641" s="215" t="s">
        <v>134</v>
      </c>
    </row>
    <row r="642" spans="1:65" s="13" customFormat="1" ht="11.25">
      <c r="B642" s="194"/>
      <c r="C642" s="195"/>
      <c r="D642" s="196" t="s">
        <v>145</v>
      </c>
      <c r="E642" s="197" t="s">
        <v>44</v>
      </c>
      <c r="F642" s="198" t="s">
        <v>591</v>
      </c>
      <c r="G642" s="195"/>
      <c r="H642" s="197" t="s">
        <v>44</v>
      </c>
      <c r="I642" s="199"/>
      <c r="J642" s="195"/>
      <c r="K642" s="195"/>
      <c r="L642" s="200"/>
      <c r="M642" s="201"/>
      <c r="N642" s="202"/>
      <c r="O642" s="202"/>
      <c r="P642" s="202"/>
      <c r="Q642" s="202"/>
      <c r="R642" s="202"/>
      <c r="S642" s="202"/>
      <c r="T642" s="203"/>
      <c r="AT642" s="204" t="s">
        <v>145</v>
      </c>
      <c r="AU642" s="204" t="s">
        <v>92</v>
      </c>
      <c r="AV642" s="13" t="s">
        <v>90</v>
      </c>
      <c r="AW642" s="13" t="s">
        <v>42</v>
      </c>
      <c r="AX642" s="13" t="s">
        <v>82</v>
      </c>
      <c r="AY642" s="204" t="s">
        <v>134</v>
      </c>
    </row>
    <row r="643" spans="1:65" s="14" customFormat="1" ht="11.25">
      <c r="B643" s="205"/>
      <c r="C643" s="206"/>
      <c r="D643" s="196" t="s">
        <v>145</v>
      </c>
      <c r="E643" s="207" t="s">
        <v>44</v>
      </c>
      <c r="F643" s="208" t="s">
        <v>90</v>
      </c>
      <c r="G643" s="206"/>
      <c r="H643" s="209">
        <v>1</v>
      </c>
      <c r="I643" s="210"/>
      <c r="J643" s="206"/>
      <c r="K643" s="206"/>
      <c r="L643" s="211"/>
      <c r="M643" s="212"/>
      <c r="N643" s="213"/>
      <c r="O643" s="213"/>
      <c r="P643" s="213"/>
      <c r="Q643" s="213"/>
      <c r="R643" s="213"/>
      <c r="S643" s="213"/>
      <c r="T643" s="214"/>
      <c r="AT643" s="215" t="s">
        <v>145</v>
      </c>
      <c r="AU643" s="215" t="s">
        <v>92</v>
      </c>
      <c r="AV643" s="14" t="s">
        <v>92</v>
      </c>
      <c r="AW643" s="14" t="s">
        <v>42</v>
      </c>
      <c r="AX643" s="14" t="s">
        <v>82</v>
      </c>
      <c r="AY643" s="215" t="s">
        <v>134</v>
      </c>
    </row>
    <row r="644" spans="1:65" s="15" customFormat="1" ht="11.25">
      <c r="B644" s="226"/>
      <c r="C644" s="227"/>
      <c r="D644" s="196" t="s">
        <v>145</v>
      </c>
      <c r="E644" s="228" t="s">
        <v>44</v>
      </c>
      <c r="F644" s="229" t="s">
        <v>232</v>
      </c>
      <c r="G644" s="227"/>
      <c r="H644" s="230">
        <v>2</v>
      </c>
      <c r="I644" s="231"/>
      <c r="J644" s="227"/>
      <c r="K644" s="227"/>
      <c r="L644" s="232"/>
      <c r="M644" s="233"/>
      <c r="N644" s="234"/>
      <c r="O644" s="234"/>
      <c r="P644" s="234"/>
      <c r="Q644" s="234"/>
      <c r="R644" s="234"/>
      <c r="S644" s="234"/>
      <c r="T644" s="235"/>
      <c r="AT644" s="236" t="s">
        <v>145</v>
      </c>
      <c r="AU644" s="236" t="s">
        <v>92</v>
      </c>
      <c r="AV644" s="15" t="s">
        <v>141</v>
      </c>
      <c r="AW644" s="15" t="s">
        <v>42</v>
      </c>
      <c r="AX644" s="15" t="s">
        <v>90</v>
      </c>
      <c r="AY644" s="236" t="s">
        <v>134</v>
      </c>
    </row>
    <row r="645" spans="1:65" s="2" customFormat="1" ht="16.5" customHeight="1">
      <c r="A645" s="35"/>
      <c r="B645" s="36"/>
      <c r="C645" s="216" t="s">
        <v>704</v>
      </c>
      <c r="D645" s="216" t="s">
        <v>166</v>
      </c>
      <c r="E645" s="217" t="s">
        <v>705</v>
      </c>
      <c r="F645" s="218" t="s">
        <v>706</v>
      </c>
      <c r="G645" s="219" t="s">
        <v>284</v>
      </c>
      <c r="H645" s="220">
        <v>1</v>
      </c>
      <c r="I645" s="221"/>
      <c r="J645" s="222">
        <f>ROUND(I645*H645,2)</f>
        <v>0</v>
      </c>
      <c r="K645" s="218" t="s">
        <v>323</v>
      </c>
      <c r="L645" s="223"/>
      <c r="M645" s="224" t="s">
        <v>44</v>
      </c>
      <c r="N645" s="225" t="s">
        <v>53</v>
      </c>
      <c r="O645" s="65"/>
      <c r="P645" s="185">
        <f>O645*H645</f>
        <v>0</v>
      </c>
      <c r="Q645" s="185">
        <v>0</v>
      </c>
      <c r="R645" s="185">
        <f>Q645*H645</f>
        <v>0</v>
      </c>
      <c r="S645" s="185">
        <v>0</v>
      </c>
      <c r="T645" s="186">
        <f>S645*H645</f>
        <v>0</v>
      </c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R645" s="187" t="s">
        <v>92</v>
      </c>
      <c r="AT645" s="187" t="s">
        <v>166</v>
      </c>
      <c r="AU645" s="187" t="s">
        <v>92</v>
      </c>
      <c r="AY645" s="17" t="s">
        <v>134</v>
      </c>
      <c r="BE645" s="188">
        <f>IF(N645="základní",J645,0)</f>
        <v>0</v>
      </c>
      <c r="BF645" s="188">
        <f>IF(N645="snížená",J645,0)</f>
        <v>0</v>
      </c>
      <c r="BG645" s="188">
        <f>IF(N645="zákl. přenesená",J645,0)</f>
        <v>0</v>
      </c>
      <c r="BH645" s="188">
        <f>IF(N645="sníž. přenesená",J645,0)</f>
        <v>0</v>
      </c>
      <c r="BI645" s="188">
        <f>IF(N645="nulová",J645,0)</f>
        <v>0</v>
      </c>
      <c r="BJ645" s="17" t="s">
        <v>90</v>
      </c>
      <c r="BK645" s="188">
        <f>ROUND(I645*H645,2)</f>
        <v>0</v>
      </c>
      <c r="BL645" s="17" t="s">
        <v>90</v>
      </c>
      <c r="BM645" s="187" t="s">
        <v>707</v>
      </c>
    </row>
    <row r="646" spans="1:65" s="13" customFormat="1" ht="11.25">
      <c r="B646" s="194"/>
      <c r="C646" s="195"/>
      <c r="D646" s="196" t="s">
        <v>145</v>
      </c>
      <c r="E646" s="197" t="s">
        <v>44</v>
      </c>
      <c r="F646" s="198" t="s">
        <v>226</v>
      </c>
      <c r="G646" s="195"/>
      <c r="H646" s="197" t="s">
        <v>44</v>
      </c>
      <c r="I646" s="199"/>
      <c r="J646" s="195"/>
      <c r="K646" s="195"/>
      <c r="L646" s="200"/>
      <c r="M646" s="201"/>
      <c r="N646" s="202"/>
      <c r="O646" s="202"/>
      <c r="P646" s="202"/>
      <c r="Q646" s="202"/>
      <c r="R646" s="202"/>
      <c r="S646" s="202"/>
      <c r="T646" s="203"/>
      <c r="AT646" s="204" t="s">
        <v>145</v>
      </c>
      <c r="AU646" s="204" t="s">
        <v>92</v>
      </c>
      <c r="AV646" s="13" t="s">
        <v>90</v>
      </c>
      <c r="AW646" s="13" t="s">
        <v>42</v>
      </c>
      <c r="AX646" s="13" t="s">
        <v>82</v>
      </c>
      <c r="AY646" s="204" t="s">
        <v>134</v>
      </c>
    </row>
    <row r="647" spans="1:65" s="13" customFormat="1" ht="11.25">
      <c r="B647" s="194"/>
      <c r="C647" s="195"/>
      <c r="D647" s="196" t="s">
        <v>145</v>
      </c>
      <c r="E647" s="197" t="s">
        <v>44</v>
      </c>
      <c r="F647" s="198" t="s">
        <v>708</v>
      </c>
      <c r="G647" s="195"/>
      <c r="H647" s="197" t="s">
        <v>44</v>
      </c>
      <c r="I647" s="199"/>
      <c r="J647" s="195"/>
      <c r="K647" s="195"/>
      <c r="L647" s="200"/>
      <c r="M647" s="201"/>
      <c r="N647" s="202"/>
      <c r="O647" s="202"/>
      <c r="P647" s="202"/>
      <c r="Q647" s="202"/>
      <c r="R647" s="202"/>
      <c r="S647" s="202"/>
      <c r="T647" s="203"/>
      <c r="AT647" s="204" t="s">
        <v>145</v>
      </c>
      <c r="AU647" s="204" t="s">
        <v>92</v>
      </c>
      <c r="AV647" s="13" t="s">
        <v>90</v>
      </c>
      <c r="AW647" s="13" t="s">
        <v>42</v>
      </c>
      <c r="AX647" s="13" t="s">
        <v>82</v>
      </c>
      <c r="AY647" s="204" t="s">
        <v>134</v>
      </c>
    </row>
    <row r="648" spans="1:65" s="14" customFormat="1" ht="11.25">
      <c r="B648" s="205"/>
      <c r="C648" s="206"/>
      <c r="D648" s="196" t="s">
        <v>145</v>
      </c>
      <c r="E648" s="207" t="s">
        <v>44</v>
      </c>
      <c r="F648" s="208" t="s">
        <v>90</v>
      </c>
      <c r="G648" s="206"/>
      <c r="H648" s="209">
        <v>1</v>
      </c>
      <c r="I648" s="210"/>
      <c r="J648" s="206"/>
      <c r="K648" s="206"/>
      <c r="L648" s="211"/>
      <c r="M648" s="212"/>
      <c r="N648" s="213"/>
      <c r="O648" s="213"/>
      <c r="P648" s="213"/>
      <c r="Q648" s="213"/>
      <c r="R648" s="213"/>
      <c r="S648" s="213"/>
      <c r="T648" s="214"/>
      <c r="AT648" s="215" t="s">
        <v>145</v>
      </c>
      <c r="AU648" s="215" t="s">
        <v>92</v>
      </c>
      <c r="AV648" s="14" t="s">
        <v>92</v>
      </c>
      <c r="AW648" s="14" t="s">
        <v>42</v>
      </c>
      <c r="AX648" s="14" t="s">
        <v>90</v>
      </c>
      <c r="AY648" s="215" t="s">
        <v>134</v>
      </c>
    </row>
    <row r="649" spans="1:65" s="2" customFormat="1" ht="16.5" customHeight="1">
      <c r="A649" s="35"/>
      <c r="B649" s="36"/>
      <c r="C649" s="176" t="s">
        <v>709</v>
      </c>
      <c r="D649" s="176" t="s">
        <v>136</v>
      </c>
      <c r="E649" s="177" t="s">
        <v>710</v>
      </c>
      <c r="F649" s="178" t="s">
        <v>711</v>
      </c>
      <c r="G649" s="179" t="s">
        <v>284</v>
      </c>
      <c r="H649" s="180">
        <v>2</v>
      </c>
      <c r="I649" s="181"/>
      <c r="J649" s="182">
        <f>ROUND(I649*H649,2)</f>
        <v>0</v>
      </c>
      <c r="K649" s="178" t="s">
        <v>140</v>
      </c>
      <c r="L649" s="40"/>
      <c r="M649" s="183" t="s">
        <v>44</v>
      </c>
      <c r="N649" s="184" t="s">
        <v>53</v>
      </c>
      <c r="O649" s="65"/>
      <c r="P649" s="185">
        <f>O649*H649</f>
        <v>0</v>
      </c>
      <c r="Q649" s="185">
        <v>0</v>
      </c>
      <c r="R649" s="185">
        <f>Q649*H649</f>
        <v>0</v>
      </c>
      <c r="S649" s="185">
        <v>0</v>
      </c>
      <c r="T649" s="186">
        <f>S649*H649</f>
        <v>0</v>
      </c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R649" s="187" t="s">
        <v>90</v>
      </c>
      <c r="AT649" s="187" t="s">
        <v>136</v>
      </c>
      <c r="AU649" s="187" t="s">
        <v>92</v>
      </c>
      <c r="AY649" s="17" t="s">
        <v>134</v>
      </c>
      <c r="BE649" s="188">
        <f>IF(N649="základní",J649,0)</f>
        <v>0</v>
      </c>
      <c r="BF649" s="188">
        <f>IF(N649="snížená",J649,0)</f>
        <v>0</v>
      </c>
      <c r="BG649" s="188">
        <f>IF(N649="zákl. přenesená",J649,0)</f>
        <v>0</v>
      </c>
      <c r="BH649" s="188">
        <f>IF(N649="sníž. přenesená",J649,0)</f>
        <v>0</v>
      </c>
      <c r="BI649" s="188">
        <f>IF(N649="nulová",J649,0)</f>
        <v>0</v>
      </c>
      <c r="BJ649" s="17" t="s">
        <v>90</v>
      </c>
      <c r="BK649" s="188">
        <f>ROUND(I649*H649,2)</f>
        <v>0</v>
      </c>
      <c r="BL649" s="17" t="s">
        <v>90</v>
      </c>
      <c r="BM649" s="187" t="s">
        <v>712</v>
      </c>
    </row>
    <row r="650" spans="1:65" s="2" customFormat="1" ht="11.25">
      <c r="A650" s="35"/>
      <c r="B650" s="36"/>
      <c r="C650" s="37"/>
      <c r="D650" s="189" t="s">
        <v>143</v>
      </c>
      <c r="E650" s="37"/>
      <c r="F650" s="190" t="s">
        <v>713</v>
      </c>
      <c r="G650" s="37"/>
      <c r="H650" s="37"/>
      <c r="I650" s="191"/>
      <c r="J650" s="37"/>
      <c r="K650" s="37"/>
      <c r="L650" s="40"/>
      <c r="M650" s="192"/>
      <c r="N650" s="193"/>
      <c r="O650" s="65"/>
      <c r="P650" s="65"/>
      <c r="Q650" s="65"/>
      <c r="R650" s="65"/>
      <c r="S650" s="65"/>
      <c r="T650" s="66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T650" s="17" t="s">
        <v>143</v>
      </c>
      <c r="AU650" s="17" t="s">
        <v>92</v>
      </c>
    </row>
    <row r="651" spans="1:65" s="13" customFormat="1" ht="11.25">
      <c r="B651" s="194"/>
      <c r="C651" s="195"/>
      <c r="D651" s="196" t="s">
        <v>145</v>
      </c>
      <c r="E651" s="197" t="s">
        <v>44</v>
      </c>
      <c r="F651" s="198" t="s">
        <v>226</v>
      </c>
      <c r="G651" s="195"/>
      <c r="H651" s="197" t="s">
        <v>44</v>
      </c>
      <c r="I651" s="199"/>
      <c r="J651" s="195"/>
      <c r="K651" s="195"/>
      <c r="L651" s="200"/>
      <c r="M651" s="201"/>
      <c r="N651" s="202"/>
      <c r="O651" s="202"/>
      <c r="P651" s="202"/>
      <c r="Q651" s="202"/>
      <c r="R651" s="202"/>
      <c r="S651" s="202"/>
      <c r="T651" s="203"/>
      <c r="AT651" s="204" t="s">
        <v>145</v>
      </c>
      <c r="AU651" s="204" t="s">
        <v>92</v>
      </c>
      <c r="AV651" s="13" t="s">
        <v>90</v>
      </c>
      <c r="AW651" s="13" t="s">
        <v>42</v>
      </c>
      <c r="AX651" s="13" t="s">
        <v>82</v>
      </c>
      <c r="AY651" s="204" t="s">
        <v>134</v>
      </c>
    </row>
    <row r="652" spans="1:65" s="13" customFormat="1" ht="11.25">
      <c r="B652" s="194"/>
      <c r="C652" s="195"/>
      <c r="D652" s="196" t="s">
        <v>145</v>
      </c>
      <c r="E652" s="197" t="s">
        <v>44</v>
      </c>
      <c r="F652" s="198" t="s">
        <v>589</v>
      </c>
      <c r="G652" s="195"/>
      <c r="H652" s="197" t="s">
        <v>44</v>
      </c>
      <c r="I652" s="199"/>
      <c r="J652" s="195"/>
      <c r="K652" s="195"/>
      <c r="L652" s="200"/>
      <c r="M652" s="201"/>
      <c r="N652" s="202"/>
      <c r="O652" s="202"/>
      <c r="P652" s="202"/>
      <c r="Q652" s="202"/>
      <c r="R652" s="202"/>
      <c r="S652" s="202"/>
      <c r="T652" s="203"/>
      <c r="AT652" s="204" t="s">
        <v>145</v>
      </c>
      <c r="AU652" s="204" t="s">
        <v>92</v>
      </c>
      <c r="AV652" s="13" t="s">
        <v>90</v>
      </c>
      <c r="AW652" s="13" t="s">
        <v>42</v>
      </c>
      <c r="AX652" s="13" t="s">
        <v>82</v>
      </c>
      <c r="AY652" s="204" t="s">
        <v>134</v>
      </c>
    </row>
    <row r="653" spans="1:65" s="14" customFormat="1" ht="11.25">
      <c r="B653" s="205"/>
      <c r="C653" s="206"/>
      <c r="D653" s="196" t="s">
        <v>145</v>
      </c>
      <c r="E653" s="207" t="s">
        <v>44</v>
      </c>
      <c r="F653" s="208" t="s">
        <v>90</v>
      </c>
      <c r="G653" s="206"/>
      <c r="H653" s="209">
        <v>1</v>
      </c>
      <c r="I653" s="210"/>
      <c r="J653" s="206"/>
      <c r="K653" s="206"/>
      <c r="L653" s="211"/>
      <c r="M653" s="212"/>
      <c r="N653" s="213"/>
      <c r="O653" s="213"/>
      <c r="P653" s="213"/>
      <c r="Q653" s="213"/>
      <c r="R653" s="213"/>
      <c r="S653" s="213"/>
      <c r="T653" s="214"/>
      <c r="AT653" s="215" t="s">
        <v>145</v>
      </c>
      <c r="AU653" s="215" t="s">
        <v>92</v>
      </c>
      <c r="AV653" s="14" t="s">
        <v>92</v>
      </c>
      <c r="AW653" s="14" t="s">
        <v>42</v>
      </c>
      <c r="AX653" s="14" t="s">
        <v>82</v>
      </c>
      <c r="AY653" s="215" t="s">
        <v>134</v>
      </c>
    </row>
    <row r="654" spans="1:65" s="13" customFormat="1" ht="11.25">
      <c r="B654" s="194"/>
      <c r="C654" s="195"/>
      <c r="D654" s="196" t="s">
        <v>145</v>
      </c>
      <c r="E654" s="197" t="s">
        <v>44</v>
      </c>
      <c r="F654" s="198" t="s">
        <v>591</v>
      </c>
      <c r="G654" s="195"/>
      <c r="H654" s="197" t="s">
        <v>44</v>
      </c>
      <c r="I654" s="199"/>
      <c r="J654" s="195"/>
      <c r="K654" s="195"/>
      <c r="L654" s="200"/>
      <c r="M654" s="201"/>
      <c r="N654" s="202"/>
      <c r="O654" s="202"/>
      <c r="P654" s="202"/>
      <c r="Q654" s="202"/>
      <c r="R654" s="202"/>
      <c r="S654" s="202"/>
      <c r="T654" s="203"/>
      <c r="AT654" s="204" t="s">
        <v>145</v>
      </c>
      <c r="AU654" s="204" t="s">
        <v>92</v>
      </c>
      <c r="AV654" s="13" t="s">
        <v>90</v>
      </c>
      <c r="AW654" s="13" t="s">
        <v>42</v>
      </c>
      <c r="AX654" s="13" t="s">
        <v>82</v>
      </c>
      <c r="AY654" s="204" t="s">
        <v>134</v>
      </c>
    </row>
    <row r="655" spans="1:65" s="14" customFormat="1" ht="11.25">
      <c r="B655" s="205"/>
      <c r="C655" s="206"/>
      <c r="D655" s="196" t="s">
        <v>145</v>
      </c>
      <c r="E655" s="207" t="s">
        <v>44</v>
      </c>
      <c r="F655" s="208" t="s">
        <v>90</v>
      </c>
      <c r="G655" s="206"/>
      <c r="H655" s="209">
        <v>1</v>
      </c>
      <c r="I655" s="210"/>
      <c r="J655" s="206"/>
      <c r="K655" s="206"/>
      <c r="L655" s="211"/>
      <c r="M655" s="212"/>
      <c r="N655" s="213"/>
      <c r="O655" s="213"/>
      <c r="P655" s="213"/>
      <c r="Q655" s="213"/>
      <c r="R655" s="213"/>
      <c r="S655" s="213"/>
      <c r="T655" s="214"/>
      <c r="AT655" s="215" t="s">
        <v>145</v>
      </c>
      <c r="AU655" s="215" t="s">
        <v>92</v>
      </c>
      <c r="AV655" s="14" t="s">
        <v>92</v>
      </c>
      <c r="AW655" s="14" t="s">
        <v>42</v>
      </c>
      <c r="AX655" s="14" t="s">
        <v>82</v>
      </c>
      <c r="AY655" s="215" t="s">
        <v>134</v>
      </c>
    </row>
    <row r="656" spans="1:65" s="15" customFormat="1" ht="11.25">
      <c r="B656" s="226"/>
      <c r="C656" s="227"/>
      <c r="D656" s="196" t="s">
        <v>145</v>
      </c>
      <c r="E656" s="228" t="s">
        <v>44</v>
      </c>
      <c r="F656" s="229" t="s">
        <v>232</v>
      </c>
      <c r="G656" s="227"/>
      <c r="H656" s="230">
        <v>2</v>
      </c>
      <c r="I656" s="231"/>
      <c r="J656" s="227"/>
      <c r="K656" s="227"/>
      <c r="L656" s="232"/>
      <c r="M656" s="233"/>
      <c r="N656" s="234"/>
      <c r="O656" s="234"/>
      <c r="P656" s="234"/>
      <c r="Q656" s="234"/>
      <c r="R656" s="234"/>
      <c r="S656" s="234"/>
      <c r="T656" s="235"/>
      <c r="AT656" s="236" t="s">
        <v>145</v>
      </c>
      <c r="AU656" s="236" t="s">
        <v>92</v>
      </c>
      <c r="AV656" s="15" t="s">
        <v>141</v>
      </c>
      <c r="AW656" s="15" t="s">
        <v>42</v>
      </c>
      <c r="AX656" s="15" t="s">
        <v>90</v>
      </c>
      <c r="AY656" s="236" t="s">
        <v>134</v>
      </c>
    </row>
    <row r="657" spans="1:65" s="2" customFormat="1" ht="16.5" customHeight="1">
      <c r="A657" s="35"/>
      <c r="B657" s="36"/>
      <c r="C657" s="216" t="s">
        <v>714</v>
      </c>
      <c r="D657" s="216" t="s">
        <v>166</v>
      </c>
      <c r="E657" s="217" t="s">
        <v>715</v>
      </c>
      <c r="F657" s="218" t="s">
        <v>716</v>
      </c>
      <c r="G657" s="219" t="s">
        <v>284</v>
      </c>
      <c r="H657" s="220">
        <v>2</v>
      </c>
      <c r="I657" s="221"/>
      <c r="J657" s="222">
        <f>ROUND(I657*H657,2)</f>
        <v>0</v>
      </c>
      <c r="K657" s="218" t="s">
        <v>323</v>
      </c>
      <c r="L657" s="223"/>
      <c r="M657" s="224" t="s">
        <v>44</v>
      </c>
      <c r="N657" s="225" t="s">
        <v>53</v>
      </c>
      <c r="O657" s="65"/>
      <c r="P657" s="185">
        <f>O657*H657</f>
        <v>0</v>
      </c>
      <c r="Q657" s="185">
        <v>0</v>
      </c>
      <c r="R657" s="185">
        <f>Q657*H657</f>
        <v>0</v>
      </c>
      <c r="S657" s="185">
        <v>0</v>
      </c>
      <c r="T657" s="186">
        <f>S657*H657</f>
        <v>0</v>
      </c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R657" s="187" t="s">
        <v>92</v>
      </c>
      <c r="AT657" s="187" t="s">
        <v>166</v>
      </c>
      <c r="AU657" s="187" t="s">
        <v>92</v>
      </c>
      <c r="AY657" s="17" t="s">
        <v>134</v>
      </c>
      <c r="BE657" s="188">
        <f>IF(N657="základní",J657,0)</f>
        <v>0</v>
      </c>
      <c r="BF657" s="188">
        <f>IF(N657="snížená",J657,0)</f>
        <v>0</v>
      </c>
      <c r="BG657" s="188">
        <f>IF(N657="zákl. přenesená",J657,0)</f>
        <v>0</v>
      </c>
      <c r="BH657" s="188">
        <f>IF(N657="sníž. přenesená",J657,0)</f>
        <v>0</v>
      </c>
      <c r="BI657" s="188">
        <f>IF(N657="nulová",J657,0)</f>
        <v>0</v>
      </c>
      <c r="BJ657" s="17" t="s">
        <v>90</v>
      </c>
      <c r="BK657" s="188">
        <f>ROUND(I657*H657,2)</f>
        <v>0</v>
      </c>
      <c r="BL657" s="17" t="s">
        <v>90</v>
      </c>
      <c r="BM657" s="187" t="s">
        <v>717</v>
      </c>
    </row>
    <row r="658" spans="1:65" s="13" customFormat="1" ht="11.25">
      <c r="B658" s="194"/>
      <c r="C658" s="195"/>
      <c r="D658" s="196" t="s">
        <v>145</v>
      </c>
      <c r="E658" s="197" t="s">
        <v>44</v>
      </c>
      <c r="F658" s="198" t="s">
        <v>226</v>
      </c>
      <c r="G658" s="195"/>
      <c r="H658" s="197" t="s">
        <v>44</v>
      </c>
      <c r="I658" s="199"/>
      <c r="J658" s="195"/>
      <c r="K658" s="195"/>
      <c r="L658" s="200"/>
      <c r="M658" s="201"/>
      <c r="N658" s="202"/>
      <c r="O658" s="202"/>
      <c r="P658" s="202"/>
      <c r="Q658" s="202"/>
      <c r="R658" s="202"/>
      <c r="S658" s="202"/>
      <c r="T658" s="203"/>
      <c r="AT658" s="204" t="s">
        <v>145</v>
      </c>
      <c r="AU658" s="204" t="s">
        <v>92</v>
      </c>
      <c r="AV658" s="13" t="s">
        <v>90</v>
      </c>
      <c r="AW658" s="13" t="s">
        <v>42</v>
      </c>
      <c r="AX658" s="13" t="s">
        <v>82</v>
      </c>
      <c r="AY658" s="204" t="s">
        <v>134</v>
      </c>
    </row>
    <row r="659" spans="1:65" s="13" customFormat="1" ht="11.25">
      <c r="B659" s="194"/>
      <c r="C659" s="195"/>
      <c r="D659" s="196" t="s">
        <v>145</v>
      </c>
      <c r="E659" s="197" t="s">
        <v>44</v>
      </c>
      <c r="F659" s="198" t="s">
        <v>589</v>
      </c>
      <c r="G659" s="195"/>
      <c r="H659" s="197" t="s">
        <v>44</v>
      </c>
      <c r="I659" s="199"/>
      <c r="J659" s="195"/>
      <c r="K659" s="195"/>
      <c r="L659" s="200"/>
      <c r="M659" s="201"/>
      <c r="N659" s="202"/>
      <c r="O659" s="202"/>
      <c r="P659" s="202"/>
      <c r="Q659" s="202"/>
      <c r="R659" s="202"/>
      <c r="S659" s="202"/>
      <c r="T659" s="203"/>
      <c r="AT659" s="204" t="s">
        <v>145</v>
      </c>
      <c r="AU659" s="204" t="s">
        <v>92</v>
      </c>
      <c r="AV659" s="13" t="s">
        <v>90</v>
      </c>
      <c r="AW659" s="13" t="s">
        <v>42</v>
      </c>
      <c r="AX659" s="13" t="s">
        <v>82</v>
      </c>
      <c r="AY659" s="204" t="s">
        <v>134</v>
      </c>
    </row>
    <row r="660" spans="1:65" s="14" customFormat="1" ht="11.25">
      <c r="B660" s="205"/>
      <c r="C660" s="206"/>
      <c r="D660" s="196" t="s">
        <v>145</v>
      </c>
      <c r="E660" s="207" t="s">
        <v>44</v>
      </c>
      <c r="F660" s="208" t="s">
        <v>90</v>
      </c>
      <c r="G660" s="206"/>
      <c r="H660" s="209">
        <v>1</v>
      </c>
      <c r="I660" s="210"/>
      <c r="J660" s="206"/>
      <c r="K660" s="206"/>
      <c r="L660" s="211"/>
      <c r="M660" s="212"/>
      <c r="N660" s="213"/>
      <c r="O660" s="213"/>
      <c r="P660" s="213"/>
      <c r="Q660" s="213"/>
      <c r="R660" s="213"/>
      <c r="S660" s="213"/>
      <c r="T660" s="214"/>
      <c r="AT660" s="215" t="s">
        <v>145</v>
      </c>
      <c r="AU660" s="215" t="s">
        <v>92</v>
      </c>
      <c r="AV660" s="14" t="s">
        <v>92</v>
      </c>
      <c r="AW660" s="14" t="s">
        <v>42</v>
      </c>
      <c r="AX660" s="14" t="s">
        <v>82</v>
      </c>
      <c r="AY660" s="215" t="s">
        <v>134</v>
      </c>
    </row>
    <row r="661" spans="1:65" s="13" customFormat="1" ht="11.25">
      <c r="B661" s="194"/>
      <c r="C661" s="195"/>
      <c r="D661" s="196" t="s">
        <v>145</v>
      </c>
      <c r="E661" s="197" t="s">
        <v>44</v>
      </c>
      <c r="F661" s="198" t="s">
        <v>591</v>
      </c>
      <c r="G661" s="195"/>
      <c r="H661" s="197" t="s">
        <v>44</v>
      </c>
      <c r="I661" s="199"/>
      <c r="J661" s="195"/>
      <c r="K661" s="195"/>
      <c r="L661" s="200"/>
      <c r="M661" s="201"/>
      <c r="N661" s="202"/>
      <c r="O661" s="202"/>
      <c r="P661" s="202"/>
      <c r="Q661" s="202"/>
      <c r="R661" s="202"/>
      <c r="S661" s="202"/>
      <c r="T661" s="203"/>
      <c r="AT661" s="204" t="s">
        <v>145</v>
      </c>
      <c r="AU661" s="204" t="s">
        <v>92</v>
      </c>
      <c r="AV661" s="13" t="s">
        <v>90</v>
      </c>
      <c r="AW661" s="13" t="s">
        <v>42</v>
      </c>
      <c r="AX661" s="13" t="s">
        <v>82</v>
      </c>
      <c r="AY661" s="204" t="s">
        <v>134</v>
      </c>
    </row>
    <row r="662" spans="1:65" s="14" customFormat="1" ht="11.25">
      <c r="B662" s="205"/>
      <c r="C662" s="206"/>
      <c r="D662" s="196" t="s">
        <v>145</v>
      </c>
      <c r="E662" s="207" t="s">
        <v>44</v>
      </c>
      <c r="F662" s="208" t="s">
        <v>90</v>
      </c>
      <c r="G662" s="206"/>
      <c r="H662" s="209">
        <v>1</v>
      </c>
      <c r="I662" s="210"/>
      <c r="J662" s="206"/>
      <c r="K662" s="206"/>
      <c r="L662" s="211"/>
      <c r="M662" s="212"/>
      <c r="N662" s="213"/>
      <c r="O662" s="213"/>
      <c r="P662" s="213"/>
      <c r="Q662" s="213"/>
      <c r="R662" s="213"/>
      <c r="S662" s="213"/>
      <c r="T662" s="214"/>
      <c r="AT662" s="215" t="s">
        <v>145</v>
      </c>
      <c r="AU662" s="215" t="s">
        <v>92</v>
      </c>
      <c r="AV662" s="14" t="s">
        <v>92</v>
      </c>
      <c r="AW662" s="14" t="s">
        <v>42</v>
      </c>
      <c r="AX662" s="14" t="s">
        <v>82</v>
      </c>
      <c r="AY662" s="215" t="s">
        <v>134</v>
      </c>
    </row>
    <row r="663" spans="1:65" s="15" customFormat="1" ht="11.25">
      <c r="B663" s="226"/>
      <c r="C663" s="227"/>
      <c r="D663" s="196" t="s">
        <v>145</v>
      </c>
      <c r="E663" s="228" t="s">
        <v>44</v>
      </c>
      <c r="F663" s="229" t="s">
        <v>232</v>
      </c>
      <c r="G663" s="227"/>
      <c r="H663" s="230">
        <v>2</v>
      </c>
      <c r="I663" s="231"/>
      <c r="J663" s="227"/>
      <c r="K663" s="227"/>
      <c r="L663" s="232"/>
      <c r="M663" s="233"/>
      <c r="N663" s="234"/>
      <c r="O663" s="234"/>
      <c r="P663" s="234"/>
      <c r="Q663" s="234"/>
      <c r="R663" s="234"/>
      <c r="S663" s="234"/>
      <c r="T663" s="235"/>
      <c r="AT663" s="236" t="s">
        <v>145</v>
      </c>
      <c r="AU663" s="236" t="s">
        <v>92</v>
      </c>
      <c r="AV663" s="15" t="s">
        <v>141</v>
      </c>
      <c r="AW663" s="15" t="s">
        <v>42</v>
      </c>
      <c r="AX663" s="15" t="s">
        <v>90</v>
      </c>
      <c r="AY663" s="236" t="s">
        <v>134</v>
      </c>
    </row>
    <row r="664" spans="1:65" s="2" customFormat="1" ht="76.349999999999994" customHeight="1">
      <c r="A664" s="35"/>
      <c r="B664" s="36"/>
      <c r="C664" s="176" t="s">
        <v>718</v>
      </c>
      <c r="D664" s="176" t="s">
        <v>136</v>
      </c>
      <c r="E664" s="177" t="s">
        <v>719</v>
      </c>
      <c r="F664" s="178" t="s">
        <v>720</v>
      </c>
      <c r="G664" s="179" t="s">
        <v>284</v>
      </c>
      <c r="H664" s="180">
        <v>3</v>
      </c>
      <c r="I664" s="181"/>
      <c r="J664" s="182">
        <f>ROUND(I664*H664,2)</f>
        <v>0</v>
      </c>
      <c r="K664" s="178" t="s">
        <v>140</v>
      </c>
      <c r="L664" s="40"/>
      <c r="M664" s="183" t="s">
        <v>44</v>
      </c>
      <c r="N664" s="184" t="s">
        <v>53</v>
      </c>
      <c r="O664" s="65"/>
      <c r="P664" s="185">
        <f>O664*H664</f>
        <v>0</v>
      </c>
      <c r="Q664" s="185">
        <v>0</v>
      </c>
      <c r="R664" s="185">
        <f>Q664*H664</f>
        <v>0</v>
      </c>
      <c r="S664" s="185">
        <v>0</v>
      </c>
      <c r="T664" s="186">
        <f>S664*H664</f>
        <v>0</v>
      </c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R664" s="187" t="s">
        <v>90</v>
      </c>
      <c r="AT664" s="187" t="s">
        <v>136</v>
      </c>
      <c r="AU664" s="187" t="s">
        <v>92</v>
      </c>
      <c r="AY664" s="17" t="s">
        <v>134</v>
      </c>
      <c r="BE664" s="188">
        <f>IF(N664="základní",J664,0)</f>
        <v>0</v>
      </c>
      <c r="BF664" s="188">
        <f>IF(N664="snížená",J664,0)</f>
        <v>0</v>
      </c>
      <c r="BG664" s="188">
        <f>IF(N664="zákl. přenesená",J664,0)</f>
        <v>0</v>
      </c>
      <c r="BH664" s="188">
        <f>IF(N664="sníž. přenesená",J664,0)</f>
        <v>0</v>
      </c>
      <c r="BI664" s="188">
        <f>IF(N664="nulová",J664,0)</f>
        <v>0</v>
      </c>
      <c r="BJ664" s="17" t="s">
        <v>90</v>
      </c>
      <c r="BK664" s="188">
        <f>ROUND(I664*H664,2)</f>
        <v>0</v>
      </c>
      <c r="BL664" s="17" t="s">
        <v>90</v>
      </c>
      <c r="BM664" s="187" t="s">
        <v>721</v>
      </c>
    </row>
    <row r="665" spans="1:65" s="2" customFormat="1" ht="11.25">
      <c r="A665" s="35"/>
      <c r="B665" s="36"/>
      <c r="C665" s="37"/>
      <c r="D665" s="189" t="s">
        <v>143</v>
      </c>
      <c r="E665" s="37"/>
      <c r="F665" s="190" t="s">
        <v>722</v>
      </c>
      <c r="G665" s="37"/>
      <c r="H665" s="37"/>
      <c r="I665" s="191"/>
      <c r="J665" s="37"/>
      <c r="K665" s="37"/>
      <c r="L665" s="40"/>
      <c r="M665" s="192"/>
      <c r="N665" s="193"/>
      <c r="O665" s="65"/>
      <c r="P665" s="65"/>
      <c r="Q665" s="65"/>
      <c r="R665" s="65"/>
      <c r="S665" s="65"/>
      <c r="T665" s="66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T665" s="17" t="s">
        <v>143</v>
      </c>
      <c r="AU665" s="17" t="s">
        <v>92</v>
      </c>
    </row>
    <row r="666" spans="1:65" s="13" customFormat="1" ht="11.25">
      <c r="B666" s="194"/>
      <c r="C666" s="195"/>
      <c r="D666" s="196" t="s">
        <v>145</v>
      </c>
      <c r="E666" s="197" t="s">
        <v>44</v>
      </c>
      <c r="F666" s="198" t="s">
        <v>226</v>
      </c>
      <c r="G666" s="195"/>
      <c r="H666" s="197" t="s">
        <v>44</v>
      </c>
      <c r="I666" s="199"/>
      <c r="J666" s="195"/>
      <c r="K666" s="195"/>
      <c r="L666" s="200"/>
      <c r="M666" s="201"/>
      <c r="N666" s="202"/>
      <c r="O666" s="202"/>
      <c r="P666" s="202"/>
      <c r="Q666" s="202"/>
      <c r="R666" s="202"/>
      <c r="S666" s="202"/>
      <c r="T666" s="203"/>
      <c r="AT666" s="204" t="s">
        <v>145</v>
      </c>
      <c r="AU666" s="204" t="s">
        <v>92</v>
      </c>
      <c r="AV666" s="13" t="s">
        <v>90</v>
      </c>
      <c r="AW666" s="13" t="s">
        <v>42</v>
      </c>
      <c r="AX666" s="13" t="s">
        <v>82</v>
      </c>
      <c r="AY666" s="204" t="s">
        <v>134</v>
      </c>
    </row>
    <row r="667" spans="1:65" s="13" customFormat="1" ht="11.25">
      <c r="B667" s="194"/>
      <c r="C667" s="195"/>
      <c r="D667" s="196" t="s">
        <v>145</v>
      </c>
      <c r="E667" s="197" t="s">
        <v>44</v>
      </c>
      <c r="F667" s="198" t="s">
        <v>589</v>
      </c>
      <c r="G667" s="195"/>
      <c r="H667" s="197" t="s">
        <v>44</v>
      </c>
      <c r="I667" s="199"/>
      <c r="J667" s="195"/>
      <c r="K667" s="195"/>
      <c r="L667" s="200"/>
      <c r="M667" s="201"/>
      <c r="N667" s="202"/>
      <c r="O667" s="202"/>
      <c r="P667" s="202"/>
      <c r="Q667" s="202"/>
      <c r="R667" s="202"/>
      <c r="S667" s="202"/>
      <c r="T667" s="203"/>
      <c r="AT667" s="204" t="s">
        <v>145</v>
      </c>
      <c r="AU667" s="204" t="s">
        <v>92</v>
      </c>
      <c r="AV667" s="13" t="s">
        <v>90</v>
      </c>
      <c r="AW667" s="13" t="s">
        <v>42</v>
      </c>
      <c r="AX667" s="13" t="s">
        <v>82</v>
      </c>
      <c r="AY667" s="204" t="s">
        <v>134</v>
      </c>
    </row>
    <row r="668" spans="1:65" s="14" customFormat="1" ht="11.25">
      <c r="B668" s="205"/>
      <c r="C668" s="206"/>
      <c r="D668" s="196" t="s">
        <v>145</v>
      </c>
      <c r="E668" s="207" t="s">
        <v>44</v>
      </c>
      <c r="F668" s="208" t="s">
        <v>661</v>
      </c>
      <c r="G668" s="206"/>
      <c r="H668" s="209">
        <v>2</v>
      </c>
      <c r="I668" s="210"/>
      <c r="J668" s="206"/>
      <c r="K668" s="206"/>
      <c r="L668" s="211"/>
      <c r="M668" s="212"/>
      <c r="N668" s="213"/>
      <c r="O668" s="213"/>
      <c r="P668" s="213"/>
      <c r="Q668" s="213"/>
      <c r="R668" s="213"/>
      <c r="S668" s="213"/>
      <c r="T668" s="214"/>
      <c r="AT668" s="215" t="s">
        <v>145</v>
      </c>
      <c r="AU668" s="215" t="s">
        <v>92</v>
      </c>
      <c r="AV668" s="14" t="s">
        <v>92</v>
      </c>
      <c r="AW668" s="14" t="s">
        <v>42</v>
      </c>
      <c r="AX668" s="14" t="s">
        <v>82</v>
      </c>
      <c r="AY668" s="215" t="s">
        <v>134</v>
      </c>
    </row>
    <row r="669" spans="1:65" s="13" customFormat="1" ht="11.25">
      <c r="B669" s="194"/>
      <c r="C669" s="195"/>
      <c r="D669" s="196" t="s">
        <v>145</v>
      </c>
      <c r="E669" s="197" t="s">
        <v>44</v>
      </c>
      <c r="F669" s="198" t="s">
        <v>591</v>
      </c>
      <c r="G669" s="195"/>
      <c r="H669" s="197" t="s">
        <v>44</v>
      </c>
      <c r="I669" s="199"/>
      <c r="J669" s="195"/>
      <c r="K669" s="195"/>
      <c r="L669" s="200"/>
      <c r="M669" s="201"/>
      <c r="N669" s="202"/>
      <c r="O669" s="202"/>
      <c r="P669" s="202"/>
      <c r="Q669" s="202"/>
      <c r="R669" s="202"/>
      <c r="S669" s="202"/>
      <c r="T669" s="203"/>
      <c r="AT669" s="204" t="s">
        <v>145</v>
      </c>
      <c r="AU669" s="204" t="s">
        <v>92</v>
      </c>
      <c r="AV669" s="13" t="s">
        <v>90</v>
      </c>
      <c r="AW669" s="13" t="s">
        <v>42</v>
      </c>
      <c r="AX669" s="13" t="s">
        <v>82</v>
      </c>
      <c r="AY669" s="204" t="s">
        <v>134</v>
      </c>
    </row>
    <row r="670" spans="1:65" s="14" customFormat="1" ht="11.25">
      <c r="B670" s="205"/>
      <c r="C670" s="206"/>
      <c r="D670" s="196" t="s">
        <v>145</v>
      </c>
      <c r="E670" s="207" t="s">
        <v>44</v>
      </c>
      <c r="F670" s="208" t="s">
        <v>90</v>
      </c>
      <c r="G670" s="206"/>
      <c r="H670" s="209">
        <v>1</v>
      </c>
      <c r="I670" s="210"/>
      <c r="J670" s="206"/>
      <c r="K670" s="206"/>
      <c r="L670" s="211"/>
      <c r="M670" s="212"/>
      <c r="N670" s="213"/>
      <c r="O670" s="213"/>
      <c r="P670" s="213"/>
      <c r="Q670" s="213"/>
      <c r="R670" s="213"/>
      <c r="S670" s="213"/>
      <c r="T670" s="214"/>
      <c r="AT670" s="215" t="s">
        <v>145</v>
      </c>
      <c r="AU670" s="215" t="s">
        <v>92</v>
      </c>
      <c r="AV670" s="14" t="s">
        <v>92</v>
      </c>
      <c r="AW670" s="14" t="s">
        <v>42</v>
      </c>
      <c r="AX670" s="14" t="s">
        <v>82</v>
      </c>
      <c r="AY670" s="215" t="s">
        <v>134</v>
      </c>
    </row>
    <row r="671" spans="1:65" s="15" customFormat="1" ht="11.25">
      <c r="B671" s="226"/>
      <c r="C671" s="227"/>
      <c r="D671" s="196" t="s">
        <v>145</v>
      </c>
      <c r="E671" s="228" t="s">
        <v>44</v>
      </c>
      <c r="F671" s="229" t="s">
        <v>232</v>
      </c>
      <c r="G671" s="227"/>
      <c r="H671" s="230">
        <v>3</v>
      </c>
      <c r="I671" s="231"/>
      <c r="J671" s="227"/>
      <c r="K671" s="227"/>
      <c r="L671" s="232"/>
      <c r="M671" s="233"/>
      <c r="N671" s="234"/>
      <c r="O671" s="234"/>
      <c r="P671" s="234"/>
      <c r="Q671" s="234"/>
      <c r="R671" s="234"/>
      <c r="S671" s="234"/>
      <c r="T671" s="235"/>
      <c r="AT671" s="236" t="s">
        <v>145</v>
      </c>
      <c r="AU671" s="236" t="s">
        <v>92</v>
      </c>
      <c r="AV671" s="15" t="s">
        <v>141</v>
      </c>
      <c r="AW671" s="15" t="s">
        <v>42</v>
      </c>
      <c r="AX671" s="15" t="s">
        <v>90</v>
      </c>
      <c r="AY671" s="236" t="s">
        <v>134</v>
      </c>
    </row>
    <row r="672" spans="1:65" s="2" customFormat="1" ht="62.65" customHeight="1">
      <c r="A672" s="35"/>
      <c r="B672" s="36"/>
      <c r="C672" s="176" t="s">
        <v>723</v>
      </c>
      <c r="D672" s="176" t="s">
        <v>136</v>
      </c>
      <c r="E672" s="177" t="s">
        <v>724</v>
      </c>
      <c r="F672" s="178" t="s">
        <v>725</v>
      </c>
      <c r="G672" s="179" t="s">
        <v>284</v>
      </c>
      <c r="H672" s="180">
        <v>3</v>
      </c>
      <c r="I672" s="181"/>
      <c r="J672" s="182">
        <f>ROUND(I672*H672,2)</f>
        <v>0</v>
      </c>
      <c r="K672" s="178" t="s">
        <v>140</v>
      </c>
      <c r="L672" s="40"/>
      <c r="M672" s="183" t="s">
        <v>44</v>
      </c>
      <c r="N672" s="184" t="s">
        <v>53</v>
      </c>
      <c r="O672" s="65"/>
      <c r="P672" s="185">
        <f>O672*H672</f>
        <v>0</v>
      </c>
      <c r="Q672" s="185">
        <v>0</v>
      </c>
      <c r="R672" s="185">
        <f>Q672*H672</f>
        <v>0</v>
      </c>
      <c r="S672" s="185">
        <v>0</v>
      </c>
      <c r="T672" s="186">
        <f>S672*H672</f>
        <v>0</v>
      </c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R672" s="187" t="s">
        <v>90</v>
      </c>
      <c r="AT672" s="187" t="s">
        <v>136</v>
      </c>
      <c r="AU672" s="187" t="s">
        <v>92</v>
      </c>
      <c r="AY672" s="17" t="s">
        <v>134</v>
      </c>
      <c r="BE672" s="188">
        <f>IF(N672="základní",J672,0)</f>
        <v>0</v>
      </c>
      <c r="BF672" s="188">
        <f>IF(N672="snížená",J672,0)</f>
        <v>0</v>
      </c>
      <c r="BG672" s="188">
        <f>IF(N672="zákl. přenesená",J672,0)</f>
        <v>0</v>
      </c>
      <c r="BH672" s="188">
        <f>IF(N672="sníž. přenesená",J672,0)</f>
        <v>0</v>
      </c>
      <c r="BI672" s="188">
        <f>IF(N672="nulová",J672,0)</f>
        <v>0</v>
      </c>
      <c r="BJ672" s="17" t="s">
        <v>90</v>
      </c>
      <c r="BK672" s="188">
        <f>ROUND(I672*H672,2)</f>
        <v>0</v>
      </c>
      <c r="BL672" s="17" t="s">
        <v>90</v>
      </c>
      <c r="BM672" s="187" t="s">
        <v>726</v>
      </c>
    </row>
    <row r="673" spans="1:65" s="2" customFormat="1" ht="11.25">
      <c r="A673" s="35"/>
      <c r="B673" s="36"/>
      <c r="C673" s="37"/>
      <c r="D673" s="189" t="s">
        <v>143</v>
      </c>
      <c r="E673" s="37"/>
      <c r="F673" s="190" t="s">
        <v>727</v>
      </c>
      <c r="G673" s="37"/>
      <c r="H673" s="37"/>
      <c r="I673" s="191"/>
      <c r="J673" s="37"/>
      <c r="K673" s="37"/>
      <c r="L673" s="40"/>
      <c r="M673" s="192"/>
      <c r="N673" s="193"/>
      <c r="O673" s="65"/>
      <c r="P673" s="65"/>
      <c r="Q673" s="65"/>
      <c r="R673" s="65"/>
      <c r="S673" s="65"/>
      <c r="T673" s="66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T673" s="17" t="s">
        <v>143</v>
      </c>
      <c r="AU673" s="17" t="s">
        <v>92</v>
      </c>
    </row>
    <row r="674" spans="1:65" s="13" customFormat="1" ht="11.25">
      <c r="B674" s="194"/>
      <c r="C674" s="195"/>
      <c r="D674" s="196" t="s">
        <v>145</v>
      </c>
      <c r="E674" s="197" t="s">
        <v>44</v>
      </c>
      <c r="F674" s="198" t="s">
        <v>226</v>
      </c>
      <c r="G674" s="195"/>
      <c r="H674" s="197" t="s">
        <v>44</v>
      </c>
      <c r="I674" s="199"/>
      <c r="J674" s="195"/>
      <c r="K674" s="195"/>
      <c r="L674" s="200"/>
      <c r="M674" s="201"/>
      <c r="N674" s="202"/>
      <c r="O674" s="202"/>
      <c r="P674" s="202"/>
      <c r="Q674" s="202"/>
      <c r="R674" s="202"/>
      <c r="S674" s="202"/>
      <c r="T674" s="203"/>
      <c r="AT674" s="204" t="s">
        <v>145</v>
      </c>
      <c r="AU674" s="204" t="s">
        <v>92</v>
      </c>
      <c r="AV674" s="13" t="s">
        <v>90</v>
      </c>
      <c r="AW674" s="13" t="s">
        <v>42</v>
      </c>
      <c r="AX674" s="13" t="s">
        <v>82</v>
      </c>
      <c r="AY674" s="204" t="s">
        <v>134</v>
      </c>
    </row>
    <row r="675" spans="1:65" s="13" customFormat="1" ht="11.25">
      <c r="B675" s="194"/>
      <c r="C675" s="195"/>
      <c r="D675" s="196" t="s">
        <v>145</v>
      </c>
      <c r="E675" s="197" t="s">
        <v>44</v>
      </c>
      <c r="F675" s="198" t="s">
        <v>589</v>
      </c>
      <c r="G675" s="195"/>
      <c r="H675" s="197" t="s">
        <v>44</v>
      </c>
      <c r="I675" s="199"/>
      <c r="J675" s="195"/>
      <c r="K675" s="195"/>
      <c r="L675" s="200"/>
      <c r="M675" s="201"/>
      <c r="N675" s="202"/>
      <c r="O675" s="202"/>
      <c r="P675" s="202"/>
      <c r="Q675" s="202"/>
      <c r="R675" s="202"/>
      <c r="S675" s="202"/>
      <c r="T675" s="203"/>
      <c r="AT675" s="204" t="s">
        <v>145</v>
      </c>
      <c r="AU675" s="204" t="s">
        <v>92</v>
      </c>
      <c r="AV675" s="13" t="s">
        <v>90</v>
      </c>
      <c r="AW675" s="13" t="s">
        <v>42</v>
      </c>
      <c r="AX675" s="13" t="s">
        <v>82</v>
      </c>
      <c r="AY675" s="204" t="s">
        <v>134</v>
      </c>
    </row>
    <row r="676" spans="1:65" s="14" customFormat="1" ht="11.25">
      <c r="B676" s="205"/>
      <c r="C676" s="206"/>
      <c r="D676" s="196" t="s">
        <v>145</v>
      </c>
      <c r="E676" s="207" t="s">
        <v>44</v>
      </c>
      <c r="F676" s="208" t="s">
        <v>661</v>
      </c>
      <c r="G676" s="206"/>
      <c r="H676" s="209">
        <v>2</v>
      </c>
      <c r="I676" s="210"/>
      <c r="J676" s="206"/>
      <c r="K676" s="206"/>
      <c r="L676" s="211"/>
      <c r="M676" s="212"/>
      <c r="N676" s="213"/>
      <c r="O676" s="213"/>
      <c r="P676" s="213"/>
      <c r="Q676" s="213"/>
      <c r="R676" s="213"/>
      <c r="S676" s="213"/>
      <c r="T676" s="214"/>
      <c r="AT676" s="215" t="s">
        <v>145</v>
      </c>
      <c r="AU676" s="215" t="s">
        <v>92</v>
      </c>
      <c r="AV676" s="14" t="s">
        <v>92</v>
      </c>
      <c r="AW676" s="14" t="s">
        <v>42</v>
      </c>
      <c r="AX676" s="14" t="s">
        <v>82</v>
      </c>
      <c r="AY676" s="215" t="s">
        <v>134</v>
      </c>
    </row>
    <row r="677" spans="1:65" s="13" customFormat="1" ht="11.25">
      <c r="B677" s="194"/>
      <c r="C677" s="195"/>
      <c r="D677" s="196" t="s">
        <v>145</v>
      </c>
      <c r="E677" s="197" t="s">
        <v>44</v>
      </c>
      <c r="F677" s="198" t="s">
        <v>591</v>
      </c>
      <c r="G677" s="195"/>
      <c r="H677" s="197" t="s">
        <v>44</v>
      </c>
      <c r="I677" s="199"/>
      <c r="J677" s="195"/>
      <c r="K677" s="195"/>
      <c r="L677" s="200"/>
      <c r="M677" s="201"/>
      <c r="N677" s="202"/>
      <c r="O677" s="202"/>
      <c r="P677" s="202"/>
      <c r="Q677" s="202"/>
      <c r="R677" s="202"/>
      <c r="S677" s="202"/>
      <c r="T677" s="203"/>
      <c r="AT677" s="204" t="s">
        <v>145</v>
      </c>
      <c r="AU677" s="204" t="s">
        <v>92</v>
      </c>
      <c r="AV677" s="13" t="s">
        <v>90</v>
      </c>
      <c r="AW677" s="13" t="s">
        <v>42</v>
      </c>
      <c r="AX677" s="13" t="s">
        <v>82</v>
      </c>
      <c r="AY677" s="204" t="s">
        <v>134</v>
      </c>
    </row>
    <row r="678" spans="1:65" s="14" customFormat="1" ht="11.25">
      <c r="B678" s="205"/>
      <c r="C678" s="206"/>
      <c r="D678" s="196" t="s">
        <v>145</v>
      </c>
      <c r="E678" s="207" t="s">
        <v>44</v>
      </c>
      <c r="F678" s="208" t="s">
        <v>90</v>
      </c>
      <c r="G678" s="206"/>
      <c r="H678" s="209">
        <v>1</v>
      </c>
      <c r="I678" s="210"/>
      <c r="J678" s="206"/>
      <c r="K678" s="206"/>
      <c r="L678" s="211"/>
      <c r="M678" s="212"/>
      <c r="N678" s="213"/>
      <c r="O678" s="213"/>
      <c r="P678" s="213"/>
      <c r="Q678" s="213"/>
      <c r="R678" s="213"/>
      <c r="S678" s="213"/>
      <c r="T678" s="214"/>
      <c r="AT678" s="215" t="s">
        <v>145</v>
      </c>
      <c r="AU678" s="215" t="s">
        <v>92</v>
      </c>
      <c r="AV678" s="14" t="s">
        <v>92</v>
      </c>
      <c r="AW678" s="14" t="s">
        <v>42</v>
      </c>
      <c r="AX678" s="14" t="s">
        <v>82</v>
      </c>
      <c r="AY678" s="215" t="s">
        <v>134</v>
      </c>
    </row>
    <row r="679" spans="1:65" s="15" customFormat="1" ht="11.25">
      <c r="B679" s="226"/>
      <c r="C679" s="227"/>
      <c r="D679" s="196" t="s">
        <v>145</v>
      </c>
      <c r="E679" s="228" t="s">
        <v>44</v>
      </c>
      <c r="F679" s="229" t="s">
        <v>232</v>
      </c>
      <c r="G679" s="227"/>
      <c r="H679" s="230">
        <v>3</v>
      </c>
      <c r="I679" s="231"/>
      <c r="J679" s="227"/>
      <c r="K679" s="227"/>
      <c r="L679" s="232"/>
      <c r="M679" s="233"/>
      <c r="N679" s="234"/>
      <c r="O679" s="234"/>
      <c r="P679" s="234"/>
      <c r="Q679" s="234"/>
      <c r="R679" s="234"/>
      <c r="S679" s="234"/>
      <c r="T679" s="235"/>
      <c r="AT679" s="236" t="s">
        <v>145</v>
      </c>
      <c r="AU679" s="236" t="s">
        <v>92</v>
      </c>
      <c r="AV679" s="15" t="s">
        <v>141</v>
      </c>
      <c r="AW679" s="15" t="s">
        <v>42</v>
      </c>
      <c r="AX679" s="15" t="s">
        <v>90</v>
      </c>
      <c r="AY679" s="236" t="s">
        <v>134</v>
      </c>
    </row>
    <row r="680" spans="1:65" s="2" customFormat="1" ht="24.2" customHeight="1">
      <c r="A680" s="35"/>
      <c r="B680" s="36"/>
      <c r="C680" s="216" t="s">
        <v>728</v>
      </c>
      <c r="D680" s="216" t="s">
        <v>166</v>
      </c>
      <c r="E680" s="217" t="s">
        <v>729</v>
      </c>
      <c r="F680" s="218" t="s">
        <v>730</v>
      </c>
      <c r="G680" s="219" t="s">
        <v>284</v>
      </c>
      <c r="H680" s="220">
        <v>1</v>
      </c>
      <c r="I680" s="221"/>
      <c r="J680" s="222">
        <f>ROUND(I680*H680,2)</f>
        <v>0</v>
      </c>
      <c r="K680" s="218" t="s">
        <v>323</v>
      </c>
      <c r="L680" s="223"/>
      <c r="M680" s="224" t="s">
        <v>44</v>
      </c>
      <c r="N680" s="225" t="s">
        <v>53</v>
      </c>
      <c r="O680" s="65"/>
      <c r="P680" s="185">
        <f>O680*H680</f>
        <v>0</v>
      </c>
      <c r="Q680" s="185">
        <v>0</v>
      </c>
      <c r="R680" s="185">
        <f>Q680*H680</f>
        <v>0</v>
      </c>
      <c r="S680" s="185">
        <v>0</v>
      </c>
      <c r="T680" s="186">
        <f>S680*H680</f>
        <v>0</v>
      </c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R680" s="187" t="s">
        <v>92</v>
      </c>
      <c r="AT680" s="187" t="s">
        <v>166</v>
      </c>
      <c r="AU680" s="187" t="s">
        <v>92</v>
      </c>
      <c r="AY680" s="17" t="s">
        <v>134</v>
      </c>
      <c r="BE680" s="188">
        <f>IF(N680="základní",J680,0)</f>
        <v>0</v>
      </c>
      <c r="BF680" s="188">
        <f>IF(N680="snížená",J680,0)</f>
        <v>0</v>
      </c>
      <c r="BG680" s="188">
        <f>IF(N680="zákl. přenesená",J680,0)</f>
        <v>0</v>
      </c>
      <c r="BH680" s="188">
        <f>IF(N680="sníž. přenesená",J680,0)</f>
        <v>0</v>
      </c>
      <c r="BI680" s="188">
        <f>IF(N680="nulová",J680,0)</f>
        <v>0</v>
      </c>
      <c r="BJ680" s="17" t="s">
        <v>90</v>
      </c>
      <c r="BK680" s="188">
        <f>ROUND(I680*H680,2)</f>
        <v>0</v>
      </c>
      <c r="BL680" s="17" t="s">
        <v>90</v>
      </c>
      <c r="BM680" s="187" t="s">
        <v>731</v>
      </c>
    </row>
    <row r="681" spans="1:65" s="13" customFormat="1" ht="11.25">
      <c r="B681" s="194"/>
      <c r="C681" s="195"/>
      <c r="D681" s="196" t="s">
        <v>145</v>
      </c>
      <c r="E681" s="197" t="s">
        <v>44</v>
      </c>
      <c r="F681" s="198" t="s">
        <v>226</v>
      </c>
      <c r="G681" s="195"/>
      <c r="H681" s="197" t="s">
        <v>44</v>
      </c>
      <c r="I681" s="199"/>
      <c r="J681" s="195"/>
      <c r="K681" s="195"/>
      <c r="L681" s="200"/>
      <c r="M681" s="201"/>
      <c r="N681" s="202"/>
      <c r="O681" s="202"/>
      <c r="P681" s="202"/>
      <c r="Q681" s="202"/>
      <c r="R681" s="202"/>
      <c r="S681" s="202"/>
      <c r="T681" s="203"/>
      <c r="AT681" s="204" t="s">
        <v>145</v>
      </c>
      <c r="AU681" s="204" t="s">
        <v>92</v>
      </c>
      <c r="AV681" s="13" t="s">
        <v>90</v>
      </c>
      <c r="AW681" s="13" t="s">
        <v>42</v>
      </c>
      <c r="AX681" s="13" t="s">
        <v>82</v>
      </c>
      <c r="AY681" s="204" t="s">
        <v>134</v>
      </c>
    </row>
    <row r="682" spans="1:65" s="13" customFormat="1" ht="11.25">
      <c r="B682" s="194"/>
      <c r="C682" s="195"/>
      <c r="D682" s="196" t="s">
        <v>145</v>
      </c>
      <c r="E682" s="197" t="s">
        <v>44</v>
      </c>
      <c r="F682" s="198" t="s">
        <v>589</v>
      </c>
      <c r="G682" s="195"/>
      <c r="H682" s="197" t="s">
        <v>44</v>
      </c>
      <c r="I682" s="199"/>
      <c r="J682" s="195"/>
      <c r="K682" s="195"/>
      <c r="L682" s="200"/>
      <c r="M682" s="201"/>
      <c r="N682" s="202"/>
      <c r="O682" s="202"/>
      <c r="P682" s="202"/>
      <c r="Q682" s="202"/>
      <c r="R682" s="202"/>
      <c r="S682" s="202"/>
      <c r="T682" s="203"/>
      <c r="AT682" s="204" t="s">
        <v>145</v>
      </c>
      <c r="AU682" s="204" t="s">
        <v>92</v>
      </c>
      <c r="AV682" s="13" t="s">
        <v>90</v>
      </c>
      <c r="AW682" s="13" t="s">
        <v>42</v>
      </c>
      <c r="AX682" s="13" t="s">
        <v>82</v>
      </c>
      <c r="AY682" s="204" t="s">
        <v>134</v>
      </c>
    </row>
    <row r="683" spans="1:65" s="14" customFormat="1" ht="11.25">
      <c r="B683" s="205"/>
      <c r="C683" s="206"/>
      <c r="D683" s="196" t="s">
        <v>145</v>
      </c>
      <c r="E683" s="207" t="s">
        <v>44</v>
      </c>
      <c r="F683" s="208" t="s">
        <v>90</v>
      </c>
      <c r="G683" s="206"/>
      <c r="H683" s="209">
        <v>1</v>
      </c>
      <c r="I683" s="210"/>
      <c r="J683" s="206"/>
      <c r="K683" s="206"/>
      <c r="L683" s="211"/>
      <c r="M683" s="212"/>
      <c r="N683" s="213"/>
      <c r="O683" s="213"/>
      <c r="P683" s="213"/>
      <c r="Q683" s="213"/>
      <c r="R683" s="213"/>
      <c r="S683" s="213"/>
      <c r="T683" s="214"/>
      <c r="AT683" s="215" t="s">
        <v>145</v>
      </c>
      <c r="AU683" s="215" t="s">
        <v>92</v>
      </c>
      <c r="AV683" s="14" t="s">
        <v>92</v>
      </c>
      <c r="AW683" s="14" t="s">
        <v>42</v>
      </c>
      <c r="AX683" s="14" t="s">
        <v>90</v>
      </c>
      <c r="AY683" s="215" t="s">
        <v>134</v>
      </c>
    </row>
    <row r="684" spans="1:65" s="2" customFormat="1" ht="24.2" customHeight="1">
      <c r="A684" s="35"/>
      <c r="B684" s="36"/>
      <c r="C684" s="216" t="s">
        <v>732</v>
      </c>
      <c r="D684" s="216" t="s">
        <v>166</v>
      </c>
      <c r="E684" s="217" t="s">
        <v>733</v>
      </c>
      <c r="F684" s="218" t="s">
        <v>734</v>
      </c>
      <c r="G684" s="219" t="s">
        <v>284</v>
      </c>
      <c r="H684" s="220">
        <v>2</v>
      </c>
      <c r="I684" s="221"/>
      <c r="J684" s="222">
        <f>ROUND(I684*H684,2)</f>
        <v>0</v>
      </c>
      <c r="K684" s="218" t="s">
        <v>323</v>
      </c>
      <c r="L684" s="223"/>
      <c r="M684" s="224" t="s">
        <v>44</v>
      </c>
      <c r="N684" s="225" t="s">
        <v>53</v>
      </c>
      <c r="O684" s="65"/>
      <c r="P684" s="185">
        <f>O684*H684</f>
        <v>0</v>
      </c>
      <c r="Q684" s="185">
        <v>0</v>
      </c>
      <c r="R684" s="185">
        <f>Q684*H684</f>
        <v>0</v>
      </c>
      <c r="S684" s="185">
        <v>0</v>
      </c>
      <c r="T684" s="186">
        <f>S684*H684</f>
        <v>0</v>
      </c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R684" s="187" t="s">
        <v>92</v>
      </c>
      <c r="AT684" s="187" t="s">
        <v>166</v>
      </c>
      <c r="AU684" s="187" t="s">
        <v>92</v>
      </c>
      <c r="AY684" s="17" t="s">
        <v>134</v>
      </c>
      <c r="BE684" s="188">
        <f>IF(N684="základní",J684,0)</f>
        <v>0</v>
      </c>
      <c r="BF684" s="188">
        <f>IF(N684="snížená",J684,0)</f>
        <v>0</v>
      </c>
      <c r="BG684" s="188">
        <f>IF(N684="zákl. přenesená",J684,0)</f>
        <v>0</v>
      </c>
      <c r="BH684" s="188">
        <f>IF(N684="sníž. přenesená",J684,0)</f>
        <v>0</v>
      </c>
      <c r="BI684" s="188">
        <f>IF(N684="nulová",J684,0)</f>
        <v>0</v>
      </c>
      <c r="BJ684" s="17" t="s">
        <v>90</v>
      </c>
      <c r="BK684" s="188">
        <f>ROUND(I684*H684,2)</f>
        <v>0</v>
      </c>
      <c r="BL684" s="17" t="s">
        <v>90</v>
      </c>
      <c r="BM684" s="187" t="s">
        <v>735</v>
      </c>
    </row>
    <row r="685" spans="1:65" s="13" customFormat="1" ht="11.25">
      <c r="B685" s="194"/>
      <c r="C685" s="195"/>
      <c r="D685" s="196" t="s">
        <v>145</v>
      </c>
      <c r="E685" s="197" t="s">
        <v>44</v>
      </c>
      <c r="F685" s="198" t="s">
        <v>226</v>
      </c>
      <c r="G685" s="195"/>
      <c r="H685" s="197" t="s">
        <v>44</v>
      </c>
      <c r="I685" s="199"/>
      <c r="J685" s="195"/>
      <c r="K685" s="195"/>
      <c r="L685" s="200"/>
      <c r="M685" s="201"/>
      <c r="N685" s="202"/>
      <c r="O685" s="202"/>
      <c r="P685" s="202"/>
      <c r="Q685" s="202"/>
      <c r="R685" s="202"/>
      <c r="S685" s="202"/>
      <c r="T685" s="203"/>
      <c r="AT685" s="204" t="s">
        <v>145</v>
      </c>
      <c r="AU685" s="204" t="s">
        <v>92</v>
      </c>
      <c r="AV685" s="13" t="s">
        <v>90</v>
      </c>
      <c r="AW685" s="13" t="s">
        <v>42</v>
      </c>
      <c r="AX685" s="13" t="s">
        <v>82</v>
      </c>
      <c r="AY685" s="204" t="s">
        <v>134</v>
      </c>
    </row>
    <row r="686" spans="1:65" s="13" customFormat="1" ht="11.25">
      <c r="B686" s="194"/>
      <c r="C686" s="195"/>
      <c r="D686" s="196" t="s">
        <v>145</v>
      </c>
      <c r="E686" s="197" t="s">
        <v>44</v>
      </c>
      <c r="F686" s="198" t="s">
        <v>589</v>
      </c>
      <c r="G686" s="195"/>
      <c r="H686" s="197" t="s">
        <v>44</v>
      </c>
      <c r="I686" s="199"/>
      <c r="J686" s="195"/>
      <c r="K686" s="195"/>
      <c r="L686" s="200"/>
      <c r="M686" s="201"/>
      <c r="N686" s="202"/>
      <c r="O686" s="202"/>
      <c r="P686" s="202"/>
      <c r="Q686" s="202"/>
      <c r="R686" s="202"/>
      <c r="S686" s="202"/>
      <c r="T686" s="203"/>
      <c r="AT686" s="204" t="s">
        <v>145</v>
      </c>
      <c r="AU686" s="204" t="s">
        <v>92</v>
      </c>
      <c r="AV686" s="13" t="s">
        <v>90</v>
      </c>
      <c r="AW686" s="13" t="s">
        <v>42</v>
      </c>
      <c r="AX686" s="13" t="s">
        <v>82</v>
      </c>
      <c r="AY686" s="204" t="s">
        <v>134</v>
      </c>
    </row>
    <row r="687" spans="1:65" s="14" customFormat="1" ht="11.25">
      <c r="B687" s="205"/>
      <c r="C687" s="206"/>
      <c r="D687" s="196" t="s">
        <v>145</v>
      </c>
      <c r="E687" s="207" t="s">
        <v>44</v>
      </c>
      <c r="F687" s="208" t="s">
        <v>90</v>
      </c>
      <c r="G687" s="206"/>
      <c r="H687" s="209">
        <v>1</v>
      </c>
      <c r="I687" s="210"/>
      <c r="J687" s="206"/>
      <c r="K687" s="206"/>
      <c r="L687" s="211"/>
      <c r="M687" s="212"/>
      <c r="N687" s="213"/>
      <c r="O687" s="213"/>
      <c r="P687" s="213"/>
      <c r="Q687" s="213"/>
      <c r="R687" s="213"/>
      <c r="S687" s="213"/>
      <c r="T687" s="214"/>
      <c r="AT687" s="215" t="s">
        <v>145</v>
      </c>
      <c r="AU687" s="215" t="s">
        <v>92</v>
      </c>
      <c r="AV687" s="14" t="s">
        <v>92</v>
      </c>
      <c r="AW687" s="14" t="s">
        <v>42</v>
      </c>
      <c r="AX687" s="14" t="s">
        <v>82</v>
      </c>
      <c r="AY687" s="215" t="s">
        <v>134</v>
      </c>
    </row>
    <row r="688" spans="1:65" s="13" customFormat="1" ht="11.25">
      <c r="B688" s="194"/>
      <c r="C688" s="195"/>
      <c r="D688" s="196" t="s">
        <v>145</v>
      </c>
      <c r="E688" s="197" t="s">
        <v>44</v>
      </c>
      <c r="F688" s="198" t="s">
        <v>591</v>
      </c>
      <c r="G688" s="195"/>
      <c r="H688" s="197" t="s">
        <v>44</v>
      </c>
      <c r="I688" s="199"/>
      <c r="J688" s="195"/>
      <c r="K688" s="195"/>
      <c r="L688" s="200"/>
      <c r="M688" s="201"/>
      <c r="N688" s="202"/>
      <c r="O688" s="202"/>
      <c r="P688" s="202"/>
      <c r="Q688" s="202"/>
      <c r="R688" s="202"/>
      <c r="S688" s="202"/>
      <c r="T688" s="203"/>
      <c r="AT688" s="204" t="s">
        <v>145</v>
      </c>
      <c r="AU688" s="204" t="s">
        <v>92</v>
      </c>
      <c r="AV688" s="13" t="s">
        <v>90</v>
      </c>
      <c r="AW688" s="13" t="s">
        <v>42</v>
      </c>
      <c r="AX688" s="13" t="s">
        <v>82</v>
      </c>
      <c r="AY688" s="204" t="s">
        <v>134</v>
      </c>
    </row>
    <row r="689" spans="1:65" s="14" customFormat="1" ht="11.25">
      <c r="B689" s="205"/>
      <c r="C689" s="206"/>
      <c r="D689" s="196" t="s">
        <v>145</v>
      </c>
      <c r="E689" s="207" t="s">
        <v>44</v>
      </c>
      <c r="F689" s="208" t="s">
        <v>90</v>
      </c>
      <c r="G689" s="206"/>
      <c r="H689" s="209">
        <v>1</v>
      </c>
      <c r="I689" s="210"/>
      <c r="J689" s="206"/>
      <c r="K689" s="206"/>
      <c r="L689" s="211"/>
      <c r="M689" s="212"/>
      <c r="N689" s="213"/>
      <c r="O689" s="213"/>
      <c r="P689" s="213"/>
      <c r="Q689" s="213"/>
      <c r="R689" s="213"/>
      <c r="S689" s="213"/>
      <c r="T689" s="214"/>
      <c r="AT689" s="215" t="s">
        <v>145</v>
      </c>
      <c r="AU689" s="215" t="s">
        <v>92</v>
      </c>
      <c r="AV689" s="14" t="s">
        <v>92</v>
      </c>
      <c r="AW689" s="14" t="s">
        <v>42</v>
      </c>
      <c r="AX689" s="14" t="s">
        <v>82</v>
      </c>
      <c r="AY689" s="215" t="s">
        <v>134</v>
      </c>
    </row>
    <row r="690" spans="1:65" s="15" customFormat="1" ht="11.25">
      <c r="B690" s="226"/>
      <c r="C690" s="227"/>
      <c r="D690" s="196" t="s">
        <v>145</v>
      </c>
      <c r="E690" s="228" t="s">
        <v>44</v>
      </c>
      <c r="F690" s="229" t="s">
        <v>232</v>
      </c>
      <c r="G690" s="227"/>
      <c r="H690" s="230">
        <v>2</v>
      </c>
      <c r="I690" s="231"/>
      <c r="J690" s="227"/>
      <c r="K690" s="227"/>
      <c r="L690" s="232"/>
      <c r="M690" s="233"/>
      <c r="N690" s="234"/>
      <c r="O690" s="234"/>
      <c r="P690" s="234"/>
      <c r="Q690" s="234"/>
      <c r="R690" s="234"/>
      <c r="S690" s="234"/>
      <c r="T690" s="235"/>
      <c r="AT690" s="236" t="s">
        <v>145</v>
      </c>
      <c r="AU690" s="236" t="s">
        <v>92</v>
      </c>
      <c r="AV690" s="15" t="s">
        <v>141</v>
      </c>
      <c r="AW690" s="15" t="s">
        <v>42</v>
      </c>
      <c r="AX690" s="15" t="s">
        <v>90</v>
      </c>
      <c r="AY690" s="236" t="s">
        <v>134</v>
      </c>
    </row>
    <row r="691" spans="1:65" s="2" customFormat="1" ht="16.5" customHeight="1">
      <c r="A691" s="35"/>
      <c r="B691" s="36"/>
      <c r="C691" s="216" t="s">
        <v>736</v>
      </c>
      <c r="D691" s="216" t="s">
        <v>166</v>
      </c>
      <c r="E691" s="217" t="s">
        <v>737</v>
      </c>
      <c r="F691" s="218" t="s">
        <v>738</v>
      </c>
      <c r="G691" s="219" t="s">
        <v>284</v>
      </c>
      <c r="H691" s="220">
        <v>2</v>
      </c>
      <c r="I691" s="221"/>
      <c r="J691" s="222">
        <f>ROUND(I691*H691,2)</f>
        <v>0</v>
      </c>
      <c r="K691" s="218" t="s">
        <v>323</v>
      </c>
      <c r="L691" s="223"/>
      <c r="M691" s="224" t="s">
        <v>44</v>
      </c>
      <c r="N691" s="225" t="s">
        <v>53</v>
      </c>
      <c r="O691" s="65"/>
      <c r="P691" s="185">
        <f>O691*H691</f>
        <v>0</v>
      </c>
      <c r="Q691" s="185">
        <v>0</v>
      </c>
      <c r="R691" s="185">
        <f>Q691*H691</f>
        <v>0</v>
      </c>
      <c r="S691" s="185">
        <v>0</v>
      </c>
      <c r="T691" s="186">
        <f>S691*H691</f>
        <v>0</v>
      </c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R691" s="187" t="s">
        <v>92</v>
      </c>
      <c r="AT691" s="187" t="s">
        <v>166</v>
      </c>
      <c r="AU691" s="187" t="s">
        <v>92</v>
      </c>
      <c r="AY691" s="17" t="s">
        <v>134</v>
      </c>
      <c r="BE691" s="188">
        <f>IF(N691="základní",J691,0)</f>
        <v>0</v>
      </c>
      <c r="BF691" s="188">
        <f>IF(N691="snížená",J691,0)</f>
        <v>0</v>
      </c>
      <c r="BG691" s="188">
        <f>IF(N691="zákl. přenesená",J691,0)</f>
        <v>0</v>
      </c>
      <c r="BH691" s="188">
        <f>IF(N691="sníž. přenesená",J691,0)</f>
        <v>0</v>
      </c>
      <c r="BI691" s="188">
        <f>IF(N691="nulová",J691,0)</f>
        <v>0</v>
      </c>
      <c r="BJ691" s="17" t="s">
        <v>90</v>
      </c>
      <c r="BK691" s="188">
        <f>ROUND(I691*H691,2)</f>
        <v>0</v>
      </c>
      <c r="BL691" s="17" t="s">
        <v>90</v>
      </c>
      <c r="BM691" s="187" t="s">
        <v>739</v>
      </c>
    </row>
    <row r="692" spans="1:65" s="13" customFormat="1" ht="11.25">
      <c r="B692" s="194"/>
      <c r="C692" s="195"/>
      <c r="D692" s="196" t="s">
        <v>145</v>
      </c>
      <c r="E692" s="197" t="s">
        <v>44</v>
      </c>
      <c r="F692" s="198" t="s">
        <v>226</v>
      </c>
      <c r="G692" s="195"/>
      <c r="H692" s="197" t="s">
        <v>44</v>
      </c>
      <c r="I692" s="199"/>
      <c r="J692" s="195"/>
      <c r="K692" s="195"/>
      <c r="L692" s="200"/>
      <c r="M692" s="201"/>
      <c r="N692" s="202"/>
      <c r="O692" s="202"/>
      <c r="P692" s="202"/>
      <c r="Q692" s="202"/>
      <c r="R692" s="202"/>
      <c r="S692" s="202"/>
      <c r="T692" s="203"/>
      <c r="AT692" s="204" t="s">
        <v>145</v>
      </c>
      <c r="AU692" s="204" t="s">
        <v>92</v>
      </c>
      <c r="AV692" s="13" t="s">
        <v>90</v>
      </c>
      <c r="AW692" s="13" t="s">
        <v>42</v>
      </c>
      <c r="AX692" s="13" t="s">
        <v>82</v>
      </c>
      <c r="AY692" s="204" t="s">
        <v>134</v>
      </c>
    </row>
    <row r="693" spans="1:65" s="13" customFormat="1" ht="11.25">
      <c r="B693" s="194"/>
      <c r="C693" s="195"/>
      <c r="D693" s="196" t="s">
        <v>145</v>
      </c>
      <c r="E693" s="197" t="s">
        <v>44</v>
      </c>
      <c r="F693" s="198" t="s">
        <v>589</v>
      </c>
      <c r="G693" s="195"/>
      <c r="H693" s="197" t="s">
        <v>44</v>
      </c>
      <c r="I693" s="199"/>
      <c r="J693" s="195"/>
      <c r="K693" s="195"/>
      <c r="L693" s="200"/>
      <c r="M693" s="201"/>
      <c r="N693" s="202"/>
      <c r="O693" s="202"/>
      <c r="P693" s="202"/>
      <c r="Q693" s="202"/>
      <c r="R693" s="202"/>
      <c r="S693" s="202"/>
      <c r="T693" s="203"/>
      <c r="AT693" s="204" t="s">
        <v>145</v>
      </c>
      <c r="AU693" s="204" t="s">
        <v>92</v>
      </c>
      <c r="AV693" s="13" t="s">
        <v>90</v>
      </c>
      <c r="AW693" s="13" t="s">
        <v>42</v>
      </c>
      <c r="AX693" s="13" t="s">
        <v>82</v>
      </c>
      <c r="AY693" s="204" t="s">
        <v>134</v>
      </c>
    </row>
    <row r="694" spans="1:65" s="14" customFormat="1" ht="11.25">
      <c r="B694" s="205"/>
      <c r="C694" s="206"/>
      <c r="D694" s="196" t="s">
        <v>145</v>
      </c>
      <c r="E694" s="207" t="s">
        <v>44</v>
      </c>
      <c r="F694" s="208" t="s">
        <v>90</v>
      </c>
      <c r="G694" s="206"/>
      <c r="H694" s="209">
        <v>1</v>
      </c>
      <c r="I694" s="210"/>
      <c r="J694" s="206"/>
      <c r="K694" s="206"/>
      <c r="L694" s="211"/>
      <c r="M694" s="212"/>
      <c r="N694" s="213"/>
      <c r="O694" s="213"/>
      <c r="P694" s="213"/>
      <c r="Q694" s="213"/>
      <c r="R694" s="213"/>
      <c r="S694" s="213"/>
      <c r="T694" s="214"/>
      <c r="AT694" s="215" t="s">
        <v>145</v>
      </c>
      <c r="AU694" s="215" t="s">
        <v>92</v>
      </c>
      <c r="AV694" s="14" t="s">
        <v>92</v>
      </c>
      <c r="AW694" s="14" t="s">
        <v>42</v>
      </c>
      <c r="AX694" s="14" t="s">
        <v>82</v>
      </c>
      <c r="AY694" s="215" t="s">
        <v>134</v>
      </c>
    </row>
    <row r="695" spans="1:65" s="13" customFormat="1" ht="11.25">
      <c r="B695" s="194"/>
      <c r="C695" s="195"/>
      <c r="D695" s="196" t="s">
        <v>145</v>
      </c>
      <c r="E695" s="197" t="s">
        <v>44</v>
      </c>
      <c r="F695" s="198" t="s">
        <v>591</v>
      </c>
      <c r="G695" s="195"/>
      <c r="H695" s="197" t="s">
        <v>44</v>
      </c>
      <c r="I695" s="199"/>
      <c r="J695" s="195"/>
      <c r="K695" s="195"/>
      <c r="L695" s="200"/>
      <c r="M695" s="201"/>
      <c r="N695" s="202"/>
      <c r="O695" s="202"/>
      <c r="P695" s="202"/>
      <c r="Q695" s="202"/>
      <c r="R695" s="202"/>
      <c r="S695" s="202"/>
      <c r="T695" s="203"/>
      <c r="AT695" s="204" t="s">
        <v>145</v>
      </c>
      <c r="AU695" s="204" t="s">
        <v>92</v>
      </c>
      <c r="AV695" s="13" t="s">
        <v>90</v>
      </c>
      <c r="AW695" s="13" t="s">
        <v>42</v>
      </c>
      <c r="AX695" s="13" t="s">
        <v>82</v>
      </c>
      <c r="AY695" s="204" t="s">
        <v>134</v>
      </c>
    </row>
    <row r="696" spans="1:65" s="14" customFormat="1" ht="11.25">
      <c r="B696" s="205"/>
      <c r="C696" s="206"/>
      <c r="D696" s="196" t="s">
        <v>145</v>
      </c>
      <c r="E696" s="207" t="s">
        <v>44</v>
      </c>
      <c r="F696" s="208" t="s">
        <v>90</v>
      </c>
      <c r="G696" s="206"/>
      <c r="H696" s="209">
        <v>1</v>
      </c>
      <c r="I696" s="210"/>
      <c r="J696" s="206"/>
      <c r="K696" s="206"/>
      <c r="L696" s="211"/>
      <c r="M696" s="212"/>
      <c r="N696" s="213"/>
      <c r="O696" s="213"/>
      <c r="P696" s="213"/>
      <c r="Q696" s="213"/>
      <c r="R696" s="213"/>
      <c r="S696" s="213"/>
      <c r="T696" s="214"/>
      <c r="AT696" s="215" t="s">
        <v>145</v>
      </c>
      <c r="AU696" s="215" t="s">
        <v>92</v>
      </c>
      <c r="AV696" s="14" t="s">
        <v>92</v>
      </c>
      <c r="AW696" s="14" t="s">
        <v>42</v>
      </c>
      <c r="AX696" s="14" t="s">
        <v>82</v>
      </c>
      <c r="AY696" s="215" t="s">
        <v>134</v>
      </c>
    </row>
    <row r="697" spans="1:65" s="15" customFormat="1" ht="11.25">
      <c r="B697" s="226"/>
      <c r="C697" s="227"/>
      <c r="D697" s="196" t="s">
        <v>145</v>
      </c>
      <c r="E697" s="228" t="s">
        <v>44</v>
      </c>
      <c r="F697" s="229" t="s">
        <v>232</v>
      </c>
      <c r="G697" s="227"/>
      <c r="H697" s="230">
        <v>2</v>
      </c>
      <c r="I697" s="231"/>
      <c r="J697" s="227"/>
      <c r="K697" s="227"/>
      <c r="L697" s="232"/>
      <c r="M697" s="233"/>
      <c r="N697" s="234"/>
      <c r="O697" s="234"/>
      <c r="P697" s="234"/>
      <c r="Q697" s="234"/>
      <c r="R697" s="234"/>
      <c r="S697" s="234"/>
      <c r="T697" s="235"/>
      <c r="AT697" s="236" t="s">
        <v>145</v>
      </c>
      <c r="AU697" s="236" t="s">
        <v>92</v>
      </c>
      <c r="AV697" s="15" t="s">
        <v>141</v>
      </c>
      <c r="AW697" s="15" t="s">
        <v>42</v>
      </c>
      <c r="AX697" s="15" t="s">
        <v>90</v>
      </c>
      <c r="AY697" s="236" t="s">
        <v>134</v>
      </c>
    </row>
    <row r="698" spans="1:65" s="2" customFormat="1" ht="16.5" customHeight="1">
      <c r="A698" s="35"/>
      <c r="B698" s="36"/>
      <c r="C698" s="216" t="s">
        <v>740</v>
      </c>
      <c r="D698" s="216" t="s">
        <v>166</v>
      </c>
      <c r="E698" s="217" t="s">
        <v>741</v>
      </c>
      <c r="F698" s="218" t="s">
        <v>742</v>
      </c>
      <c r="G698" s="219" t="s">
        <v>284</v>
      </c>
      <c r="H698" s="220">
        <v>2</v>
      </c>
      <c r="I698" s="221"/>
      <c r="J698" s="222">
        <f>ROUND(I698*H698,2)</f>
        <v>0</v>
      </c>
      <c r="K698" s="218" t="s">
        <v>323</v>
      </c>
      <c r="L698" s="223"/>
      <c r="M698" s="224" t="s">
        <v>44</v>
      </c>
      <c r="N698" s="225" t="s">
        <v>53</v>
      </c>
      <c r="O698" s="65"/>
      <c r="P698" s="185">
        <f>O698*H698</f>
        <v>0</v>
      </c>
      <c r="Q698" s="185">
        <v>0</v>
      </c>
      <c r="R698" s="185">
        <f>Q698*H698</f>
        <v>0</v>
      </c>
      <c r="S698" s="185">
        <v>0</v>
      </c>
      <c r="T698" s="186">
        <f>S698*H698</f>
        <v>0</v>
      </c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R698" s="187" t="s">
        <v>92</v>
      </c>
      <c r="AT698" s="187" t="s">
        <v>166</v>
      </c>
      <c r="AU698" s="187" t="s">
        <v>92</v>
      </c>
      <c r="AY698" s="17" t="s">
        <v>134</v>
      </c>
      <c r="BE698" s="188">
        <f>IF(N698="základní",J698,0)</f>
        <v>0</v>
      </c>
      <c r="BF698" s="188">
        <f>IF(N698="snížená",J698,0)</f>
        <v>0</v>
      </c>
      <c r="BG698" s="188">
        <f>IF(N698="zákl. přenesená",J698,0)</f>
        <v>0</v>
      </c>
      <c r="BH698" s="188">
        <f>IF(N698="sníž. přenesená",J698,0)</f>
        <v>0</v>
      </c>
      <c r="BI698" s="188">
        <f>IF(N698="nulová",J698,0)</f>
        <v>0</v>
      </c>
      <c r="BJ698" s="17" t="s">
        <v>90</v>
      </c>
      <c r="BK698" s="188">
        <f>ROUND(I698*H698,2)</f>
        <v>0</v>
      </c>
      <c r="BL698" s="17" t="s">
        <v>90</v>
      </c>
      <c r="BM698" s="187" t="s">
        <v>743</v>
      </c>
    </row>
    <row r="699" spans="1:65" s="13" customFormat="1" ht="11.25">
      <c r="B699" s="194"/>
      <c r="C699" s="195"/>
      <c r="D699" s="196" t="s">
        <v>145</v>
      </c>
      <c r="E699" s="197" t="s">
        <v>44</v>
      </c>
      <c r="F699" s="198" t="s">
        <v>226</v>
      </c>
      <c r="G699" s="195"/>
      <c r="H699" s="197" t="s">
        <v>44</v>
      </c>
      <c r="I699" s="199"/>
      <c r="J699" s="195"/>
      <c r="K699" s="195"/>
      <c r="L699" s="200"/>
      <c r="M699" s="201"/>
      <c r="N699" s="202"/>
      <c r="O699" s="202"/>
      <c r="P699" s="202"/>
      <c r="Q699" s="202"/>
      <c r="R699" s="202"/>
      <c r="S699" s="202"/>
      <c r="T699" s="203"/>
      <c r="AT699" s="204" t="s">
        <v>145</v>
      </c>
      <c r="AU699" s="204" t="s">
        <v>92</v>
      </c>
      <c r="AV699" s="13" t="s">
        <v>90</v>
      </c>
      <c r="AW699" s="13" t="s">
        <v>42</v>
      </c>
      <c r="AX699" s="13" t="s">
        <v>82</v>
      </c>
      <c r="AY699" s="204" t="s">
        <v>134</v>
      </c>
    </row>
    <row r="700" spans="1:65" s="13" customFormat="1" ht="11.25">
      <c r="B700" s="194"/>
      <c r="C700" s="195"/>
      <c r="D700" s="196" t="s">
        <v>145</v>
      </c>
      <c r="E700" s="197" t="s">
        <v>44</v>
      </c>
      <c r="F700" s="198" t="s">
        <v>589</v>
      </c>
      <c r="G700" s="195"/>
      <c r="H700" s="197" t="s">
        <v>44</v>
      </c>
      <c r="I700" s="199"/>
      <c r="J700" s="195"/>
      <c r="K700" s="195"/>
      <c r="L700" s="200"/>
      <c r="M700" s="201"/>
      <c r="N700" s="202"/>
      <c r="O700" s="202"/>
      <c r="P700" s="202"/>
      <c r="Q700" s="202"/>
      <c r="R700" s="202"/>
      <c r="S700" s="202"/>
      <c r="T700" s="203"/>
      <c r="AT700" s="204" t="s">
        <v>145</v>
      </c>
      <c r="AU700" s="204" t="s">
        <v>92</v>
      </c>
      <c r="AV700" s="13" t="s">
        <v>90</v>
      </c>
      <c r="AW700" s="13" t="s">
        <v>42</v>
      </c>
      <c r="AX700" s="13" t="s">
        <v>82</v>
      </c>
      <c r="AY700" s="204" t="s">
        <v>134</v>
      </c>
    </row>
    <row r="701" spans="1:65" s="14" customFormat="1" ht="11.25">
      <c r="B701" s="205"/>
      <c r="C701" s="206"/>
      <c r="D701" s="196" t="s">
        <v>145</v>
      </c>
      <c r="E701" s="207" t="s">
        <v>44</v>
      </c>
      <c r="F701" s="208" t="s">
        <v>90</v>
      </c>
      <c r="G701" s="206"/>
      <c r="H701" s="209">
        <v>1</v>
      </c>
      <c r="I701" s="210"/>
      <c r="J701" s="206"/>
      <c r="K701" s="206"/>
      <c r="L701" s="211"/>
      <c r="M701" s="212"/>
      <c r="N701" s="213"/>
      <c r="O701" s="213"/>
      <c r="P701" s="213"/>
      <c r="Q701" s="213"/>
      <c r="R701" s="213"/>
      <c r="S701" s="213"/>
      <c r="T701" s="214"/>
      <c r="AT701" s="215" t="s">
        <v>145</v>
      </c>
      <c r="AU701" s="215" t="s">
        <v>92</v>
      </c>
      <c r="AV701" s="14" t="s">
        <v>92</v>
      </c>
      <c r="AW701" s="14" t="s">
        <v>42</v>
      </c>
      <c r="AX701" s="14" t="s">
        <v>82</v>
      </c>
      <c r="AY701" s="215" t="s">
        <v>134</v>
      </c>
    </row>
    <row r="702" spans="1:65" s="13" customFormat="1" ht="11.25">
      <c r="B702" s="194"/>
      <c r="C702" s="195"/>
      <c r="D702" s="196" t="s">
        <v>145</v>
      </c>
      <c r="E702" s="197" t="s">
        <v>44</v>
      </c>
      <c r="F702" s="198" t="s">
        <v>591</v>
      </c>
      <c r="G702" s="195"/>
      <c r="H702" s="197" t="s">
        <v>44</v>
      </c>
      <c r="I702" s="199"/>
      <c r="J702" s="195"/>
      <c r="K702" s="195"/>
      <c r="L702" s="200"/>
      <c r="M702" s="201"/>
      <c r="N702" s="202"/>
      <c r="O702" s="202"/>
      <c r="P702" s="202"/>
      <c r="Q702" s="202"/>
      <c r="R702" s="202"/>
      <c r="S702" s="202"/>
      <c r="T702" s="203"/>
      <c r="AT702" s="204" t="s">
        <v>145</v>
      </c>
      <c r="AU702" s="204" t="s">
        <v>92</v>
      </c>
      <c r="AV702" s="13" t="s">
        <v>90</v>
      </c>
      <c r="AW702" s="13" t="s">
        <v>42</v>
      </c>
      <c r="AX702" s="13" t="s">
        <v>82</v>
      </c>
      <c r="AY702" s="204" t="s">
        <v>134</v>
      </c>
    </row>
    <row r="703" spans="1:65" s="14" customFormat="1" ht="11.25">
      <c r="B703" s="205"/>
      <c r="C703" s="206"/>
      <c r="D703" s="196" t="s">
        <v>145</v>
      </c>
      <c r="E703" s="207" t="s">
        <v>44</v>
      </c>
      <c r="F703" s="208" t="s">
        <v>90</v>
      </c>
      <c r="G703" s="206"/>
      <c r="H703" s="209">
        <v>1</v>
      </c>
      <c r="I703" s="210"/>
      <c r="J703" s="206"/>
      <c r="K703" s="206"/>
      <c r="L703" s="211"/>
      <c r="M703" s="212"/>
      <c r="N703" s="213"/>
      <c r="O703" s="213"/>
      <c r="P703" s="213"/>
      <c r="Q703" s="213"/>
      <c r="R703" s="213"/>
      <c r="S703" s="213"/>
      <c r="T703" s="214"/>
      <c r="AT703" s="215" t="s">
        <v>145</v>
      </c>
      <c r="AU703" s="215" t="s">
        <v>92</v>
      </c>
      <c r="AV703" s="14" t="s">
        <v>92</v>
      </c>
      <c r="AW703" s="14" t="s">
        <v>42</v>
      </c>
      <c r="AX703" s="14" t="s">
        <v>82</v>
      </c>
      <c r="AY703" s="215" t="s">
        <v>134</v>
      </c>
    </row>
    <row r="704" spans="1:65" s="15" customFormat="1" ht="11.25">
      <c r="B704" s="226"/>
      <c r="C704" s="227"/>
      <c r="D704" s="196" t="s">
        <v>145</v>
      </c>
      <c r="E704" s="228" t="s">
        <v>44</v>
      </c>
      <c r="F704" s="229" t="s">
        <v>232</v>
      </c>
      <c r="G704" s="227"/>
      <c r="H704" s="230">
        <v>2</v>
      </c>
      <c r="I704" s="231"/>
      <c r="J704" s="227"/>
      <c r="K704" s="227"/>
      <c r="L704" s="232"/>
      <c r="M704" s="233"/>
      <c r="N704" s="234"/>
      <c r="O704" s="234"/>
      <c r="P704" s="234"/>
      <c r="Q704" s="234"/>
      <c r="R704" s="234"/>
      <c r="S704" s="234"/>
      <c r="T704" s="235"/>
      <c r="AT704" s="236" t="s">
        <v>145</v>
      </c>
      <c r="AU704" s="236" t="s">
        <v>92</v>
      </c>
      <c r="AV704" s="15" t="s">
        <v>141</v>
      </c>
      <c r="AW704" s="15" t="s">
        <v>42</v>
      </c>
      <c r="AX704" s="15" t="s">
        <v>90</v>
      </c>
      <c r="AY704" s="236" t="s">
        <v>134</v>
      </c>
    </row>
    <row r="705" spans="1:65" s="2" customFormat="1" ht="76.349999999999994" customHeight="1">
      <c r="A705" s="35"/>
      <c r="B705" s="36"/>
      <c r="C705" s="176" t="s">
        <v>744</v>
      </c>
      <c r="D705" s="176" t="s">
        <v>136</v>
      </c>
      <c r="E705" s="177" t="s">
        <v>745</v>
      </c>
      <c r="F705" s="178" t="s">
        <v>746</v>
      </c>
      <c r="G705" s="179" t="s">
        <v>284</v>
      </c>
      <c r="H705" s="180">
        <v>2</v>
      </c>
      <c r="I705" s="181"/>
      <c r="J705" s="182">
        <f>ROUND(I705*H705,2)</f>
        <v>0</v>
      </c>
      <c r="K705" s="178" t="s">
        <v>140</v>
      </c>
      <c r="L705" s="40"/>
      <c r="M705" s="183" t="s">
        <v>44</v>
      </c>
      <c r="N705" s="184" t="s">
        <v>53</v>
      </c>
      <c r="O705" s="65"/>
      <c r="P705" s="185">
        <f>O705*H705</f>
        <v>0</v>
      </c>
      <c r="Q705" s="185">
        <v>0</v>
      </c>
      <c r="R705" s="185">
        <f>Q705*H705</f>
        <v>0</v>
      </c>
      <c r="S705" s="185">
        <v>0</v>
      </c>
      <c r="T705" s="186">
        <f>S705*H705</f>
        <v>0</v>
      </c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R705" s="187" t="s">
        <v>90</v>
      </c>
      <c r="AT705" s="187" t="s">
        <v>136</v>
      </c>
      <c r="AU705" s="187" t="s">
        <v>92</v>
      </c>
      <c r="AY705" s="17" t="s">
        <v>134</v>
      </c>
      <c r="BE705" s="188">
        <f>IF(N705="základní",J705,0)</f>
        <v>0</v>
      </c>
      <c r="BF705" s="188">
        <f>IF(N705="snížená",J705,0)</f>
        <v>0</v>
      </c>
      <c r="BG705" s="188">
        <f>IF(N705="zákl. přenesená",J705,0)</f>
        <v>0</v>
      </c>
      <c r="BH705" s="188">
        <f>IF(N705="sníž. přenesená",J705,0)</f>
        <v>0</v>
      </c>
      <c r="BI705" s="188">
        <f>IF(N705="nulová",J705,0)</f>
        <v>0</v>
      </c>
      <c r="BJ705" s="17" t="s">
        <v>90</v>
      </c>
      <c r="BK705" s="188">
        <f>ROUND(I705*H705,2)</f>
        <v>0</v>
      </c>
      <c r="BL705" s="17" t="s">
        <v>90</v>
      </c>
      <c r="BM705" s="187" t="s">
        <v>747</v>
      </c>
    </row>
    <row r="706" spans="1:65" s="2" customFormat="1" ht="11.25">
      <c r="A706" s="35"/>
      <c r="B706" s="36"/>
      <c r="C706" s="37"/>
      <c r="D706" s="189" t="s">
        <v>143</v>
      </c>
      <c r="E706" s="37"/>
      <c r="F706" s="190" t="s">
        <v>748</v>
      </c>
      <c r="G706" s="37"/>
      <c r="H706" s="37"/>
      <c r="I706" s="191"/>
      <c r="J706" s="37"/>
      <c r="K706" s="37"/>
      <c r="L706" s="40"/>
      <c r="M706" s="192"/>
      <c r="N706" s="193"/>
      <c r="O706" s="65"/>
      <c r="P706" s="65"/>
      <c r="Q706" s="65"/>
      <c r="R706" s="65"/>
      <c r="S706" s="65"/>
      <c r="T706" s="66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T706" s="17" t="s">
        <v>143</v>
      </c>
      <c r="AU706" s="17" t="s">
        <v>92</v>
      </c>
    </row>
    <row r="707" spans="1:65" s="13" customFormat="1" ht="11.25">
      <c r="B707" s="194"/>
      <c r="C707" s="195"/>
      <c r="D707" s="196" t="s">
        <v>145</v>
      </c>
      <c r="E707" s="197" t="s">
        <v>44</v>
      </c>
      <c r="F707" s="198" t="s">
        <v>226</v>
      </c>
      <c r="G707" s="195"/>
      <c r="H707" s="197" t="s">
        <v>44</v>
      </c>
      <c r="I707" s="199"/>
      <c r="J707" s="195"/>
      <c r="K707" s="195"/>
      <c r="L707" s="200"/>
      <c r="M707" s="201"/>
      <c r="N707" s="202"/>
      <c r="O707" s="202"/>
      <c r="P707" s="202"/>
      <c r="Q707" s="202"/>
      <c r="R707" s="202"/>
      <c r="S707" s="202"/>
      <c r="T707" s="203"/>
      <c r="AT707" s="204" t="s">
        <v>145</v>
      </c>
      <c r="AU707" s="204" t="s">
        <v>92</v>
      </c>
      <c r="AV707" s="13" t="s">
        <v>90</v>
      </c>
      <c r="AW707" s="13" t="s">
        <v>42</v>
      </c>
      <c r="AX707" s="13" t="s">
        <v>82</v>
      </c>
      <c r="AY707" s="204" t="s">
        <v>134</v>
      </c>
    </row>
    <row r="708" spans="1:65" s="13" customFormat="1" ht="11.25">
      <c r="B708" s="194"/>
      <c r="C708" s="195"/>
      <c r="D708" s="196" t="s">
        <v>145</v>
      </c>
      <c r="E708" s="197" t="s">
        <v>44</v>
      </c>
      <c r="F708" s="198" t="s">
        <v>589</v>
      </c>
      <c r="G708" s="195"/>
      <c r="H708" s="197" t="s">
        <v>44</v>
      </c>
      <c r="I708" s="199"/>
      <c r="J708" s="195"/>
      <c r="K708" s="195"/>
      <c r="L708" s="200"/>
      <c r="M708" s="201"/>
      <c r="N708" s="202"/>
      <c r="O708" s="202"/>
      <c r="P708" s="202"/>
      <c r="Q708" s="202"/>
      <c r="R708" s="202"/>
      <c r="S708" s="202"/>
      <c r="T708" s="203"/>
      <c r="AT708" s="204" t="s">
        <v>145</v>
      </c>
      <c r="AU708" s="204" t="s">
        <v>92</v>
      </c>
      <c r="AV708" s="13" t="s">
        <v>90</v>
      </c>
      <c r="AW708" s="13" t="s">
        <v>42</v>
      </c>
      <c r="AX708" s="13" t="s">
        <v>82</v>
      </c>
      <c r="AY708" s="204" t="s">
        <v>134</v>
      </c>
    </row>
    <row r="709" spans="1:65" s="14" customFormat="1" ht="11.25">
      <c r="B709" s="205"/>
      <c r="C709" s="206"/>
      <c r="D709" s="196" t="s">
        <v>145</v>
      </c>
      <c r="E709" s="207" t="s">
        <v>44</v>
      </c>
      <c r="F709" s="208" t="s">
        <v>90</v>
      </c>
      <c r="G709" s="206"/>
      <c r="H709" s="209">
        <v>1</v>
      </c>
      <c r="I709" s="210"/>
      <c r="J709" s="206"/>
      <c r="K709" s="206"/>
      <c r="L709" s="211"/>
      <c r="M709" s="212"/>
      <c r="N709" s="213"/>
      <c r="O709" s="213"/>
      <c r="P709" s="213"/>
      <c r="Q709" s="213"/>
      <c r="R709" s="213"/>
      <c r="S709" s="213"/>
      <c r="T709" s="214"/>
      <c r="AT709" s="215" t="s">
        <v>145</v>
      </c>
      <c r="AU709" s="215" t="s">
        <v>92</v>
      </c>
      <c r="AV709" s="14" t="s">
        <v>92</v>
      </c>
      <c r="AW709" s="14" t="s">
        <v>42</v>
      </c>
      <c r="AX709" s="14" t="s">
        <v>82</v>
      </c>
      <c r="AY709" s="215" t="s">
        <v>134</v>
      </c>
    </row>
    <row r="710" spans="1:65" s="13" customFormat="1" ht="11.25">
      <c r="B710" s="194"/>
      <c r="C710" s="195"/>
      <c r="D710" s="196" t="s">
        <v>145</v>
      </c>
      <c r="E710" s="197" t="s">
        <v>44</v>
      </c>
      <c r="F710" s="198" t="s">
        <v>591</v>
      </c>
      <c r="G710" s="195"/>
      <c r="H710" s="197" t="s">
        <v>44</v>
      </c>
      <c r="I710" s="199"/>
      <c r="J710" s="195"/>
      <c r="K710" s="195"/>
      <c r="L710" s="200"/>
      <c r="M710" s="201"/>
      <c r="N710" s="202"/>
      <c r="O710" s="202"/>
      <c r="P710" s="202"/>
      <c r="Q710" s="202"/>
      <c r="R710" s="202"/>
      <c r="S710" s="202"/>
      <c r="T710" s="203"/>
      <c r="AT710" s="204" t="s">
        <v>145</v>
      </c>
      <c r="AU710" s="204" t="s">
        <v>92</v>
      </c>
      <c r="AV710" s="13" t="s">
        <v>90</v>
      </c>
      <c r="AW710" s="13" t="s">
        <v>42</v>
      </c>
      <c r="AX710" s="13" t="s">
        <v>82</v>
      </c>
      <c r="AY710" s="204" t="s">
        <v>134</v>
      </c>
    </row>
    <row r="711" spans="1:65" s="14" customFormat="1" ht="11.25">
      <c r="B711" s="205"/>
      <c r="C711" s="206"/>
      <c r="D711" s="196" t="s">
        <v>145</v>
      </c>
      <c r="E711" s="207" t="s">
        <v>44</v>
      </c>
      <c r="F711" s="208" t="s">
        <v>90</v>
      </c>
      <c r="G711" s="206"/>
      <c r="H711" s="209">
        <v>1</v>
      </c>
      <c r="I711" s="210"/>
      <c r="J711" s="206"/>
      <c r="K711" s="206"/>
      <c r="L711" s="211"/>
      <c r="M711" s="212"/>
      <c r="N711" s="213"/>
      <c r="O711" s="213"/>
      <c r="P711" s="213"/>
      <c r="Q711" s="213"/>
      <c r="R711" s="213"/>
      <c r="S711" s="213"/>
      <c r="T711" s="214"/>
      <c r="AT711" s="215" t="s">
        <v>145</v>
      </c>
      <c r="AU711" s="215" t="s">
        <v>92</v>
      </c>
      <c r="AV711" s="14" t="s">
        <v>92</v>
      </c>
      <c r="AW711" s="14" t="s">
        <v>42</v>
      </c>
      <c r="AX711" s="14" t="s">
        <v>82</v>
      </c>
      <c r="AY711" s="215" t="s">
        <v>134</v>
      </c>
    </row>
    <row r="712" spans="1:65" s="15" customFormat="1" ht="11.25">
      <c r="B712" s="226"/>
      <c r="C712" s="227"/>
      <c r="D712" s="196" t="s">
        <v>145</v>
      </c>
      <c r="E712" s="228" t="s">
        <v>44</v>
      </c>
      <c r="F712" s="229" t="s">
        <v>232</v>
      </c>
      <c r="G712" s="227"/>
      <c r="H712" s="230">
        <v>2</v>
      </c>
      <c r="I712" s="231"/>
      <c r="J712" s="227"/>
      <c r="K712" s="227"/>
      <c r="L712" s="232"/>
      <c r="M712" s="233"/>
      <c r="N712" s="234"/>
      <c r="O712" s="234"/>
      <c r="P712" s="234"/>
      <c r="Q712" s="234"/>
      <c r="R712" s="234"/>
      <c r="S712" s="234"/>
      <c r="T712" s="235"/>
      <c r="AT712" s="236" t="s">
        <v>145</v>
      </c>
      <c r="AU712" s="236" t="s">
        <v>92</v>
      </c>
      <c r="AV712" s="15" t="s">
        <v>141</v>
      </c>
      <c r="AW712" s="15" t="s">
        <v>42</v>
      </c>
      <c r="AX712" s="15" t="s">
        <v>90</v>
      </c>
      <c r="AY712" s="236" t="s">
        <v>134</v>
      </c>
    </row>
    <row r="713" spans="1:65" s="2" customFormat="1" ht="62.65" customHeight="1">
      <c r="A713" s="35"/>
      <c r="B713" s="36"/>
      <c r="C713" s="176" t="s">
        <v>749</v>
      </c>
      <c r="D713" s="176" t="s">
        <v>136</v>
      </c>
      <c r="E713" s="177" t="s">
        <v>750</v>
      </c>
      <c r="F713" s="178" t="s">
        <v>751</v>
      </c>
      <c r="G713" s="179" t="s">
        <v>284</v>
      </c>
      <c r="H713" s="180">
        <v>2</v>
      </c>
      <c r="I713" s="181"/>
      <c r="J713" s="182">
        <f>ROUND(I713*H713,2)</f>
        <v>0</v>
      </c>
      <c r="K713" s="178" t="s">
        <v>140</v>
      </c>
      <c r="L713" s="40"/>
      <c r="M713" s="183" t="s">
        <v>44</v>
      </c>
      <c r="N713" s="184" t="s">
        <v>53</v>
      </c>
      <c r="O713" s="65"/>
      <c r="P713" s="185">
        <f>O713*H713</f>
        <v>0</v>
      </c>
      <c r="Q713" s="185">
        <v>0</v>
      </c>
      <c r="R713" s="185">
        <f>Q713*H713</f>
        <v>0</v>
      </c>
      <c r="S713" s="185">
        <v>0</v>
      </c>
      <c r="T713" s="186">
        <f>S713*H713</f>
        <v>0</v>
      </c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R713" s="187" t="s">
        <v>90</v>
      </c>
      <c r="AT713" s="187" t="s">
        <v>136</v>
      </c>
      <c r="AU713" s="187" t="s">
        <v>92</v>
      </c>
      <c r="AY713" s="17" t="s">
        <v>134</v>
      </c>
      <c r="BE713" s="188">
        <f>IF(N713="základní",J713,0)</f>
        <v>0</v>
      </c>
      <c r="BF713" s="188">
        <f>IF(N713="snížená",J713,0)</f>
        <v>0</v>
      </c>
      <c r="BG713" s="188">
        <f>IF(N713="zákl. přenesená",J713,0)</f>
        <v>0</v>
      </c>
      <c r="BH713" s="188">
        <f>IF(N713="sníž. přenesená",J713,0)</f>
        <v>0</v>
      </c>
      <c r="BI713" s="188">
        <f>IF(N713="nulová",J713,0)</f>
        <v>0</v>
      </c>
      <c r="BJ713" s="17" t="s">
        <v>90</v>
      </c>
      <c r="BK713" s="188">
        <f>ROUND(I713*H713,2)</f>
        <v>0</v>
      </c>
      <c r="BL713" s="17" t="s">
        <v>90</v>
      </c>
      <c r="BM713" s="187" t="s">
        <v>752</v>
      </c>
    </row>
    <row r="714" spans="1:65" s="2" customFormat="1" ht="11.25">
      <c r="A714" s="35"/>
      <c r="B714" s="36"/>
      <c r="C714" s="37"/>
      <c r="D714" s="189" t="s">
        <v>143</v>
      </c>
      <c r="E714" s="37"/>
      <c r="F714" s="190" t="s">
        <v>753</v>
      </c>
      <c r="G714" s="37"/>
      <c r="H714" s="37"/>
      <c r="I714" s="191"/>
      <c r="J714" s="37"/>
      <c r="K714" s="37"/>
      <c r="L714" s="40"/>
      <c r="M714" s="192"/>
      <c r="N714" s="193"/>
      <c r="O714" s="65"/>
      <c r="P714" s="65"/>
      <c r="Q714" s="65"/>
      <c r="R714" s="65"/>
      <c r="S714" s="65"/>
      <c r="T714" s="66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T714" s="17" t="s">
        <v>143</v>
      </c>
      <c r="AU714" s="17" t="s">
        <v>92</v>
      </c>
    </row>
    <row r="715" spans="1:65" s="13" customFormat="1" ht="11.25">
      <c r="B715" s="194"/>
      <c r="C715" s="195"/>
      <c r="D715" s="196" t="s">
        <v>145</v>
      </c>
      <c r="E715" s="197" t="s">
        <v>44</v>
      </c>
      <c r="F715" s="198" t="s">
        <v>226</v>
      </c>
      <c r="G715" s="195"/>
      <c r="H715" s="197" t="s">
        <v>44</v>
      </c>
      <c r="I715" s="199"/>
      <c r="J715" s="195"/>
      <c r="K715" s="195"/>
      <c r="L715" s="200"/>
      <c r="M715" s="201"/>
      <c r="N715" s="202"/>
      <c r="O715" s="202"/>
      <c r="P715" s="202"/>
      <c r="Q715" s="202"/>
      <c r="R715" s="202"/>
      <c r="S715" s="202"/>
      <c r="T715" s="203"/>
      <c r="AT715" s="204" t="s">
        <v>145</v>
      </c>
      <c r="AU715" s="204" t="s">
        <v>92</v>
      </c>
      <c r="AV715" s="13" t="s">
        <v>90</v>
      </c>
      <c r="AW715" s="13" t="s">
        <v>42</v>
      </c>
      <c r="AX715" s="13" t="s">
        <v>82</v>
      </c>
      <c r="AY715" s="204" t="s">
        <v>134</v>
      </c>
    </row>
    <row r="716" spans="1:65" s="13" customFormat="1" ht="11.25">
      <c r="B716" s="194"/>
      <c r="C716" s="195"/>
      <c r="D716" s="196" t="s">
        <v>145</v>
      </c>
      <c r="E716" s="197" t="s">
        <v>44</v>
      </c>
      <c r="F716" s="198" t="s">
        <v>589</v>
      </c>
      <c r="G716" s="195"/>
      <c r="H716" s="197" t="s">
        <v>44</v>
      </c>
      <c r="I716" s="199"/>
      <c r="J716" s="195"/>
      <c r="K716" s="195"/>
      <c r="L716" s="200"/>
      <c r="M716" s="201"/>
      <c r="N716" s="202"/>
      <c r="O716" s="202"/>
      <c r="P716" s="202"/>
      <c r="Q716" s="202"/>
      <c r="R716" s="202"/>
      <c r="S716" s="202"/>
      <c r="T716" s="203"/>
      <c r="AT716" s="204" t="s">
        <v>145</v>
      </c>
      <c r="AU716" s="204" t="s">
        <v>92</v>
      </c>
      <c r="AV716" s="13" t="s">
        <v>90</v>
      </c>
      <c r="AW716" s="13" t="s">
        <v>42</v>
      </c>
      <c r="AX716" s="13" t="s">
        <v>82</v>
      </c>
      <c r="AY716" s="204" t="s">
        <v>134</v>
      </c>
    </row>
    <row r="717" spans="1:65" s="14" customFormat="1" ht="11.25">
      <c r="B717" s="205"/>
      <c r="C717" s="206"/>
      <c r="D717" s="196" t="s">
        <v>145</v>
      </c>
      <c r="E717" s="207" t="s">
        <v>44</v>
      </c>
      <c r="F717" s="208" t="s">
        <v>90</v>
      </c>
      <c r="G717" s="206"/>
      <c r="H717" s="209">
        <v>1</v>
      </c>
      <c r="I717" s="210"/>
      <c r="J717" s="206"/>
      <c r="K717" s="206"/>
      <c r="L717" s="211"/>
      <c r="M717" s="212"/>
      <c r="N717" s="213"/>
      <c r="O717" s="213"/>
      <c r="P717" s="213"/>
      <c r="Q717" s="213"/>
      <c r="R717" s="213"/>
      <c r="S717" s="213"/>
      <c r="T717" s="214"/>
      <c r="AT717" s="215" t="s">
        <v>145</v>
      </c>
      <c r="AU717" s="215" t="s">
        <v>92</v>
      </c>
      <c r="AV717" s="14" t="s">
        <v>92</v>
      </c>
      <c r="AW717" s="14" t="s">
        <v>42</v>
      </c>
      <c r="AX717" s="14" t="s">
        <v>82</v>
      </c>
      <c r="AY717" s="215" t="s">
        <v>134</v>
      </c>
    </row>
    <row r="718" spans="1:65" s="13" customFormat="1" ht="11.25">
      <c r="B718" s="194"/>
      <c r="C718" s="195"/>
      <c r="D718" s="196" t="s">
        <v>145</v>
      </c>
      <c r="E718" s="197" t="s">
        <v>44</v>
      </c>
      <c r="F718" s="198" t="s">
        <v>591</v>
      </c>
      <c r="G718" s="195"/>
      <c r="H718" s="197" t="s">
        <v>44</v>
      </c>
      <c r="I718" s="199"/>
      <c r="J718" s="195"/>
      <c r="K718" s="195"/>
      <c r="L718" s="200"/>
      <c r="M718" s="201"/>
      <c r="N718" s="202"/>
      <c r="O718" s="202"/>
      <c r="P718" s="202"/>
      <c r="Q718" s="202"/>
      <c r="R718" s="202"/>
      <c r="S718" s="202"/>
      <c r="T718" s="203"/>
      <c r="AT718" s="204" t="s">
        <v>145</v>
      </c>
      <c r="AU718" s="204" t="s">
        <v>92</v>
      </c>
      <c r="AV718" s="13" t="s">
        <v>90</v>
      </c>
      <c r="AW718" s="13" t="s">
        <v>42</v>
      </c>
      <c r="AX718" s="13" t="s">
        <v>82</v>
      </c>
      <c r="AY718" s="204" t="s">
        <v>134</v>
      </c>
    </row>
    <row r="719" spans="1:65" s="14" customFormat="1" ht="11.25">
      <c r="B719" s="205"/>
      <c r="C719" s="206"/>
      <c r="D719" s="196" t="s">
        <v>145</v>
      </c>
      <c r="E719" s="207" t="s">
        <v>44</v>
      </c>
      <c r="F719" s="208" t="s">
        <v>90</v>
      </c>
      <c r="G719" s="206"/>
      <c r="H719" s="209">
        <v>1</v>
      </c>
      <c r="I719" s="210"/>
      <c r="J719" s="206"/>
      <c r="K719" s="206"/>
      <c r="L719" s="211"/>
      <c r="M719" s="212"/>
      <c r="N719" s="213"/>
      <c r="O719" s="213"/>
      <c r="P719" s="213"/>
      <c r="Q719" s="213"/>
      <c r="R719" s="213"/>
      <c r="S719" s="213"/>
      <c r="T719" s="214"/>
      <c r="AT719" s="215" t="s">
        <v>145</v>
      </c>
      <c r="AU719" s="215" t="s">
        <v>92</v>
      </c>
      <c r="AV719" s="14" t="s">
        <v>92</v>
      </c>
      <c r="AW719" s="14" t="s">
        <v>42</v>
      </c>
      <c r="AX719" s="14" t="s">
        <v>82</v>
      </c>
      <c r="AY719" s="215" t="s">
        <v>134</v>
      </c>
    </row>
    <row r="720" spans="1:65" s="15" customFormat="1" ht="11.25">
      <c r="B720" s="226"/>
      <c r="C720" s="227"/>
      <c r="D720" s="196" t="s">
        <v>145</v>
      </c>
      <c r="E720" s="228" t="s">
        <v>44</v>
      </c>
      <c r="F720" s="229" t="s">
        <v>232</v>
      </c>
      <c r="G720" s="227"/>
      <c r="H720" s="230">
        <v>2</v>
      </c>
      <c r="I720" s="231"/>
      <c r="J720" s="227"/>
      <c r="K720" s="227"/>
      <c r="L720" s="232"/>
      <c r="M720" s="233"/>
      <c r="N720" s="234"/>
      <c r="O720" s="234"/>
      <c r="P720" s="234"/>
      <c r="Q720" s="234"/>
      <c r="R720" s="234"/>
      <c r="S720" s="234"/>
      <c r="T720" s="235"/>
      <c r="AT720" s="236" t="s">
        <v>145</v>
      </c>
      <c r="AU720" s="236" t="s">
        <v>92</v>
      </c>
      <c r="AV720" s="15" t="s">
        <v>141</v>
      </c>
      <c r="AW720" s="15" t="s">
        <v>42</v>
      </c>
      <c r="AX720" s="15" t="s">
        <v>90</v>
      </c>
      <c r="AY720" s="236" t="s">
        <v>134</v>
      </c>
    </row>
    <row r="721" spans="1:65" s="2" customFormat="1" ht="76.349999999999994" customHeight="1">
      <c r="A721" s="35"/>
      <c r="B721" s="36"/>
      <c r="C721" s="176" t="s">
        <v>754</v>
      </c>
      <c r="D721" s="176" t="s">
        <v>136</v>
      </c>
      <c r="E721" s="177" t="s">
        <v>755</v>
      </c>
      <c r="F721" s="178" t="s">
        <v>756</v>
      </c>
      <c r="G721" s="179" t="s">
        <v>284</v>
      </c>
      <c r="H721" s="180">
        <v>2</v>
      </c>
      <c r="I721" s="181"/>
      <c r="J721" s="182">
        <f>ROUND(I721*H721,2)</f>
        <v>0</v>
      </c>
      <c r="K721" s="178" t="s">
        <v>140</v>
      </c>
      <c r="L721" s="40"/>
      <c r="M721" s="183" t="s">
        <v>44</v>
      </c>
      <c r="N721" s="184" t="s">
        <v>53</v>
      </c>
      <c r="O721" s="65"/>
      <c r="P721" s="185">
        <f>O721*H721</f>
        <v>0</v>
      </c>
      <c r="Q721" s="185">
        <v>0</v>
      </c>
      <c r="R721" s="185">
        <f>Q721*H721</f>
        <v>0</v>
      </c>
      <c r="S721" s="185">
        <v>0</v>
      </c>
      <c r="T721" s="186">
        <f>S721*H721</f>
        <v>0</v>
      </c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R721" s="187" t="s">
        <v>90</v>
      </c>
      <c r="AT721" s="187" t="s">
        <v>136</v>
      </c>
      <c r="AU721" s="187" t="s">
        <v>92</v>
      </c>
      <c r="AY721" s="17" t="s">
        <v>134</v>
      </c>
      <c r="BE721" s="188">
        <f>IF(N721="základní",J721,0)</f>
        <v>0</v>
      </c>
      <c r="BF721" s="188">
        <f>IF(N721="snížená",J721,0)</f>
        <v>0</v>
      </c>
      <c r="BG721" s="188">
        <f>IF(N721="zákl. přenesená",J721,0)</f>
        <v>0</v>
      </c>
      <c r="BH721" s="188">
        <f>IF(N721="sníž. přenesená",J721,0)</f>
        <v>0</v>
      </c>
      <c r="BI721" s="188">
        <f>IF(N721="nulová",J721,0)</f>
        <v>0</v>
      </c>
      <c r="BJ721" s="17" t="s">
        <v>90</v>
      </c>
      <c r="BK721" s="188">
        <f>ROUND(I721*H721,2)</f>
        <v>0</v>
      </c>
      <c r="BL721" s="17" t="s">
        <v>90</v>
      </c>
      <c r="BM721" s="187" t="s">
        <v>757</v>
      </c>
    </row>
    <row r="722" spans="1:65" s="2" customFormat="1" ht="11.25">
      <c r="A722" s="35"/>
      <c r="B722" s="36"/>
      <c r="C722" s="37"/>
      <c r="D722" s="189" t="s">
        <v>143</v>
      </c>
      <c r="E722" s="37"/>
      <c r="F722" s="190" t="s">
        <v>758</v>
      </c>
      <c r="G722" s="37"/>
      <c r="H722" s="37"/>
      <c r="I722" s="191"/>
      <c r="J722" s="37"/>
      <c r="K722" s="37"/>
      <c r="L722" s="40"/>
      <c r="M722" s="192"/>
      <c r="N722" s="193"/>
      <c r="O722" s="65"/>
      <c r="P722" s="65"/>
      <c r="Q722" s="65"/>
      <c r="R722" s="65"/>
      <c r="S722" s="65"/>
      <c r="T722" s="66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T722" s="17" t="s">
        <v>143</v>
      </c>
      <c r="AU722" s="17" t="s">
        <v>92</v>
      </c>
    </row>
    <row r="723" spans="1:65" s="13" customFormat="1" ht="11.25">
      <c r="B723" s="194"/>
      <c r="C723" s="195"/>
      <c r="D723" s="196" t="s">
        <v>145</v>
      </c>
      <c r="E723" s="197" t="s">
        <v>44</v>
      </c>
      <c r="F723" s="198" t="s">
        <v>226</v>
      </c>
      <c r="G723" s="195"/>
      <c r="H723" s="197" t="s">
        <v>44</v>
      </c>
      <c r="I723" s="199"/>
      <c r="J723" s="195"/>
      <c r="K723" s="195"/>
      <c r="L723" s="200"/>
      <c r="M723" s="201"/>
      <c r="N723" s="202"/>
      <c r="O723" s="202"/>
      <c r="P723" s="202"/>
      <c r="Q723" s="202"/>
      <c r="R723" s="202"/>
      <c r="S723" s="202"/>
      <c r="T723" s="203"/>
      <c r="AT723" s="204" t="s">
        <v>145</v>
      </c>
      <c r="AU723" s="204" t="s">
        <v>92</v>
      </c>
      <c r="AV723" s="13" t="s">
        <v>90</v>
      </c>
      <c r="AW723" s="13" t="s">
        <v>42</v>
      </c>
      <c r="AX723" s="13" t="s">
        <v>82</v>
      </c>
      <c r="AY723" s="204" t="s">
        <v>134</v>
      </c>
    </row>
    <row r="724" spans="1:65" s="13" customFormat="1" ht="11.25">
      <c r="B724" s="194"/>
      <c r="C724" s="195"/>
      <c r="D724" s="196" t="s">
        <v>145</v>
      </c>
      <c r="E724" s="197" t="s">
        <v>44</v>
      </c>
      <c r="F724" s="198" t="s">
        <v>589</v>
      </c>
      <c r="G724" s="195"/>
      <c r="H724" s="197" t="s">
        <v>44</v>
      </c>
      <c r="I724" s="199"/>
      <c r="J724" s="195"/>
      <c r="K724" s="195"/>
      <c r="L724" s="200"/>
      <c r="M724" s="201"/>
      <c r="N724" s="202"/>
      <c r="O724" s="202"/>
      <c r="P724" s="202"/>
      <c r="Q724" s="202"/>
      <c r="R724" s="202"/>
      <c r="S724" s="202"/>
      <c r="T724" s="203"/>
      <c r="AT724" s="204" t="s">
        <v>145</v>
      </c>
      <c r="AU724" s="204" t="s">
        <v>92</v>
      </c>
      <c r="AV724" s="13" t="s">
        <v>90</v>
      </c>
      <c r="AW724" s="13" t="s">
        <v>42</v>
      </c>
      <c r="AX724" s="13" t="s">
        <v>82</v>
      </c>
      <c r="AY724" s="204" t="s">
        <v>134</v>
      </c>
    </row>
    <row r="725" spans="1:65" s="14" customFormat="1" ht="11.25">
      <c r="B725" s="205"/>
      <c r="C725" s="206"/>
      <c r="D725" s="196" t="s">
        <v>145</v>
      </c>
      <c r="E725" s="207" t="s">
        <v>44</v>
      </c>
      <c r="F725" s="208" t="s">
        <v>90</v>
      </c>
      <c r="G725" s="206"/>
      <c r="H725" s="209">
        <v>1</v>
      </c>
      <c r="I725" s="210"/>
      <c r="J725" s="206"/>
      <c r="K725" s="206"/>
      <c r="L725" s="211"/>
      <c r="M725" s="212"/>
      <c r="N725" s="213"/>
      <c r="O725" s="213"/>
      <c r="P725" s="213"/>
      <c r="Q725" s="213"/>
      <c r="R725" s="213"/>
      <c r="S725" s="213"/>
      <c r="T725" s="214"/>
      <c r="AT725" s="215" t="s">
        <v>145</v>
      </c>
      <c r="AU725" s="215" t="s">
        <v>92</v>
      </c>
      <c r="AV725" s="14" t="s">
        <v>92</v>
      </c>
      <c r="AW725" s="14" t="s">
        <v>42</v>
      </c>
      <c r="AX725" s="14" t="s">
        <v>82</v>
      </c>
      <c r="AY725" s="215" t="s">
        <v>134</v>
      </c>
    </row>
    <row r="726" spans="1:65" s="13" customFormat="1" ht="11.25">
      <c r="B726" s="194"/>
      <c r="C726" s="195"/>
      <c r="D726" s="196" t="s">
        <v>145</v>
      </c>
      <c r="E726" s="197" t="s">
        <v>44</v>
      </c>
      <c r="F726" s="198" t="s">
        <v>591</v>
      </c>
      <c r="G726" s="195"/>
      <c r="H726" s="197" t="s">
        <v>44</v>
      </c>
      <c r="I726" s="199"/>
      <c r="J726" s="195"/>
      <c r="K726" s="195"/>
      <c r="L726" s="200"/>
      <c r="M726" s="201"/>
      <c r="N726" s="202"/>
      <c r="O726" s="202"/>
      <c r="P726" s="202"/>
      <c r="Q726" s="202"/>
      <c r="R726" s="202"/>
      <c r="S726" s="202"/>
      <c r="T726" s="203"/>
      <c r="AT726" s="204" t="s">
        <v>145</v>
      </c>
      <c r="AU726" s="204" t="s">
        <v>92</v>
      </c>
      <c r="AV726" s="13" t="s">
        <v>90</v>
      </c>
      <c r="AW726" s="13" t="s">
        <v>42</v>
      </c>
      <c r="AX726" s="13" t="s">
        <v>82</v>
      </c>
      <c r="AY726" s="204" t="s">
        <v>134</v>
      </c>
    </row>
    <row r="727" spans="1:65" s="14" customFormat="1" ht="11.25">
      <c r="B727" s="205"/>
      <c r="C727" s="206"/>
      <c r="D727" s="196" t="s">
        <v>145</v>
      </c>
      <c r="E727" s="207" t="s">
        <v>44</v>
      </c>
      <c r="F727" s="208" t="s">
        <v>90</v>
      </c>
      <c r="G727" s="206"/>
      <c r="H727" s="209">
        <v>1</v>
      </c>
      <c r="I727" s="210"/>
      <c r="J727" s="206"/>
      <c r="K727" s="206"/>
      <c r="L727" s="211"/>
      <c r="M727" s="212"/>
      <c r="N727" s="213"/>
      <c r="O727" s="213"/>
      <c r="P727" s="213"/>
      <c r="Q727" s="213"/>
      <c r="R727" s="213"/>
      <c r="S727" s="213"/>
      <c r="T727" s="214"/>
      <c r="AT727" s="215" t="s">
        <v>145</v>
      </c>
      <c r="AU727" s="215" t="s">
        <v>92</v>
      </c>
      <c r="AV727" s="14" t="s">
        <v>92</v>
      </c>
      <c r="AW727" s="14" t="s">
        <v>42</v>
      </c>
      <c r="AX727" s="14" t="s">
        <v>82</v>
      </c>
      <c r="AY727" s="215" t="s">
        <v>134</v>
      </c>
    </row>
    <row r="728" spans="1:65" s="15" customFormat="1" ht="11.25">
      <c r="B728" s="226"/>
      <c r="C728" s="227"/>
      <c r="D728" s="196" t="s">
        <v>145</v>
      </c>
      <c r="E728" s="228" t="s">
        <v>44</v>
      </c>
      <c r="F728" s="229" t="s">
        <v>232</v>
      </c>
      <c r="G728" s="227"/>
      <c r="H728" s="230">
        <v>2</v>
      </c>
      <c r="I728" s="231"/>
      <c r="J728" s="227"/>
      <c r="K728" s="227"/>
      <c r="L728" s="232"/>
      <c r="M728" s="233"/>
      <c r="N728" s="234"/>
      <c r="O728" s="234"/>
      <c r="P728" s="234"/>
      <c r="Q728" s="234"/>
      <c r="R728" s="234"/>
      <c r="S728" s="234"/>
      <c r="T728" s="235"/>
      <c r="AT728" s="236" t="s">
        <v>145</v>
      </c>
      <c r="AU728" s="236" t="s">
        <v>92</v>
      </c>
      <c r="AV728" s="15" t="s">
        <v>141</v>
      </c>
      <c r="AW728" s="15" t="s">
        <v>42</v>
      </c>
      <c r="AX728" s="15" t="s">
        <v>90</v>
      </c>
      <c r="AY728" s="236" t="s">
        <v>134</v>
      </c>
    </row>
    <row r="729" spans="1:65" s="2" customFormat="1" ht="62.65" customHeight="1">
      <c r="A729" s="35"/>
      <c r="B729" s="36"/>
      <c r="C729" s="176" t="s">
        <v>759</v>
      </c>
      <c r="D729" s="176" t="s">
        <v>136</v>
      </c>
      <c r="E729" s="177" t="s">
        <v>760</v>
      </c>
      <c r="F729" s="178" t="s">
        <v>761</v>
      </c>
      <c r="G729" s="179" t="s">
        <v>284</v>
      </c>
      <c r="H729" s="180">
        <v>2</v>
      </c>
      <c r="I729" s="181"/>
      <c r="J729" s="182">
        <f>ROUND(I729*H729,2)</f>
        <v>0</v>
      </c>
      <c r="K729" s="178" t="s">
        <v>140</v>
      </c>
      <c r="L729" s="40"/>
      <c r="M729" s="183" t="s">
        <v>44</v>
      </c>
      <c r="N729" s="184" t="s">
        <v>53</v>
      </c>
      <c r="O729" s="65"/>
      <c r="P729" s="185">
        <f>O729*H729</f>
        <v>0</v>
      </c>
      <c r="Q729" s="185">
        <v>0</v>
      </c>
      <c r="R729" s="185">
        <f>Q729*H729</f>
        <v>0</v>
      </c>
      <c r="S729" s="185">
        <v>0</v>
      </c>
      <c r="T729" s="186">
        <f>S729*H729</f>
        <v>0</v>
      </c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R729" s="187" t="s">
        <v>90</v>
      </c>
      <c r="AT729" s="187" t="s">
        <v>136</v>
      </c>
      <c r="AU729" s="187" t="s">
        <v>92</v>
      </c>
      <c r="AY729" s="17" t="s">
        <v>134</v>
      </c>
      <c r="BE729" s="188">
        <f>IF(N729="základní",J729,0)</f>
        <v>0</v>
      </c>
      <c r="BF729" s="188">
        <f>IF(N729="snížená",J729,0)</f>
        <v>0</v>
      </c>
      <c r="BG729" s="188">
        <f>IF(N729="zákl. přenesená",J729,0)</f>
        <v>0</v>
      </c>
      <c r="BH729" s="188">
        <f>IF(N729="sníž. přenesená",J729,0)</f>
        <v>0</v>
      </c>
      <c r="BI729" s="188">
        <f>IF(N729="nulová",J729,0)</f>
        <v>0</v>
      </c>
      <c r="BJ729" s="17" t="s">
        <v>90</v>
      </c>
      <c r="BK729" s="188">
        <f>ROUND(I729*H729,2)</f>
        <v>0</v>
      </c>
      <c r="BL729" s="17" t="s">
        <v>90</v>
      </c>
      <c r="BM729" s="187" t="s">
        <v>762</v>
      </c>
    </row>
    <row r="730" spans="1:65" s="2" customFormat="1" ht="11.25">
      <c r="A730" s="35"/>
      <c r="B730" s="36"/>
      <c r="C730" s="37"/>
      <c r="D730" s="189" t="s">
        <v>143</v>
      </c>
      <c r="E730" s="37"/>
      <c r="F730" s="190" t="s">
        <v>763</v>
      </c>
      <c r="G730" s="37"/>
      <c r="H730" s="37"/>
      <c r="I730" s="191"/>
      <c r="J730" s="37"/>
      <c r="K730" s="37"/>
      <c r="L730" s="40"/>
      <c r="M730" s="192"/>
      <c r="N730" s="193"/>
      <c r="O730" s="65"/>
      <c r="P730" s="65"/>
      <c r="Q730" s="65"/>
      <c r="R730" s="65"/>
      <c r="S730" s="65"/>
      <c r="T730" s="66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T730" s="17" t="s">
        <v>143</v>
      </c>
      <c r="AU730" s="17" t="s">
        <v>92</v>
      </c>
    </row>
    <row r="731" spans="1:65" s="13" customFormat="1" ht="11.25">
      <c r="B731" s="194"/>
      <c r="C731" s="195"/>
      <c r="D731" s="196" t="s">
        <v>145</v>
      </c>
      <c r="E731" s="197" t="s">
        <v>44</v>
      </c>
      <c r="F731" s="198" t="s">
        <v>226</v>
      </c>
      <c r="G731" s="195"/>
      <c r="H731" s="197" t="s">
        <v>44</v>
      </c>
      <c r="I731" s="199"/>
      <c r="J731" s="195"/>
      <c r="K731" s="195"/>
      <c r="L731" s="200"/>
      <c r="M731" s="201"/>
      <c r="N731" s="202"/>
      <c r="O731" s="202"/>
      <c r="P731" s="202"/>
      <c r="Q731" s="202"/>
      <c r="R731" s="202"/>
      <c r="S731" s="202"/>
      <c r="T731" s="203"/>
      <c r="AT731" s="204" t="s">
        <v>145</v>
      </c>
      <c r="AU731" s="204" t="s">
        <v>92</v>
      </c>
      <c r="AV731" s="13" t="s">
        <v>90</v>
      </c>
      <c r="AW731" s="13" t="s">
        <v>42</v>
      </c>
      <c r="AX731" s="13" t="s">
        <v>82</v>
      </c>
      <c r="AY731" s="204" t="s">
        <v>134</v>
      </c>
    </row>
    <row r="732" spans="1:65" s="13" customFormat="1" ht="11.25">
      <c r="B732" s="194"/>
      <c r="C732" s="195"/>
      <c r="D732" s="196" t="s">
        <v>145</v>
      </c>
      <c r="E732" s="197" t="s">
        <v>44</v>
      </c>
      <c r="F732" s="198" t="s">
        <v>589</v>
      </c>
      <c r="G732" s="195"/>
      <c r="H732" s="197" t="s">
        <v>44</v>
      </c>
      <c r="I732" s="199"/>
      <c r="J732" s="195"/>
      <c r="K732" s="195"/>
      <c r="L732" s="200"/>
      <c r="M732" s="201"/>
      <c r="N732" s="202"/>
      <c r="O732" s="202"/>
      <c r="P732" s="202"/>
      <c r="Q732" s="202"/>
      <c r="R732" s="202"/>
      <c r="S732" s="202"/>
      <c r="T732" s="203"/>
      <c r="AT732" s="204" t="s">
        <v>145</v>
      </c>
      <c r="AU732" s="204" t="s">
        <v>92</v>
      </c>
      <c r="AV732" s="13" t="s">
        <v>90</v>
      </c>
      <c r="AW732" s="13" t="s">
        <v>42</v>
      </c>
      <c r="AX732" s="13" t="s">
        <v>82</v>
      </c>
      <c r="AY732" s="204" t="s">
        <v>134</v>
      </c>
    </row>
    <row r="733" spans="1:65" s="14" customFormat="1" ht="11.25">
      <c r="B733" s="205"/>
      <c r="C733" s="206"/>
      <c r="D733" s="196" t="s">
        <v>145</v>
      </c>
      <c r="E733" s="207" t="s">
        <v>44</v>
      </c>
      <c r="F733" s="208" t="s">
        <v>90</v>
      </c>
      <c r="G733" s="206"/>
      <c r="H733" s="209">
        <v>1</v>
      </c>
      <c r="I733" s="210"/>
      <c r="J733" s="206"/>
      <c r="K733" s="206"/>
      <c r="L733" s="211"/>
      <c r="M733" s="212"/>
      <c r="N733" s="213"/>
      <c r="O733" s="213"/>
      <c r="P733" s="213"/>
      <c r="Q733" s="213"/>
      <c r="R733" s="213"/>
      <c r="S733" s="213"/>
      <c r="T733" s="214"/>
      <c r="AT733" s="215" t="s">
        <v>145</v>
      </c>
      <c r="AU733" s="215" t="s">
        <v>92</v>
      </c>
      <c r="AV733" s="14" t="s">
        <v>92</v>
      </c>
      <c r="AW733" s="14" t="s">
        <v>42</v>
      </c>
      <c r="AX733" s="14" t="s">
        <v>82</v>
      </c>
      <c r="AY733" s="215" t="s">
        <v>134</v>
      </c>
    </row>
    <row r="734" spans="1:65" s="13" customFormat="1" ht="11.25">
      <c r="B734" s="194"/>
      <c r="C734" s="195"/>
      <c r="D734" s="196" t="s">
        <v>145</v>
      </c>
      <c r="E734" s="197" t="s">
        <v>44</v>
      </c>
      <c r="F734" s="198" t="s">
        <v>591</v>
      </c>
      <c r="G734" s="195"/>
      <c r="H734" s="197" t="s">
        <v>44</v>
      </c>
      <c r="I734" s="199"/>
      <c r="J734" s="195"/>
      <c r="K734" s="195"/>
      <c r="L734" s="200"/>
      <c r="M734" s="201"/>
      <c r="N734" s="202"/>
      <c r="O734" s="202"/>
      <c r="P734" s="202"/>
      <c r="Q734" s="202"/>
      <c r="R734" s="202"/>
      <c r="S734" s="202"/>
      <c r="T734" s="203"/>
      <c r="AT734" s="204" t="s">
        <v>145</v>
      </c>
      <c r="AU734" s="204" t="s">
        <v>92</v>
      </c>
      <c r="AV734" s="13" t="s">
        <v>90</v>
      </c>
      <c r="AW734" s="13" t="s">
        <v>42</v>
      </c>
      <c r="AX734" s="13" t="s">
        <v>82</v>
      </c>
      <c r="AY734" s="204" t="s">
        <v>134</v>
      </c>
    </row>
    <row r="735" spans="1:65" s="14" customFormat="1" ht="11.25">
      <c r="B735" s="205"/>
      <c r="C735" s="206"/>
      <c r="D735" s="196" t="s">
        <v>145</v>
      </c>
      <c r="E735" s="207" t="s">
        <v>44</v>
      </c>
      <c r="F735" s="208" t="s">
        <v>90</v>
      </c>
      <c r="G735" s="206"/>
      <c r="H735" s="209">
        <v>1</v>
      </c>
      <c r="I735" s="210"/>
      <c r="J735" s="206"/>
      <c r="K735" s="206"/>
      <c r="L735" s="211"/>
      <c r="M735" s="212"/>
      <c r="N735" s="213"/>
      <c r="O735" s="213"/>
      <c r="P735" s="213"/>
      <c r="Q735" s="213"/>
      <c r="R735" s="213"/>
      <c r="S735" s="213"/>
      <c r="T735" s="214"/>
      <c r="AT735" s="215" t="s">
        <v>145</v>
      </c>
      <c r="AU735" s="215" t="s">
        <v>92</v>
      </c>
      <c r="AV735" s="14" t="s">
        <v>92</v>
      </c>
      <c r="AW735" s="14" t="s">
        <v>42</v>
      </c>
      <c r="AX735" s="14" t="s">
        <v>82</v>
      </c>
      <c r="AY735" s="215" t="s">
        <v>134</v>
      </c>
    </row>
    <row r="736" spans="1:65" s="15" customFormat="1" ht="11.25">
      <c r="B736" s="226"/>
      <c r="C736" s="227"/>
      <c r="D736" s="196" t="s">
        <v>145</v>
      </c>
      <c r="E736" s="228" t="s">
        <v>44</v>
      </c>
      <c r="F736" s="229" t="s">
        <v>232</v>
      </c>
      <c r="G736" s="227"/>
      <c r="H736" s="230">
        <v>2</v>
      </c>
      <c r="I736" s="231"/>
      <c r="J736" s="227"/>
      <c r="K736" s="227"/>
      <c r="L736" s="232"/>
      <c r="M736" s="233"/>
      <c r="N736" s="234"/>
      <c r="O736" s="234"/>
      <c r="P736" s="234"/>
      <c r="Q736" s="234"/>
      <c r="R736" s="234"/>
      <c r="S736" s="234"/>
      <c r="T736" s="235"/>
      <c r="AT736" s="236" t="s">
        <v>145</v>
      </c>
      <c r="AU736" s="236" t="s">
        <v>92</v>
      </c>
      <c r="AV736" s="15" t="s">
        <v>141</v>
      </c>
      <c r="AW736" s="15" t="s">
        <v>42</v>
      </c>
      <c r="AX736" s="15" t="s">
        <v>90</v>
      </c>
      <c r="AY736" s="236" t="s">
        <v>134</v>
      </c>
    </row>
    <row r="737" spans="1:65" s="2" customFormat="1" ht="24.2" customHeight="1">
      <c r="A737" s="35"/>
      <c r="B737" s="36"/>
      <c r="C737" s="216" t="s">
        <v>764</v>
      </c>
      <c r="D737" s="216" t="s">
        <v>166</v>
      </c>
      <c r="E737" s="217" t="s">
        <v>765</v>
      </c>
      <c r="F737" s="218" t="s">
        <v>766</v>
      </c>
      <c r="G737" s="219" t="s">
        <v>284</v>
      </c>
      <c r="H737" s="220">
        <v>4</v>
      </c>
      <c r="I737" s="221"/>
      <c r="J737" s="222">
        <f>ROUND(I737*H737,2)</f>
        <v>0</v>
      </c>
      <c r="K737" s="218" t="s">
        <v>323</v>
      </c>
      <c r="L737" s="223"/>
      <c r="M737" s="224" t="s">
        <v>44</v>
      </c>
      <c r="N737" s="225" t="s">
        <v>53</v>
      </c>
      <c r="O737" s="65"/>
      <c r="P737" s="185">
        <f>O737*H737</f>
        <v>0</v>
      </c>
      <c r="Q737" s="185">
        <v>0</v>
      </c>
      <c r="R737" s="185">
        <f>Q737*H737</f>
        <v>0</v>
      </c>
      <c r="S737" s="185">
        <v>0</v>
      </c>
      <c r="T737" s="186">
        <f>S737*H737</f>
        <v>0</v>
      </c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R737" s="187" t="s">
        <v>92</v>
      </c>
      <c r="AT737" s="187" t="s">
        <v>166</v>
      </c>
      <c r="AU737" s="187" t="s">
        <v>92</v>
      </c>
      <c r="AY737" s="17" t="s">
        <v>134</v>
      </c>
      <c r="BE737" s="188">
        <f>IF(N737="základní",J737,0)</f>
        <v>0</v>
      </c>
      <c r="BF737" s="188">
        <f>IF(N737="snížená",J737,0)</f>
        <v>0</v>
      </c>
      <c r="BG737" s="188">
        <f>IF(N737="zákl. přenesená",J737,0)</f>
        <v>0</v>
      </c>
      <c r="BH737" s="188">
        <f>IF(N737="sníž. přenesená",J737,0)</f>
        <v>0</v>
      </c>
      <c r="BI737" s="188">
        <f>IF(N737="nulová",J737,0)</f>
        <v>0</v>
      </c>
      <c r="BJ737" s="17" t="s">
        <v>90</v>
      </c>
      <c r="BK737" s="188">
        <f>ROUND(I737*H737,2)</f>
        <v>0</v>
      </c>
      <c r="BL737" s="17" t="s">
        <v>90</v>
      </c>
      <c r="BM737" s="187" t="s">
        <v>767</v>
      </c>
    </row>
    <row r="738" spans="1:65" s="13" customFormat="1" ht="11.25">
      <c r="B738" s="194"/>
      <c r="C738" s="195"/>
      <c r="D738" s="196" t="s">
        <v>145</v>
      </c>
      <c r="E738" s="197" t="s">
        <v>44</v>
      </c>
      <c r="F738" s="198" t="s">
        <v>226</v>
      </c>
      <c r="G738" s="195"/>
      <c r="H738" s="197" t="s">
        <v>44</v>
      </c>
      <c r="I738" s="199"/>
      <c r="J738" s="195"/>
      <c r="K738" s="195"/>
      <c r="L738" s="200"/>
      <c r="M738" s="201"/>
      <c r="N738" s="202"/>
      <c r="O738" s="202"/>
      <c r="P738" s="202"/>
      <c r="Q738" s="202"/>
      <c r="R738" s="202"/>
      <c r="S738" s="202"/>
      <c r="T738" s="203"/>
      <c r="AT738" s="204" t="s">
        <v>145</v>
      </c>
      <c r="AU738" s="204" t="s">
        <v>92</v>
      </c>
      <c r="AV738" s="13" t="s">
        <v>90</v>
      </c>
      <c r="AW738" s="13" t="s">
        <v>42</v>
      </c>
      <c r="AX738" s="13" t="s">
        <v>82</v>
      </c>
      <c r="AY738" s="204" t="s">
        <v>134</v>
      </c>
    </row>
    <row r="739" spans="1:65" s="13" customFormat="1" ht="11.25">
      <c r="B739" s="194"/>
      <c r="C739" s="195"/>
      <c r="D739" s="196" t="s">
        <v>145</v>
      </c>
      <c r="E739" s="197" t="s">
        <v>44</v>
      </c>
      <c r="F739" s="198" t="s">
        <v>589</v>
      </c>
      <c r="G739" s="195"/>
      <c r="H739" s="197" t="s">
        <v>44</v>
      </c>
      <c r="I739" s="199"/>
      <c r="J739" s="195"/>
      <c r="K739" s="195"/>
      <c r="L739" s="200"/>
      <c r="M739" s="201"/>
      <c r="N739" s="202"/>
      <c r="O739" s="202"/>
      <c r="P739" s="202"/>
      <c r="Q739" s="202"/>
      <c r="R739" s="202"/>
      <c r="S739" s="202"/>
      <c r="T739" s="203"/>
      <c r="AT739" s="204" t="s">
        <v>145</v>
      </c>
      <c r="AU739" s="204" t="s">
        <v>92</v>
      </c>
      <c r="AV739" s="13" t="s">
        <v>90</v>
      </c>
      <c r="AW739" s="13" t="s">
        <v>42</v>
      </c>
      <c r="AX739" s="13" t="s">
        <v>82</v>
      </c>
      <c r="AY739" s="204" t="s">
        <v>134</v>
      </c>
    </row>
    <row r="740" spans="1:65" s="14" customFormat="1" ht="11.25">
      <c r="B740" s="205"/>
      <c r="C740" s="206"/>
      <c r="D740" s="196" t="s">
        <v>145</v>
      </c>
      <c r="E740" s="207" t="s">
        <v>44</v>
      </c>
      <c r="F740" s="208" t="s">
        <v>661</v>
      </c>
      <c r="G740" s="206"/>
      <c r="H740" s="209">
        <v>2</v>
      </c>
      <c r="I740" s="210"/>
      <c r="J740" s="206"/>
      <c r="K740" s="206"/>
      <c r="L740" s="211"/>
      <c r="M740" s="212"/>
      <c r="N740" s="213"/>
      <c r="O740" s="213"/>
      <c r="P740" s="213"/>
      <c r="Q740" s="213"/>
      <c r="R740" s="213"/>
      <c r="S740" s="213"/>
      <c r="T740" s="214"/>
      <c r="AT740" s="215" t="s">
        <v>145</v>
      </c>
      <c r="AU740" s="215" t="s">
        <v>92</v>
      </c>
      <c r="AV740" s="14" t="s">
        <v>92</v>
      </c>
      <c r="AW740" s="14" t="s">
        <v>42</v>
      </c>
      <c r="AX740" s="14" t="s">
        <v>82</v>
      </c>
      <c r="AY740" s="215" t="s">
        <v>134</v>
      </c>
    </row>
    <row r="741" spans="1:65" s="13" customFormat="1" ht="11.25">
      <c r="B741" s="194"/>
      <c r="C741" s="195"/>
      <c r="D741" s="196" t="s">
        <v>145</v>
      </c>
      <c r="E741" s="197" t="s">
        <v>44</v>
      </c>
      <c r="F741" s="198" t="s">
        <v>591</v>
      </c>
      <c r="G741" s="195"/>
      <c r="H741" s="197" t="s">
        <v>44</v>
      </c>
      <c r="I741" s="199"/>
      <c r="J741" s="195"/>
      <c r="K741" s="195"/>
      <c r="L741" s="200"/>
      <c r="M741" s="201"/>
      <c r="N741" s="202"/>
      <c r="O741" s="202"/>
      <c r="P741" s="202"/>
      <c r="Q741" s="202"/>
      <c r="R741" s="202"/>
      <c r="S741" s="202"/>
      <c r="T741" s="203"/>
      <c r="AT741" s="204" t="s">
        <v>145</v>
      </c>
      <c r="AU741" s="204" t="s">
        <v>92</v>
      </c>
      <c r="AV741" s="13" t="s">
        <v>90</v>
      </c>
      <c r="AW741" s="13" t="s">
        <v>42</v>
      </c>
      <c r="AX741" s="13" t="s">
        <v>82</v>
      </c>
      <c r="AY741" s="204" t="s">
        <v>134</v>
      </c>
    </row>
    <row r="742" spans="1:65" s="14" customFormat="1" ht="11.25">
      <c r="B742" s="205"/>
      <c r="C742" s="206"/>
      <c r="D742" s="196" t="s">
        <v>145</v>
      </c>
      <c r="E742" s="207" t="s">
        <v>44</v>
      </c>
      <c r="F742" s="208" t="s">
        <v>661</v>
      </c>
      <c r="G742" s="206"/>
      <c r="H742" s="209">
        <v>2</v>
      </c>
      <c r="I742" s="210"/>
      <c r="J742" s="206"/>
      <c r="K742" s="206"/>
      <c r="L742" s="211"/>
      <c r="M742" s="212"/>
      <c r="N742" s="213"/>
      <c r="O742" s="213"/>
      <c r="P742" s="213"/>
      <c r="Q742" s="213"/>
      <c r="R742" s="213"/>
      <c r="S742" s="213"/>
      <c r="T742" s="214"/>
      <c r="AT742" s="215" t="s">
        <v>145</v>
      </c>
      <c r="AU742" s="215" t="s">
        <v>92</v>
      </c>
      <c r="AV742" s="14" t="s">
        <v>92</v>
      </c>
      <c r="AW742" s="14" t="s">
        <v>42</v>
      </c>
      <c r="AX742" s="14" t="s">
        <v>82</v>
      </c>
      <c r="AY742" s="215" t="s">
        <v>134</v>
      </c>
    </row>
    <row r="743" spans="1:65" s="15" customFormat="1" ht="11.25">
      <c r="B743" s="226"/>
      <c r="C743" s="227"/>
      <c r="D743" s="196" t="s">
        <v>145</v>
      </c>
      <c r="E743" s="228" t="s">
        <v>44</v>
      </c>
      <c r="F743" s="229" t="s">
        <v>232</v>
      </c>
      <c r="G743" s="227"/>
      <c r="H743" s="230">
        <v>4</v>
      </c>
      <c r="I743" s="231"/>
      <c r="J743" s="227"/>
      <c r="K743" s="227"/>
      <c r="L743" s="232"/>
      <c r="M743" s="233"/>
      <c r="N743" s="234"/>
      <c r="O743" s="234"/>
      <c r="P743" s="234"/>
      <c r="Q743" s="234"/>
      <c r="R743" s="234"/>
      <c r="S743" s="234"/>
      <c r="T743" s="235"/>
      <c r="AT743" s="236" t="s">
        <v>145</v>
      </c>
      <c r="AU743" s="236" t="s">
        <v>92</v>
      </c>
      <c r="AV743" s="15" t="s">
        <v>141</v>
      </c>
      <c r="AW743" s="15" t="s">
        <v>42</v>
      </c>
      <c r="AX743" s="15" t="s">
        <v>90</v>
      </c>
      <c r="AY743" s="236" t="s">
        <v>134</v>
      </c>
    </row>
    <row r="744" spans="1:65" s="2" customFormat="1" ht="16.5" customHeight="1">
      <c r="A744" s="35"/>
      <c r="B744" s="36"/>
      <c r="C744" s="216" t="s">
        <v>768</v>
      </c>
      <c r="D744" s="216" t="s">
        <v>166</v>
      </c>
      <c r="E744" s="217" t="s">
        <v>769</v>
      </c>
      <c r="F744" s="218" t="s">
        <v>770</v>
      </c>
      <c r="G744" s="219" t="s">
        <v>284</v>
      </c>
      <c r="H744" s="220">
        <v>2</v>
      </c>
      <c r="I744" s="221"/>
      <c r="J744" s="222">
        <f>ROUND(I744*H744,2)</f>
        <v>0</v>
      </c>
      <c r="K744" s="218" t="s">
        <v>323</v>
      </c>
      <c r="L744" s="223"/>
      <c r="M744" s="224" t="s">
        <v>44</v>
      </c>
      <c r="N744" s="225" t="s">
        <v>53</v>
      </c>
      <c r="O744" s="65"/>
      <c r="P744" s="185">
        <f>O744*H744</f>
        <v>0</v>
      </c>
      <c r="Q744" s="185">
        <v>0</v>
      </c>
      <c r="R744" s="185">
        <f>Q744*H744</f>
        <v>0</v>
      </c>
      <c r="S744" s="185">
        <v>0</v>
      </c>
      <c r="T744" s="186">
        <f>S744*H744</f>
        <v>0</v>
      </c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R744" s="187" t="s">
        <v>92</v>
      </c>
      <c r="AT744" s="187" t="s">
        <v>166</v>
      </c>
      <c r="AU744" s="187" t="s">
        <v>92</v>
      </c>
      <c r="AY744" s="17" t="s">
        <v>134</v>
      </c>
      <c r="BE744" s="188">
        <f>IF(N744="základní",J744,0)</f>
        <v>0</v>
      </c>
      <c r="BF744" s="188">
        <f>IF(N744="snížená",J744,0)</f>
        <v>0</v>
      </c>
      <c r="BG744" s="188">
        <f>IF(N744="zákl. přenesená",J744,0)</f>
        <v>0</v>
      </c>
      <c r="BH744" s="188">
        <f>IF(N744="sníž. přenesená",J744,0)</f>
        <v>0</v>
      </c>
      <c r="BI744" s="188">
        <f>IF(N744="nulová",J744,0)</f>
        <v>0</v>
      </c>
      <c r="BJ744" s="17" t="s">
        <v>90</v>
      </c>
      <c r="BK744" s="188">
        <f>ROUND(I744*H744,2)</f>
        <v>0</v>
      </c>
      <c r="BL744" s="17" t="s">
        <v>90</v>
      </c>
      <c r="BM744" s="187" t="s">
        <v>771</v>
      </c>
    </row>
    <row r="745" spans="1:65" s="13" customFormat="1" ht="11.25">
      <c r="B745" s="194"/>
      <c r="C745" s="195"/>
      <c r="D745" s="196" t="s">
        <v>145</v>
      </c>
      <c r="E745" s="197" t="s">
        <v>44</v>
      </c>
      <c r="F745" s="198" t="s">
        <v>226</v>
      </c>
      <c r="G745" s="195"/>
      <c r="H745" s="197" t="s">
        <v>44</v>
      </c>
      <c r="I745" s="199"/>
      <c r="J745" s="195"/>
      <c r="K745" s="195"/>
      <c r="L745" s="200"/>
      <c r="M745" s="201"/>
      <c r="N745" s="202"/>
      <c r="O745" s="202"/>
      <c r="P745" s="202"/>
      <c r="Q745" s="202"/>
      <c r="R745" s="202"/>
      <c r="S745" s="202"/>
      <c r="T745" s="203"/>
      <c r="AT745" s="204" t="s">
        <v>145</v>
      </c>
      <c r="AU745" s="204" t="s">
        <v>92</v>
      </c>
      <c r="AV745" s="13" t="s">
        <v>90</v>
      </c>
      <c r="AW745" s="13" t="s">
        <v>42</v>
      </c>
      <c r="AX745" s="13" t="s">
        <v>82</v>
      </c>
      <c r="AY745" s="204" t="s">
        <v>134</v>
      </c>
    </row>
    <row r="746" spans="1:65" s="13" customFormat="1" ht="11.25">
      <c r="B746" s="194"/>
      <c r="C746" s="195"/>
      <c r="D746" s="196" t="s">
        <v>145</v>
      </c>
      <c r="E746" s="197" t="s">
        <v>44</v>
      </c>
      <c r="F746" s="198" t="s">
        <v>589</v>
      </c>
      <c r="G746" s="195"/>
      <c r="H746" s="197" t="s">
        <v>44</v>
      </c>
      <c r="I746" s="199"/>
      <c r="J746" s="195"/>
      <c r="K746" s="195"/>
      <c r="L746" s="200"/>
      <c r="M746" s="201"/>
      <c r="N746" s="202"/>
      <c r="O746" s="202"/>
      <c r="P746" s="202"/>
      <c r="Q746" s="202"/>
      <c r="R746" s="202"/>
      <c r="S746" s="202"/>
      <c r="T746" s="203"/>
      <c r="AT746" s="204" t="s">
        <v>145</v>
      </c>
      <c r="AU746" s="204" t="s">
        <v>92</v>
      </c>
      <c r="AV746" s="13" t="s">
        <v>90</v>
      </c>
      <c r="AW746" s="13" t="s">
        <v>42</v>
      </c>
      <c r="AX746" s="13" t="s">
        <v>82</v>
      </c>
      <c r="AY746" s="204" t="s">
        <v>134</v>
      </c>
    </row>
    <row r="747" spans="1:65" s="14" customFormat="1" ht="11.25">
      <c r="B747" s="205"/>
      <c r="C747" s="206"/>
      <c r="D747" s="196" t="s">
        <v>145</v>
      </c>
      <c r="E747" s="207" t="s">
        <v>44</v>
      </c>
      <c r="F747" s="208" t="s">
        <v>90</v>
      </c>
      <c r="G747" s="206"/>
      <c r="H747" s="209">
        <v>1</v>
      </c>
      <c r="I747" s="210"/>
      <c r="J747" s="206"/>
      <c r="K747" s="206"/>
      <c r="L747" s="211"/>
      <c r="M747" s="212"/>
      <c r="N747" s="213"/>
      <c r="O747" s="213"/>
      <c r="P747" s="213"/>
      <c r="Q747" s="213"/>
      <c r="R747" s="213"/>
      <c r="S747" s="213"/>
      <c r="T747" s="214"/>
      <c r="AT747" s="215" t="s">
        <v>145</v>
      </c>
      <c r="AU747" s="215" t="s">
        <v>92</v>
      </c>
      <c r="AV747" s="14" t="s">
        <v>92</v>
      </c>
      <c r="AW747" s="14" t="s">
        <v>42</v>
      </c>
      <c r="AX747" s="14" t="s">
        <v>82</v>
      </c>
      <c r="AY747" s="215" t="s">
        <v>134</v>
      </c>
    </row>
    <row r="748" spans="1:65" s="13" customFormat="1" ht="11.25">
      <c r="B748" s="194"/>
      <c r="C748" s="195"/>
      <c r="D748" s="196" t="s">
        <v>145</v>
      </c>
      <c r="E748" s="197" t="s">
        <v>44</v>
      </c>
      <c r="F748" s="198" t="s">
        <v>591</v>
      </c>
      <c r="G748" s="195"/>
      <c r="H748" s="197" t="s">
        <v>44</v>
      </c>
      <c r="I748" s="199"/>
      <c r="J748" s="195"/>
      <c r="K748" s="195"/>
      <c r="L748" s="200"/>
      <c r="M748" s="201"/>
      <c r="N748" s="202"/>
      <c r="O748" s="202"/>
      <c r="P748" s="202"/>
      <c r="Q748" s="202"/>
      <c r="R748" s="202"/>
      <c r="S748" s="202"/>
      <c r="T748" s="203"/>
      <c r="AT748" s="204" t="s">
        <v>145</v>
      </c>
      <c r="AU748" s="204" t="s">
        <v>92</v>
      </c>
      <c r="AV748" s="13" t="s">
        <v>90</v>
      </c>
      <c r="AW748" s="13" t="s">
        <v>42</v>
      </c>
      <c r="AX748" s="13" t="s">
        <v>82</v>
      </c>
      <c r="AY748" s="204" t="s">
        <v>134</v>
      </c>
    </row>
    <row r="749" spans="1:65" s="14" customFormat="1" ht="11.25">
      <c r="B749" s="205"/>
      <c r="C749" s="206"/>
      <c r="D749" s="196" t="s">
        <v>145</v>
      </c>
      <c r="E749" s="207" t="s">
        <v>44</v>
      </c>
      <c r="F749" s="208" t="s">
        <v>90</v>
      </c>
      <c r="G749" s="206"/>
      <c r="H749" s="209">
        <v>1</v>
      </c>
      <c r="I749" s="210"/>
      <c r="J749" s="206"/>
      <c r="K749" s="206"/>
      <c r="L749" s="211"/>
      <c r="M749" s="212"/>
      <c r="N749" s="213"/>
      <c r="O749" s="213"/>
      <c r="P749" s="213"/>
      <c r="Q749" s="213"/>
      <c r="R749" s="213"/>
      <c r="S749" s="213"/>
      <c r="T749" s="214"/>
      <c r="AT749" s="215" t="s">
        <v>145</v>
      </c>
      <c r="AU749" s="215" t="s">
        <v>92</v>
      </c>
      <c r="AV749" s="14" t="s">
        <v>92</v>
      </c>
      <c r="AW749" s="14" t="s">
        <v>42</v>
      </c>
      <c r="AX749" s="14" t="s">
        <v>82</v>
      </c>
      <c r="AY749" s="215" t="s">
        <v>134</v>
      </c>
    </row>
    <row r="750" spans="1:65" s="15" customFormat="1" ht="11.25">
      <c r="B750" s="226"/>
      <c r="C750" s="227"/>
      <c r="D750" s="196" t="s">
        <v>145</v>
      </c>
      <c r="E750" s="228" t="s">
        <v>44</v>
      </c>
      <c r="F750" s="229" t="s">
        <v>232</v>
      </c>
      <c r="G750" s="227"/>
      <c r="H750" s="230">
        <v>2</v>
      </c>
      <c r="I750" s="231"/>
      <c r="J750" s="227"/>
      <c r="K750" s="227"/>
      <c r="L750" s="232"/>
      <c r="M750" s="233"/>
      <c r="N750" s="234"/>
      <c r="O750" s="234"/>
      <c r="P750" s="234"/>
      <c r="Q750" s="234"/>
      <c r="R750" s="234"/>
      <c r="S750" s="234"/>
      <c r="T750" s="235"/>
      <c r="AT750" s="236" t="s">
        <v>145</v>
      </c>
      <c r="AU750" s="236" t="s">
        <v>92</v>
      </c>
      <c r="AV750" s="15" t="s">
        <v>141</v>
      </c>
      <c r="AW750" s="15" t="s">
        <v>42</v>
      </c>
      <c r="AX750" s="15" t="s">
        <v>90</v>
      </c>
      <c r="AY750" s="236" t="s">
        <v>134</v>
      </c>
    </row>
    <row r="751" spans="1:65" s="2" customFormat="1" ht="16.5" customHeight="1">
      <c r="A751" s="35"/>
      <c r="B751" s="36"/>
      <c r="C751" s="216" t="s">
        <v>772</v>
      </c>
      <c r="D751" s="216" t="s">
        <v>166</v>
      </c>
      <c r="E751" s="217" t="s">
        <v>773</v>
      </c>
      <c r="F751" s="218" t="s">
        <v>774</v>
      </c>
      <c r="G751" s="219" t="s">
        <v>284</v>
      </c>
      <c r="H751" s="220">
        <v>14</v>
      </c>
      <c r="I751" s="221"/>
      <c r="J751" s="222">
        <f>ROUND(I751*H751,2)</f>
        <v>0</v>
      </c>
      <c r="K751" s="218" t="s">
        <v>323</v>
      </c>
      <c r="L751" s="223"/>
      <c r="M751" s="224" t="s">
        <v>44</v>
      </c>
      <c r="N751" s="225" t="s">
        <v>53</v>
      </c>
      <c r="O751" s="65"/>
      <c r="P751" s="185">
        <f>O751*H751</f>
        <v>0</v>
      </c>
      <c r="Q751" s="185">
        <v>0</v>
      </c>
      <c r="R751" s="185">
        <f>Q751*H751</f>
        <v>0</v>
      </c>
      <c r="S751" s="185">
        <v>0</v>
      </c>
      <c r="T751" s="186">
        <f>S751*H751</f>
        <v>0</v>
      </c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R751" s="187" t="s">
        <v>92</v>
      </c>
      <c r="AT751" s="187" t="s">
        <v>166</v>
      </c>
      <c r="AU751" s="187" t="s">
        <v>92</v>
      </c>
      <c r="AY751" s="17" t="s">
        <v>134</v>
      </c>
      <c r="BE751" s="188">
        <f>IF(N751="základní",J751,0)</f>
        <v>0</v>
      </c>
      <c r="BF751" s="188">
        <f>IF(N751="snížená",J751,0)</f>
        <v>0</v>
      </c>
      <c r="BG751" s="188">
        <f>IF(N751="zákl. přenesená",J751,0)</f>
        <v>0</v>
      </c>
      <c r="BH751" s="188">
        <f>IF(N751="sníž. přenesená",J751,0)</f>
        <v>0</v>
      </c>
      <c r="BI751" s="188">
        <f>IF(N751="nulová",J751,0)</f>
        <v>0</v>
      </c>
      <c r="BJ751" s="17" t="s">
        <v>90</v>
      </c>
      <c r="BK751" s="188">
        <f>ROUND(I751*H751,2)</f>
        <v>0</v>
      </c>
      <c r="BL751" s="17" t="s">
        <v>90</v>
      </c>
      <c r="BM751" s="187" t="s">
        <v>775</v>
      </c>
    </row>
    <row r="752" spans="1:65" s="13" customFormat="1" ht="11.25">
      <c r="B752" s="194"/>
      <c r="C752" s="195"/>
      <c r="D752" s="196" t="s">
        <v>145</v>
      </c>
      <c r="E752" s="197" t="s">
        <v>44</v>
      </c>
      <c r="F752" s="198" t="s">
        <v>226</v>
      </c>
      <c r="G752" s="195"/>
      <c r="H752" s="197" t="s">
        <v>44</v>
      </c>
      <c r="I752" s="199"/>
      <c r="J752" s="195"/>
      <c r="K752" s="195"/>
      <c r="L752" s="200"/>
      <c r="M752" s="201"/>
      <c r="N752" s="202"/>
      <c r="O752" s="202"/>
      <c r="P752" s="202"/>
      <c r="Q752" s="202"/>
      <c r="R752" s="202"/>
      <c r="S752" s="202"/>
      <c r="T752" s="203"/>
      <c r="AT752" s="204" t="s">
        <v>145</v>
      </c>
      <c r="AU752" s="204" t="s">
        <v>92</v>
      </c>
      <c r="AV752" s="13" t="s">
        <v>90</v>
      </c>
      <c r="AW752" s="13" t="s">
        <v>42</v>
      </c>
      <c r="AX752" s="13" t="s">
        <v>82</v>
      </c>
      <c r="AY752" s="204" t="s">
        <v>134</v>
      </c>
    </row>
    <row r="753" spans="1:65" s="13" customFormat="1" ht="11.25">
      <c r="B753" s="194"/>
      <c r="C753" s="195"/>
      <c r="D753" s="196" t="s">
        <v>145</v>
      </c>
      <c r="E753" s="197" t="s">
        <v>44</v>
      </c>
      <c r="F753" s="198" t="s">
        <v>589</v>
      </c>
      <c r="G753" s="195"/>
      <c r="H753" s="197" t="s">
        <v>44</v>
      </c>
      <c r="I753" s="199"/>
      <c r="J753" s="195"/>
      <c r="K753" s="195"/>
      <c r="L753" s="200"/>
      <c r="M753" s="201"/>
      <c r="N753" s="202"/>
      <c r="O753" s="202"/>
      <c r="P753" s="202"/>
      <c r="Q753" s="202"/>
      <c r="R753" s="202"/>
      <c r="S753" s="202"/>
      <c r="T753" s="203"/>
      <c r="AT753" s="204" t="s">
        <v>145</v>
      </c>
      <c r="AU753" s="204" t="s">
        <v>92</v>
      </c>
      <c r="AV753" s="13" t="s">
        <v>90</v>
      </c>
      <c r="AW753" s="13" t="s">
        <v>42</v>
      </c>
      <c r="AX753" s="13" t="s">
        <v>82</v>
      </c>
      <c r="AY753" s="204" t="s">
        <v>134</v>
      </c>
    </row>
    <row r="754" spans="1:65" s="14" customFormat="1" ht="11.25">
      <c r="B754" s="205"/>
      <c r="C754" s="206"/>
      <c r="D754" s="196" t="s">
        <v>145</v>
      </c>
      <c r="E754" s="207" t="s">
        <v>44</v>
      </c>
      <c r="F754" s="208" t="s">
        <v>776</v>
      </c>
      <c r="G754" s="206"/>
      <c r="H754" s="209">
        <v>8</v>
      </c>
      <c r="I754" s="210"/>
      <c r="J754" s="206"/>
      <c r="K754" s="206"/>
      <c r="L754" s="211"/>
      <c r="M754" s="212"/>
      <c r="N754" s="213"/>
      <c r="O754" s="213"/>
      <c r="P754" s="213"/>
      <c r="Q754" s="213"/>
      <c r="R754" s="213"/>
      <c r="S754" s="213"/>
      <c r="T754" s="214"/>
      <c r="AT754" s="215" t="s">
        <v>145</v>
      </c>
      <c r="AU754" s="215" t="s">
        <v>92</v>
      </c>
      <c r="AV754" s="14" t="s">
        <v>92</v>
      </c>
      <c r="AW754" s="14" t="s">
        <v>42</v>
      </c>
      <c r="AX754" s="14" t="s">
        <v>82</v>
      </c>
      <c r="AY754" s="215" t="s">
        <v>134</v>
      </c>
    </row>
    <row r="755" spans="1:65" s="13" customFormat="1" ht="11.25">
      <c r="B755" s="194"/>
      <c r="C755" s="195"/>
      <c r="D755" s="196" t="s">
        <v>145</v>
      </c>
      <c r="E755" s="197" t="s">
        <v>44</v>
      </c>
      <c r="F755" s="198" t="s">
        <v>591</v>
      </c>
      <c r="G755" s="195"/>
      <c r="H755" s="197" t="s">
        <v>44</v>
      </c>
      <c r="I755" s="199"/>
      <c r="J755" s="195"/>
      <c r="K755" s="195"/>
      <c r="L755" s="200"/>
      <c r="M755" s="201"/>
      <c r="N755" s="202"/>
      <c r="O755" s="202"/>
      <c r="P755" s="202"/>
      <c r="Q755" s="202"/>
      <c r="R755" s="202"/>
      <c r="S755" s="202"/>
      <c r="T755" s="203"/>
      <c r="AT755" s="204" t="s">
        <v>145</v>
      </c>
      <c r="AU755" s="204" t="s">
        <v>92</v>
      </c>
      <c r="AV755" s="13" t="s">
        <v>90</v>
      </c>
      <c r="AW755" s="13" t="s">
        <v>42</v>
      </c>
      <c r="AX755" s="13" t="s">
        <v>82</v>
      </c>
      <c r="AY755" s="204" t="s">
        <v>134</v>
      </c>
    </row>
    <row r="756" spans="1:65" s="14" customFormat="1" ht="11.25">
      <c r="B756" s="205"/>
      <c r="C756" s="206"/>
      <c r="D756" s="196" t="s">
        <v>145</v>
      </c>
      <c r="E756" s="207" t="s">
        <v>44</v>
      </c>
      <c r="F756" s="208" t="s">
        <v>777</v>
      </c>
      <c r="G756" s="206"/>
      <c r="H756" s="209">
        <v>6</v>
      </c>
      <c r="I756" s="210"/>
      <c r="J756" s="206"/>
      <c r="K756" s="206"/>
      <c r="L756" s="211"/>
      <c r="M756" s="212"/>
      <c r="N756" s="213"/>
      <c r="O756" s="213"/>
      <c r="P756" s="213"/>
      <c r="Q756" s="213"/>
      <c r="R756" s="213"/>
      <c r="S756" s="213"/>
      <c r="T756" s="214"/>
      <c r="AT756" s="215" t="s">
        <v>145</v>
      </c>
      <c r="AU756" s="215" t="s">
        <v>92</v>
      </c>
      <c r="AV756" s="14" t="s">
        <v>92</v>
      </c>
      <c r="AW756" s="14" t="s">
        <v>42</v>
      </c>
      <c r="AX756" s="14" t="s">
        <v>82</v>
      </c>
      <c r="AY756" s="215" t="s">
        <v>134</v>
      </c>
    </row>
    <row r="757" spans="1:65" s="15" customFormat="1" ht="11.25">
      <c r="B757" s="226"/>
      <c r="C757" s="227"/>
      <c r="D757" s="196" t="s">
        <v>145</v>
      </c>
      <c r="E757" s="228" t="s">
        <v>44</v>
      </c>
      <c r="F757" s="229" t="s">
        <v>232</v>
      </c>
      <c r="G757" s="227"/>
      <c r="H757" s="230">
        <v>14</v>
      </c>
      <c r="I757" s="231"/>
      <c r="J757" s="227"/>
      <c r="K757" s="227"/>
      <c r="L757" s="232"/>
      <c r="M757" s="233"/>
      <c r="N757" s="234"/>
      <c r="O757" s="234"/>
      <c r="P757" s="234"/>
      <c r="Q757" s="234"/>
      <c r="R757" s="234"/>
      <c r="S757" s="234"/>
      <c r="T757" s="235"/>
      <c r="AT757" s="236" t="s">
        <v>145</v>
      </c>
      <c r="AU757" s="236" t="s">
        <v>92</v>
      </c>
      <c r="AV757" s="15" t="s">
        <v>141</v>
      </c>
      <c r="AW757" s="15" t="s">
        <v>42</v>
      </c>
      <c r="AX757" s="15" t="s">
        <v>90</v>
      </c>
      <c r="AY757" s="236" t="s">
        <v>134</v>
      </c>
    </row>
    <row r="758" spans="1:65" s="2" customFormat="1" ht="16.5" customHeight="1">
      <c r="A758" s="35"/>
      <c r="B758" s="36"/>
      <c r="C758" s="216" t="s">
        <v>778</v>
      </c>
      <c r="D758" s="216" t="s">
        <v>166</v>
      </c>
      <c r="E758" s="217" t="s">
        <v>779</v>
      </c>
      <c r="F758" s="218" t="s">
        <v>780</v>
      </c>
      <c r="G758" s="219" t="s">
        <v>781</v>
      </c>
      <c r="H758" s="220">
        <v>7</v>
      </c>
      <c r="I758" s="221"/>
      <c r="J758" s="222">
        <f>ROUND(I758*H758,2)</f>
        <v>0</v>
      </c>
      <c r="K758" s="218" t="s">
        <v>323</v>
      </c>
      <c r="L758" s="223"/>
      <c r="M758" s="224" t="s">
        <v>44</v>
      </c>
      <c r="N758" s="225" t="s">
        <v>53</v>
      </c>
      <c r="O758" s="65"/>
      <c r="P758" s="185">
        <f>O758*H758</f>
        <v>0</v>
      </c>
      <c r="Q758" s="185">
        <v>0</v>
      </c>
      <c r="R758" s="185">
        <f>Q758*H758</f>
        <v>0</v>
      </c>
      <c r="S758" s="185">
        <v>0</v>
      </c>
      <c r="T758" s="186">
        <f>S758*H758</f>
        <v>0</v>
      </c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R758" s="187" t="s">
        <v>92</v>
      </c>
      <c r="AT758" s="187" t="s">
        <v>166</v>
      </c>
      <c r="AU758" s="187" t="s">
        <v>92</v>
      </c>
      <c r="AY758" s="17" t="s">
        <v>134</v>
      </c>
      <c r="BE758" s="188">
        <f>IF(N758="základní",J758,0)</f>
        <v>0</v>
      </c>
      <c r="BF758" s="188">
        <f>IF(N758="snížená",J758,0)</f>
        <v>0</v>
      </c>
      <c r="BG758" s="188">
        <f>IF(N758="zákl. přenesená",J758,0)</f>
        <v>0</v>
      </c>
      <c r="BH758" s="188">
        <f>IF(N758="sníž. přenesená",J758,0)</f>
        <v>0</v>
      </c>
      <c r="BI758" s="188">
        <f>IF(N758="nulová",J758,0)</f>
        <v>0</v>
      </c>
      <c r="BJ758" s="17" t="s">
        <v>90</v>
      </c>
      <c r="BK758" s="188">
        <f>ROUND(I758*H758,2)</f>
        <v>0</v>
      </c>
      <c r="BL758" s="17" t="s">
        <v>90</v>
      </c>
      <c r="BM758" s="187" t="s">
        <v>782</v>
      </c>
    </row>
    <row r="759" spans="1:65" s="13" customFormat="1" ht="11.25">
      <c r="B759" s="194"/>
      <c r="C759" s="195"/>
      <c r="D759" s="196" t="s">
        <v>145</v>
      </c>
      <c r="E759" s="197" t="s">
        <v>44</v>
      </c>
      <c r="F759" s="198" t="s">
        <v>226</v>
      </c>
      <c r="G759" s="195"/>
      <c r="H759" s="197" t="s">
        <v>44</v>
      </c>
      <c r="I759" s="199"/>
      <c r="J759" s="195"/>
      <c r="K759" s="195"/>
      <c r="L759" s="200"/>
      <c r="M759" s="201"/>
      <c r="N759" s="202"/>
      <c r="O759" s="202"/>
      <c r="P759" s="202"/>
      <c r="Q759" s="202"/>
      <c r="R759" s="202"/>
      <c r="S759" s="202"/>
      <c r="T759" s="203"/>
      <c r="AT759" s="204" t="s">
        <v>145</v>
      </c>
      <c r="AU759" s="204" t="s">
        <v>92</v>
      </c>
      <c r="AV759" s="13" t="s">
        <v>90</v>
      </c>
      <c r="AW759" s="13" t="s">
        <v>42</v>
      </c>
      <c r="AX759" s="13" t="s">
        <v>82</v>
      </c>
      <c r="AY759" s="204" t="s">
        <v>134</v>
      </c>
    </row>
    <row r="760" spans="1:65" s="13" customFormat="1" ht="11.25">
      <c r="B760" s="194"/>
      <c r="C760" s="195"/>
      <c r="D760" s="196" t="s">
        <v>145</v>
      </c>
      <c r="E760" s="197" t="s">
        <v>44</v>
      </c>
      <c r="F760" s="198" t="s">
        <v>589</v>
      </c>
      <c r="G760" s="195"/>
      <c r="H760" s="197" t="s">
        <v>44</v>
      </c>
      <c r="I760" s="199"/>
      <c r="J760" s="195"/>
      <c r="K760" s="195"/>
      <c r="L760" s="200"/>
      <c r="M760" s="201"/>
      <c r="N760" s="202"/>
      <c r="O760" s="202"/>
      <c r="P760" s="202"/>
      <c r="Q760" s="202"/>
      <c r="R760" s="202"/>
      <c r="S760" s="202"/>
      <c r="T760" s="203"/>
      <c r="AT760" s="204" t="s">
        <v>145</v>
      </c>
      <c r="AU760" s="204" t="s">
        <v>92</v>
      </c>
      <c r="AV760" s="13" t="s">
        <v>90</v>
      </c>
      <c r="AW760" s="13" t="s">
        <v>42</v>
      </c>
      <c r="AX760" s="13" t="s">
        <v>82</v>
      </c>
      <c r="AY760" s="204" t="s">
        <v>134</v>
      </c>
    </row>
    <row r="761" spans="1:65" s="14" customFormat="1" ht="11.25">
      <c r="B761" s="205"/>
      <c r="C761" s="206"/>
      <c r="D761" s="196" t="s">
        <v>145</v>
      </c>
      <c r="E761" s="207" t="s">
        <v>44</v>
      </c>
      <c r="F761" s="208" t="s">
        <v>141</v>
      </c>
      <c r="G761" s="206"/>
      <c r="H761" s="209">
        <v>4</v>
      </c>
      <c r="I761" s="210"/>
      <c r="J761" s="206"/>
      <c r="K761" s="206"/>
      <c r="L761" s="211"/>
      <c r="M761" s="212"/>
      <c r="N761" s="213"/>
      <c r="O761" s="213"/>
      <c r="P761" s="213"/>
      <c r="Q761" s="213"/>
      <c r="R761" s="213"/>
      <c r="S761" s="213"/>
      <c r="T761" s="214"/>
      <c r="AT761" s="215" t="s">
        <v>145</v>
      </c>
      <c r="AU761" s="215" t="s">
        <v>92</v>
      </c>
      <c r="AV761" s="14" t="s">
        <v>92</v>
      </c>
      <c r="AW761" s="14" t="s">
        <v>42</v>
      </c>
      <c r="AX761" s="14" t="s">
        <v>82</v>
      </c>
      <c r="AY761" s="215" t="s">
        <v>134</v>
      </c>
    </row>
    <row r="762" spans="1:65" s="13" customFormat="1" ht="11.25">
      <c r="B762" s="194"/>
      <c r="C762" s="195"/>
      <c r="D762" s="196" t="s">
        <v>145</v>
      </c>
      <c r="E762" s="197" t="s">
        <v>44</v>
      </c>
      <c r="F762" s="198" t="s">
        <v>591</v>
      </c>
      <c r="G762" s="195"/>
      <c r="H762" s="197" t="s">
        <v>44</v>
      </c>
      <c r="I762" s="199"/>
      <c r="J762" s="195"/>
      <c r="K762" s="195"/>
      <c r="L762" s="200"/>
      <c r="M762" s="201"/>
      <c r="N762" s="202"/>
      <c r="O762" s="202"/>
      <c r="P762" s="202"/>
      <c r="Q762" s="202"/>
      <c r="R762" s="202"/>
      <c r="S762" s="202"/>
      <c r="T762" s="203"/>
      <c r="AT762" s="204" t="s">
        <v>145</v>
      </c>
      <c r="AU762" s="204" t="s">
        <v>92</v>
      </c>
      <c r="AV762" s="13" t="s">
        <v>90</v>
      </c>
      <c r="AW762" s="13" t="s">
        <v>42</v>
      </c>
      <c r="AX762" s="13" t="s">
        <v>82</v>
      </c>
      <c r="AY762" s="204" t="s">
        <v>134</v>
      </c>
    </row>
    <row r="763" spans="1:65" s="14" customFormat="1" ht="11.25">
      <c r="B763" s="205"/>
      <c r="C763" s="206"/>
      <c r="D763" s="196" t="s">
        <v>145</v>
      </c>
      <c r="E763" s="207" t="s">
        <v>44</v>
      </c>
      <c r="F763" s="208" t="s">
        <v>155</v>
      </c>
      <c r="G763" s="206"/>
      <c r="H763" s="209">
        <v>3</v>
      </c>
      <c r="I763" s="210"/>
      <c r="J763" s="206"/>
      <c r="K763" s="206"/>
      <c r="L763" s="211"/>
      <c r="M763" s="212"/>
      <c r="N763" s="213"/>
      <c r="O763" s="213"/>
      <c r="P763" s="213"/>
      <c r="Q763" s="213"/>
      <c r="R763" s="213"/>
      <c r="S763" s="213"/>
      <c r="T763" s="214"/>
      <c r="AT763" s="215" t="s">
        <v>145</v>
      </c>
      <c r="AU763" s="215" t="s">
        <v>92</v>
      </c>
      <c r="AV763" s="14" t="s">
        <v>92</v>
      </c>
      <c r="AW763" s="14" t="s">
        <v>42</v>
      </c>
      <c r="AX763" s="14" t="s">
        <v>82</v>
      </c>
      <c r="AY763" s="215" t="s">
        <v>134</v>
      </c>
    </row>
    <row r="764" spans="1:65" s="15" customFormat="1" ht="11.25">
      <c r="B764" s="226"/>
      <c r="C764" s="227"/>
      <c r="D764" s="196" t="s">
        <v>145</v>
      </c>
      <c r="E764" s="228" t="s">
        <v>44</v>
      </c>
      <c r="F764" s="229" t="s">
        <v>232</v>
      </c>
      <c r="G764" s="227"/>
      <c r="H764" s="230">
        <v>7</v>
      </c>
      <c r="I764" s="231"/>
      <c r="J764" s="227"/>
      <c r="K764" s="227"/>
      <c r="L764" s="232"/>
      <c r="M764" s="233"/>
      <c r="N764" s="234"/>
      <c r="O764" s="234"/>
      <c r="P764" s="234"/>
      <c r="Q764" s="234"/>
      <c r="R764" s="234"/>
      <c r="S764" s="234"/>
      <c r="T764" s="235"/>
      <c r="AT764" s="236" t="s">
        <v>145</v>
      </c>
      <c r="AU764" s="236" t="s">
        <v>92</v>
      </c>
      <c r="AV764" s="15" t="s">
        <v>141</v>
      </c>
      <c r="AW764" s="15" t="s">
        <v>42</v>
      </c>
      <c r="AX764" s="15" t="s">
        <v>90</v>
      </c>
      <c r="AY764" s="236" t="s">
        <v>134</v>
      </c>
    </row>
    <row r="765" spans="1:65" s="2" customFormat="1" ht="16.5" customHeight="1">
      <c r="A765" s="35"/>
      <c r="B765" s="36"/>
      <c r="C765" s="216" t="s">
        <v>783</v>
      </c>
      <c r="D765" s="216" t="s">
        <v>166</v>
      </c>
      <c r="E765" s="217" t="s">
        <v>784</v>
      </c>
      <c r="F765" s="218" t="s">
        <v>785</v>
      </c>
      <c r="G765" s="219" t="s">
        <v>284</v>
      </c>
      <c r="H765" s="220">
        <v>1</v>
      </c>
      <c r="I765" s="221"/>
      <c r="J765" s="222">
        <f>ROUND(I765*H765,2)</f>
        <v>0</v>
      </c>
      <c r="K765" s="218" t="s">
        <v>323</v>
      </c>
      <c r="L765" s="223"/>
      <c r="M765" s="224" t="s">
        <v>44</v>
      </c>
      <c r="N765" s="225" t="s">
        <v>53</v>
      </c>
      <c r="O765" s="65"/>
      <c r="P765" s="185">
        <f>O765*H765</f>
        <v>0</v>
      </c>
      <c r="Q765" s="185">
        <v>0</v>
      </c>
      <c r="R765" s="185">
        <f>Q765*H765</f>
        <v>0</v>
      </c>
      <c r="S765" s="185">
        <v>0</v>
      </c>
      <c r="T765" s="186">
        <f>S765*H765</f>
        <v>0</v>
      </c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R765" s="187" t="s">
        <v>92</v>
      </c>
      <c r="AT765" s="187" t="s">
        <v>166</v>
      </c>
      <c r="AU765" s="187" t="s">
        <v>92</v>
      </c>
      <c r="AY765" s="17" t="s">
        <v>134</v>
      </c>
      <c r="BE765" s="188">
        <f>IF(N765="základní",J765,0)</f>
        <v>0</v>
      </c>
      <c r="BF765" s="188">
        <f>IF(N765="snížená",J765,0)</f>
        <v>0</v>
      </c>
      <c r="BG765" s="188">
        <f>IF(N765="zákl. přenesená",J765,0)</f>
        <v>0</v>
      </c>
      <c r="BH765" s="188">
        <f>IF(N765="sníž. přenesená",J765,0)</f>
        <v>0</v>
      </c>
      <c r="BI765" s="188">
        <f>IF(N765="nulová",J765,0)</f>
        <v>0</v>
      </c>
      <c r="BJ765" s="17" t="s">
        <v>90</v>
      </c>
      <c r="BK765" s="188">
        <f>ROUND(I765*H765,2)</f>
        <v>0</v>
      </c>
      <c r="BL765" s="17" t="s">
        <v>90</v>
      </c>
      <c r="BM765" s="187" t="s">
        <v>786</v>
      </c>
    </row>
    <row r="766" spans="1:65" s="13" customFormat="1" ht="11.25">
      <c r="B766" s="194"/>
      <c r="C766" s="195"/>
      <c r="D766" s="196" t="s">
        <v>145</v>
      </c>
      <c r="E766" s="197" t="s">
        <v>44</v>
      </c>
      <c r="F766" s="198" t="s">
        <v>226</v>
      </c>
      <c r="G766" s="195"/>
      <c r="H766" s="197" t="s">
        <v>44</v>
      </c>
      <c r="I766" s="199"/>
      <c r="J766" s="195"/>
      <c r="K766" s="195"/>
      <c r="L766" s="200"/>
      <c r="M766" s="201"/>
      <c r="N766" s="202"/>
      <c r="O766" s="202"/>
      <c r="P766" s="202"/>
      <c r="Q766" s="202"/>
      <c r="R766" s="202"/>
      <c r="S766" s="202"/>
      <c r="T766" s="203"/>
      <c r="AT766" s="204" t="s">
        <v>145</v>
      </c>
      <c r="AU766" s="204" t="s">
        <v>92</v>
      </c>
      <c r="AV766" s="13" t="s">
        <v>90</v>
      </c>
      <c r="AW766" s="13" t="s">
        <v>42</v>
      </c>
      <c r="AX766" s="13" t="s">
        <v>82</v>
      </c>
      <c r="AY766" s="204" t="s">
        <v>134</v>
      </c>
    </row>
    <row r="767" spans="1:65" s="13" customFormat="1" ht="11.25">
      <c r="B767" s="194"/>
      <c r="C767" s="195"/>
      <c r="D767" s="196" t="s">
        <v>145</v>
      </c>
      <c r="E767" s="197" t="s">
        <v>44</v>
      </c>
      <c r="F767" s="198" t="s">
        <v>589</v>
      </c>
      <c r="G767" s="195"/>
      <c r="H767" s="197" t="s">
        <v>44</v>
      </c>
      <c r="I767" s="199"/>
      <c r="J767" s="195"/>
      <c r="K767" s="195"/>
      <c r="L767" s="200"/>
      <c r="M767" s="201"/>
      <c r="N767" s="202"/>
      <c r="O767" s="202"/>
      <c r="P767" s="202"/>
      <c r="Q767" s="202"/>
      <c r="R767" s="202"/>
      <c r="S767" s="202"/>
      <c r="T767" s="203"/>
      <c r="AT767" s="204" t="s">
        <v>145</v>
      </c>
      <c r="AU767" s="204" t="s">
        <v>92</v>
      </c>
      <c r="AV767" s="13" t="s">
        <v>90</v>
      </c>
      <c r="AW767" s="13" t="s">
        <v>42</v>
      </c>
      <c r="AX767" s="13" t="s">
        <v>82</v>
      </c>
      <c r="AY767" s="204" t="s">
        <v>134</v>
      </c>
    </row>
    <row r="768" spans="1:65" s="14" customFormat="1" ht="11.25">
      <c r="B768" s="205"/>
      <c r="C768" s="206"/>
      <c r="D768" s="196" t="s">
        <v>145</v>
      </c>
      <c r="E768" s="207" t="s">
        <v>44</v>
      </c>
      <c r="F768" s="208" t="s">
        <v>90</v>
      </c>
      <c r="G768" s="206"/>
      <c r="H768" s="209">
        <v>1</v>
      </c>
      <c r="I768" s="210"/>
      <c r="J768" s="206"/>
      <c r="K768" s="206"/>
      <c r="L768" s="211"/>
      <c r="M768" s="212"/>
      <c r="N768" s="213"/>
      <c r="O768" s="213"/>
      <c r="P768" s="213"/>
      <c r="Q768" s="213"/>
      <c r="R768" s="213"/>
      <c r="S768" s="213"/>
      <c r="T768" s="214"/>
      <c r="AT768" s="215" t="s">
        <v>145</v>
      </c>
      <c r="AU768" s="215" t="s">
        <v>92</v>
      </c>
      <c r="AV768" s="14" t="s">
        <v>92</v>
      </c>
      <c r="AW768" s="14" t="s">
        <v>42</v>
      </c>
      <c r="AX768" s="14" t="s">
        <v>90</v>
      </c>
      <c r="AY768" s="215" t="s">
        <v>134</v>
      </c>
    </row>
    <row r="769" spans="1:65" s="2" customFormat="1" ht="16.5" customHeight="1">
      <c r="A769" s="35"/>
      <c r="B769" s="36"/>
      <c r="C769" s="216" t="s">
        <v>787</v>
      </c>
      <c r="D769" s="216" t="s">
        <v>166</v>
      </c>
      <c r="E769" s="217" t="s">
        <v>788</v>
      </c>
      <c r="F769" s="218" t="s">
        <v>789</v>
      </c>
      <c r="G769" s="219" t="s">
        <v>284</v>
      </c>
      <c r="H769" s="220">
        <v>2</v>
      </c>
      <c r="I769" s="221"/>
      <c r="J769" s="222">
        <f>ROUND(I769*H769,2)</f>
        <v>0</v>
      </c>
      <c r="K769" s="218" t="s">
        <v>323</v>
      </c>
      <c r="L769" s="223"/>
      <c r="M769" s="224" t="s">
        <v>44</v>
      </c>
      <c r="N769" s="225" t="s">
        <v>53</v>
      </c>
      <c r="O769" s="65"/>
      <c r="P769" s="185">
        <f>O769*H769</f>
        <v>0</v>
      </c>
      <c r="Q769" s="185">
        <v>0</v>
      </c>
      <c r="R769" s="185">
        <f>Q769*H769</f>
        <v>0</v>
      </c>
      <c r="S769" s="185">
        <v>0</v>
      </c>
      <c r="T769" s="186">
        <f>S769*H769</f>
        <v>0</v>
      </c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R769" s="187" t="s">
        <v>92</v>
      </c>
      <c r="AT769" s="187" t="s">
        <v>166</v>
      </c>
      <c r="AU769" s="187" t="s">
        <v>92</v>
      </c>
      <c r="AY769" s="17" t="s">
        <v>134</v>
      </c>
      <c r="BE769" s="188">
        <f>IF(N769="základní",J769,0)</f>
        <v>0</v>
      </c>
      <c r="BF769" s="188">
        <f>IF(N769="snížená",J769,0)</f>
        <v>0</v>
      </c>
      <c r="BG769" s="188">
        <f>IF(N769="zákl. přenesená",J769,0)</f>
        <v>0</v>
      </c>
      <c r="BH769" s="188">
        <f>IF(N769="sníž. přenesená",J769,0)</f>
        <v>0</v>
      </c>
      <c r="BI769" s="188">
        <f>IF(N769="nulová",J769,0)</f>
        <v>0</v>
      </c>
      <c r="BJ769" s="17" t="s">
        <v>90</v>
      </c>
      <c r="BK769" s="188">
        <f>ROUND(I769*H769,2)</f>
        <v>0</v>
      </c>
      <c r="BL769" s="17" t="s">
        <v>90</v>
      </c>
      <c r="BM769" s="187" t="s">
        <v>790</v>
      </c>
    </row>
    <row r="770" spans="1:65" s="13" customFormat="1" ht="11.25">
      <c r="B770" s="194"/>
      <c r="C770" s="195"/>
      <c r="D770" s="196" t="s">
        <v>145</v>
      </c>
      <c r="E770" s="197" t="s">
        <v>44</v>
      </c>
      <c r="F770" s="198" t="s">
        <v>226</v>
      </c>
      <c r="G770" s="195"/>
      <c r="H770" s="197" t="s">
        <v>44</v>
      </c>
      <c r="I770" s="199"/>
      <c r="J770" s="195"/>
      <c r="K770" s="195"/>
      <c r="L770" s="200"/>
      <c r="M770" s="201"/>
      <c r="N770" s="202"/>
      <c r="O770" s="202"/>
      <c r="P770" s="202"/>
      <c r="Q770" s="202"/>
      <c r="R770" s="202"/>
      <c r="S770" s="202"/>
      <c r="T770" s="203"/>
      <c r="AT770" s="204" t="s">
        <v>145</v>
      </c>
      <c r="AU770" s="204" t="s">
        <v>92</v>
      </c>
      <c r="AV770" s="13" t="s">
        <v>90</v>
      </c>
      <c r="AW770" s="13" t="s">
        <v>42</v>
      </c>
      <c r="AX770" s="13" t="s">
        <v>82</v>
      </c>
      <c r="AY770" s="204" t="s">
        <v>134</v>
      </c>
    </row>
    <row r="771" spans="1:65" s="13" customFormat="1" ht="11.25">
      <c r="B771" s="194"/>
      <c r="C771" s="195"/>
      <c r="D771" s="196" t="s">
        <v>145</v>
      </c>
      <c r="E771" s="197" t="s">
        <v>44</v>
      </c>
      <c r="F771" s="198" t="s">
        <v>589</v>
      </c>
      <c r="G771" s="195"/>
      <c r="H771" s="197" t="s">
        <v>44</v>
      </c>
      <c r="I771" s="199"/>
      <c r="J771" s="195"/>
      <c r="K771" s="195"/>
      <c r="L771" s="200"/>
      <c r="M771" s="201"/>
      <c r="N771" s="202"/>
      <c r="O771" s="202"/>
      <c r="P771" s="202"/>
      <c r="Q771" s="202"/>
      <c r="R771" s="202"/>
      <c r="S771" s="202"/>
      <c r="T771" s="203"/>
      <c r="AT771" s="204" t="s">
        <v>145</v>
      </c>
      <c r="AU771" s="204" t="s">
        <v>92</v>
      </c>
      <c r="AV771" s="13" t="s">
        <v>90</v>
      </c>
      <c r="AW771" s="13" t="s">
        <v>42</v>
      </c>
      <c r="AX771" s="13" t="s">
        <v>82</v>
      </c>
      <c r="AY771" s="204" t="s">
        <v>134</v>
      </c>
    </row>
    <row r="772" spans="1:65" s="14" customFormat="1" ht="11.25">
      <c r="B772" s="205"/>
      <c r="C772" s="206"/>
      <c r="D772" s="196" t="s">
        <v>145</v>
      </c>
      <c r="E772" s="207" t="s">
        <v>44</v>
      </c>
      <c r="F772" s="208" t="s">
        <v>92</v>
      </c>
      <c r="G772" s="206"/>
      <c r="H772" s="209">
        <v>2</v>
      </c>
      <c r="I772" s="210"/>
      <c r="J772" s="206"/>
      <c r="K772" s="206"/>
      <c r="L772" s="211"/>
      <c r="M772" s="212"/>
      <c r="N772" s="213"/>
      <c r="O772" s="213"/>
      <c r="P772" s="213"/>
      <c r="Q772" s="213"/>
      <c r="R772" s="213"/>
      <c r="S772" s="213"/>
      <c r="T772" s="214"/>
      <c r="AT772" s="215" t="s">
        <v>145</v>
      </c>
      <c r="AU772" s="215" t="s">
        <v>92</v>
      </c>
      <c r="AV772" s="14" t="s">
        <v>92</v>
      </c>
      <c r="AW772" s="14" t="s">
        <v>42</v>
      </c>
      <c r="AX772" s="14" t="s">
        <v>90</v>
      </c>
      <c r="AY772" s="215" t="s">
        <v>134</v>
      </c>
    </row>
    <row r="773" spans="1:65" s="2" customFormat="1" ht="16.5" customHeight="1">
      <c r="A773" s="35"/>
      <c r="B773" s="36"/>
      <c r="C773" s="216" t="s">
        <v>791</v>
      </c>
      <c r="D773" s="216" t="s">
        <v>166</v>
      </c>
      <c r="E773" s="217" t="s">
        <v>792</v>
      </c>
      <c r="F773" s="218" t="s">
        <v>328</v>
      </c>
      <c r="G773" s="219" t="s">
        <v>329</v>
      </c>
      <c r="H773" s="220">
        <v>3.7679999999999998</v>
      </c>
      <c r="I773" s="221"/>
      <c r="J773" s="222">
        <f>ROUND(I773*H773,2)</f>
        <v>0</v>
      </c>
      <c r="K773" s="218" t="s">
        <v>140</v>
      </c>
      <c r="L773" s="223"/>
      <c r="M773" s="224" t="s">
        <v>44</v>
      </c>
      <c r="N773" s="225" t="s">
        <v>53</v>
      </c>
      <c r="O773" s="65"/>
      <c r="P773" s="185">
        <f>O773*H773</f>
        <v>0</v>
      </c>
      <c r="Q773" s="185">
        <v>8.0000000000000007E-5</v>
      </c>
      <c r="R773" s="185">
        <f>Q773*H773</f>
        <v>3.0143999999999999E-4</v>
      </c>
      <c r="S773" s="185">
        <v>0</v>
      </c>
      <c r="T773" s="186">
        <f>S773*H773</f>
        <v>0</v>
      </c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R773" s="187" t="s">
        <v>92</v>
      </c>
      <c r="AT773" s="187" t="s">
        <v>166</v>
      </c>
      <c r="AU773" s="187" t="s">
        <v>92</v>
      </c>
      <c r="AY773" s="17" t="s">
        <v>134</v>
      </c>
      <c r="BE773" s="188">
        <f>IF(N773="základní",J773,0)</f>
        <v>0</v>
      </c>
      <c r="BF773" s="188">
        <f>IF(N773="snížená",J773,0)</f>
        <v>0</v>
      </c>
      <c r="BG773" s="188">
        <f>IF(N773="zákl. přenesená",J773,0)</f>
        <v>0</v>
      </c>
      <c r="BH773" s="188">
        <f>IF(N773="sníž. přenesená",J773,0)</f>
        <v>0</v>
      </c>
      <c r="BI773" s="188">
        <f>IF(N773="nulová",J773,0)</f>
        <v>0</v>
      </c>
      <c r="BJ773" s="17" t="s">
        <v>90</v>
      </c>
      <c r="BK773" s="188">
        <f>ROUND(I773*H773,2)</f>
        <v>0</v>
      </c>
      <c r="BL773" s="17" t="s">
        <v>90</v>
      </c>
      <c r="BM773" s="187" t="s">
        <v>793</v>
      </c>
    </row>
    <row r="774" spans="1:65" s="13" customFormat="1" ht="11.25">
      <c r="B774" s="194"/>
      <c r="C774" s="195"/>
      <c r="D774" s="196" t="s">
        <v>145</v>
      </c>
      <c r="E774" s="197" t="s">
        <v>44</v>
      </c>
      <c r="F774" s="198" t="s">
        <v>226</v>
      </c>
      <c r="G774" s="195"/>
      <c r="H774" s="197" t="s">
        <v>44</v>
      </c>
      <c r="I774" s="199"/>
      <c r="J774" s="195"/>
      <c r="K774" s="195"/>
      <c r="L774" s="200"/>
      <c r="M774" s="201"/>
      <c r="N774" s="202"/>
      <c r="O774" s="202"/>
      <c r="P774" s="202"/>
      <c r="Q774" s="202"/>
      <c r="R774" s="202"/>
      <c r="S774" s="202"/>
      <c r="T774" s="203"/>
      <c r="AT774" s="204" t="s">
        <v>145</v>
      </c>
      <c r="AU774" s="204" t="s">
        <v>92</v>
      </c>
      <c r="AV774" s="13" t="s">
        <v>90</v>
      </c>
      <c r="AW774" s="13" t="s">
        <v>42</v>
      </c>
      <c r="AX774" s="13" t="s">
        <v>82</v>
      </c>
      <c r="AY774" s="204" t="s">
        <v>134</v>
      </c>
    </row>
    <row r="775" spans="1:65" s="13" customFormat="1" ht="11.25">
      <c r="B775" s="194"/>
      <c r="C775" s="195"/>
      <c r="D775" s="196" t="s">
        <v>145</v>
      </c>
      <c r="E775" s="197" t="s">
        <v>44</v>
      </c>
      <c r="F775" s="198" t="s">
        <v>589</v>
      </c>
      <c r="G775" s="195"/>
      <c r="H775" s="197" t="s">
        <v>44</v>
      </c>
      <c r="I775" s="199"/>
      <c r="J775" s="195"/>
      <c r="K775" s="195"/>
      <c r="L775" s="200"/>
      <c r="M775" s="201"/>
      <c r="N775" s="202"/>
      <c r="O775" s="202"/>
      <c r="P775" s="202"/>
      <c r="Q775" s="202"/>
      <c r="R775" s="202"/>
      <c r="S775" s="202"/>
      <c r="T775" s="203"/>
      <c r="AT775" s="204" t="s">
        <v>145</v>
      </c>
      <c r="AU775" s="204" t="s">
        <v>92</v>
      </c>
      <c r="AV775" s="13" t="s">
        <v>90</v>
      </c>
      <c r="AW775" s="13" t="s">
        <v>42</v>
      </c>
      <c r="AX775" s="13" t="s">
        <v>82</v>
      </c>
      <c r="AY775" s="204" t="s">
        <v>134</v>
      </c>
    </row>
    <row r="776" spans="1:65" s="14" customFormat="1" ht="11.25">
      <c r="B776" s="205"/>
      <c r="C776" s="206"/>
      <c r="D776" s="196" t="s">
        <v>145</v>
      </c>
      <c r="E776" s="207" t="s">
        <v>44</v>
      </c>
      <c r="F776" s="208" t="s">
        <v>794</v>
      </c>
      <c r="G776" s="206"/>
      <c r="H776" s="209">
        <v>1.256</v>
      </c>
      <c r="I776" s="210"/>
      <c r="J776" s="206"/>
      <c r="K776" s="206"/>
      <c r="L776" s="211"/>
      <c r="M776" s="212"/>
      <c r="N776" s="213"/>
      <c r="O776" s="213"/>
      <c r="P776" s="213"/>
      <c r="Q776" s="213"/>
      <c r="R776" s="213"/>
      <c r="S776" s="213"/>
      <c r="T776" s="214"/>
      <c r="AT776" s="215" t="s">
        <v>145</v>
      </c>
      <c r="AU776" s="215" t="s">
        <v>92</v>
      </c>
      <c r="AV776" s="14" t="s">
        <v>92</v>
      </c>
      <c r="AW776" s="14" t="s">
        <v>42</v>
      </c>
      <c r="AX776" s="14" t="s">
        <v>82</v>
      </c>
      <c r="AY776" s="215" t="s">
        <v>134</v>
      </c>
    </row>
    <row r="777" spans="1:65" s="13" customFormat="1" ht="11.25">
      <c r="B777" s="194"/>
      <c r="C777" s="195"/>
      <c r="D777" s="196" t="s">
        <v>145</v>
      </c>
      <c r="E777" s="197" t="s">
        <v>44</v>
      </c>
      <c r="F777" s="198" t="s">
        <v>591</v>
      </c>
      <c r="G777" s="195"/>
      <c r="H777" s="197" t="s">
        <v>44</v>
      </c>
      <c r="I777" s="199"/>
      <c r="J777" s="195"/>
      <c r="K777" s="195"/>
      <c r="L777" s="200"/>
      <c r="M777" s="201"/>
      <c r="N777" s="202"/>
      <c r="O777" s="202"/>
      <c r="P777" s="202"/>
      <c r="Q777" s="202"/>
      <c r="R777" s="202"/>
      <c r="S777" s="202"/>
      <c r="T777" s="203"/>
      <c r="AT777" s="204" t="s">
        <v>145</v>
      </c>
      <c r="AU777" s="204" t="s">
        <v>92</v>
      </c>
      <c r="AV777" s="13" t="s">
        <v>90</v>
      </c>
      <c r="AW777" s="13" t="s">
        <v>42</v>
      </c>
      <c r="AX777" s="13" t="s">
        <v>82</v>
      </c>
      <c r="AY777" s="204" t="s">
        <v>134</v>
      </c>
    </row>
    <row r="778" spans="1:65" s="14" customFormat="1" ht="11.25">
      <c r="B778" s="205"/>
      <c r="C778" s="206"/>
      <c r="D778" s="196" t="s">
        <v>145</v>
      </c>
      <c r="E778" s="207" t="s">
        <v>44</v>
      </c>
      <c r="F778" s="208" t="s">
        <v>795</v>
      </c>
      <c r="G778" s="206"/>
      <c r="H778" s="209">
        <v>2.512</v>
      </c>
      <c r="I778" s="210"/>
      <c r="J778" s="206"/>
      <c r="K778" s="206"/>
      <c r="L778" s="211"/>
      <c r="M778" s="212"/>
      <c r="N778" s="213"/>
      <c r="O778" s="213"/>
      <c r="P778" s="213"/>
      <c r="Q778" s="213"/>
      <c r="R778" s="213"/>
      <c r="S778" s="213"/>
      <c r="T778" s="214"/>
      <c r="AT778" s="215" t="s">
        <v>145</v>
      </c>
      <c r="AU778" s="215" t="s">
        <v>92</v>
      </c>
      <c r="AV778" s="14" t="s">
        <v>92</v>
      </c>
      <c r="AW778" s="14" t="s">
        <v>42</v>
      </c>
      <c r="AX778" s="14" t="s">
        <v>82</v>
      </c>
      <c r="AY778" s="215" t="s">
        <v>134</v>
      </c>
    </row>
    <row r="779" spans="1:65" s="15" customFormat="1" ht="11.25">
      <c r="B779" s="226"/>
      <c r="C779" s="227"/>
      <c r="D779" s="196" t="s">
        <v>145</v>
      </c>
      <c r="E779" s="228" t="s">
        <v>44</v>
      </c>
      <c r="F779" s="229" t="s">
        <v>232</v>
      </c>
      <c r="G779" s="227"/>
      <c r="H779" s="230">
        <v>3.7679999999999998</v>
      </c>
      <c r="I779" s="231"/>
      <c r="J779" s="227"/>
      <c r="K779" s="227"/>
      <c r="L779" s="232"/>
      <c r="M779" s="233"/>
      <c r="N779" s="234"/>
      <c r="O779" s="234"/>
      <c r="P779" s="234"/>
      <c r="Q779" s="234"/>
      <c r="R779" s="234"/>
      <c r="S779" s="234"/>
      <c r="T779" s="235"/>
      <c r="AT779" s="236" t="s">
        <v>145</v>
      </c>
      <c r="AU779" s="236" t="s">
        <v>92</v>
      </c>
      <c r="AV779" s="15" t="s">
        <v>141</v>
      </c>
      <c r="AW779" s="15" t="s">
        <v>42</v>
      </c>
      <c r="AX779" s="15" t="s">
        <v>90</v>
      </c>
      <c r="AY779" s="236" t="s">
        <v>134</v>
      </c>
    </row>
    <row r="780" spans="1:65" s="2" customFormat="1" ht="24.2" customHeight="1">
      <c r="A780" s="35"/>
      <c r="B780" s="36"/>
      <c r="C780" s="216" t="s">
        <v>796</v>
      </c>
      <c r="D780" s="216" t="s">
        <v>166</v>
      </c>
      <c r="E780" s="217" t="s">
        <v>797</v>
      </c>
      <c r="F780" s="218" t="s">
        <v>334</v>
      </c>
      <c r="G780" s="219" t="s">
        <v>335</v>
      </c>
      <c r="H780" s="220">
        <v>0.06</v>
      </c>
      <c r="I780" s="221"/>
      <c r="J780" s="222">
        <f>ROUND(I780*H780,2)</f>
        <v>0</v>
      </c>
      <c r="K780" s="218" t="s">
        <v>140</v>
      </c>
      <c r="L780" s="223"/>
      <c r="M780" s="224" t="s">
        <v>44</v>
      </c>
      <c r="N780" s="225" t="s">
        <v>53</v>
      </c>
      <c r="O780" s="65"/>
      <c r="P780" s="185">
        <f>O780*H780</f>
        <v>0</v>
      </c>
      <c r="Q780" s="185">
        <v>5.0000000000000001E-4</v>
      </c>
      <c r="R780" s="185">
        <f>Q780*H780</f>
        <v>3.0000000000000001E-5</v>
      </c>
      <c r="S780" s="185">
        <v>0</v>
      </c>
      <c r="T780" s="186">
        <f>S780*H780</f>
        <v>0</v>
      </c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R780" s="187" t="s">
        <v>92</v>
      </c>
      <c r="AT780" s="187" t="s">
        <v>166</v>
      </c>
      <c r="AU780" s="187" t="s">
        <v>92</v>
      </c>
      <c r="AY780" s="17" t="s">
        <v>134</v>
      </c>
      <c r="BE780" s="188">
        <f>IF(N780="základní",J780,0)</f>
        <v>0</v>
      </c>
      <c r="BF780" s="188">
        <f>IF(N780="snížená",J780,0)</f>
        <v>0</v>
      </c>
      <c r="BG780" s="188">
        <f>IF(N780="zákl. přenesená",J780,0)</f>
        <v>0</v>
      </c>
      <c r="BH780" s="188">
        <f>IF(N780="sníž. přenesená",J780,0)</f>
        <v>0</v>
      </c>
      <c r="BI780" s="188">
        <f>IF(N780="nulová",J780,0)</f>
        <v>0</v>
      </c>
      <c r="BJ780" s="17" t="s">
        <v>90</v>
      </c>
      <c r="BK780" s="188">
        <f>ROUND(I780*H780,2)</f>
        <v>0</v>
      </c>
      <c r="BL780" s="17" t="s">
        <v>90</v>
      </c>
      <c r="BM780" s="187" t="s">
        <v>798</v>
      </c>
    </row>
    <row r="781" spans="1:65" s="13" customFormat="1" ht="11.25">
      <c r="B781" s="194"/>
      <c r="C781" s="195"/>
      <c r="D781" s="196" t="s">
        <v>145</v>
      </c>
      <c r="E781" s="197" t="s">
        <v>44</v>
      </c>
      <c r="F781" s="198" t="s">
        <v>226</v>
      </c>
      <c r="G781" s="195"/>
      <c r="H781" s="197" t="s">
        <v>44</v>
      </c>
      <c r="I781" s="199"/>
      <c r="J781" s="195"/>
      <c r="K781" s="195"/>
      <c r="L781" s="200"/>
      <c r="M781" s="201"/>
      <c r="N781" s="202"/>
      <c r="O781" s="202"/>
      <c r="P781" s="202"/>
      <c r="Q781" s="202"/>
      <c r="R781" s="202"/>
      <c r="S781" s="202"/>
      <c r="T781" s="203"/>
      <c r="AT781" s="204" t="s">
        <v>145</v>
      </c>
      <c r="AU781" s="204" t="s">
        <v>92</v>
      </c>
      <c r="AV781" s="13" t="s">
        <v>90</v>
      </c>
      <c r="AW781" s="13" t="s">
        <v>42</v>
      </c>
      <c r="AX781" s="13" t="s">
        <v>82</v>
      </c>
      <c r="AY781" s="204" t="s">
        <v>134</v>
      </c>
    </row>
    <row r="782" spans="1:65" s="13" customFormat="1" ht="11.25">
      <c r="B782" s="194"/>
      <c r="C782" s="195"/>
      <c r="D782" s="196" t="s">
        <v>145</v>
      </c>
      <c r="E782" s="197" t="s">
        <v>44</v>
      </c>
      <c r="F782" s="198" t="s">
        <v>589</v>
      </c>
      <c r="G782" s="195"/>
      <c r="H782" s="197" t="s">
        <v>44</v>
      </c>
      <c r="I782" s="199"/>
      <c r="J782" s="195"/>
      <c r="K782" s="195"/>
      <c r="L782" s="200"/>
      <c r="M782" s="201"/>
      <c r="N782" s="202"/>
      <c r="O782" s="202"/>
      <c r="P782" s="202"/>
      <c r="Q782" s="202"/>
      <c r="R782" s="202"/>
      <c r="S782" s="202"/>
      <c r="T782" s="203"/>
      <c r="AT782" s="204" t="s">
        <v>145</v>
      </c>
      <c r="AU782" s="204" t="s">
        <v>92</v>
      </c>
      <c r="AV782" s="13" t="s">
        <v>90</v>
      </c>
      <c r="AW782" s="13" t="s">
        <v>42</v>
      </c>
      <c r="AX782" s="13" t="s">
        <v>82</v>
      </c>
      <c r="AY782" s="204" t="s">
        <v>134</v>
      </c>
    </row>
    <row r="783" spans="1:65" s="14" customFormat="1" ht="11.25">
      <c r="B783" s="205"/>
      <c r="C783" s="206"/>
      <c r="D783" s="196" t="s">
        <v>145</v>
      </c>
      <c r="E783" s="207" t="s">
        <v>44</v>
      </c>
      <c r="F783" s="208" t="s">
        <v>799</v>
      </c>
      <c r="G783" s="206"/>
      <c r="H783" s="209">
        <v>0.02</v>
      </c>
      <c r="I783" s="210"/>
      <c r="J783" s="206"/>
      <c r="K783" s="206"/>
      <c r="L783" s="211"/>
      <c r="M783" s="212"/>
      <c r="N783" s="213"/>
      <c r="O783" s="213"/>
      <c r="P783" s="213"/>
      <c r="Q783" s="213"/>
      <c r="R783" s="213"/>
      <c r="S783" s="213"/>
      <c r="T783" s="214"/>
      <c r="AT783" s="215" t="s">
        <v>145</v>
      </c>
      <c r="AU783" s="215" t="s">
        <v>92</v>
      </c>
      <c r="AV783" s="14" t="s">
        <v>92</v>
      </c>
      <c r="AW783" s="14" t="s">
        <v>42</v>
      </c>
      <c r="AX783" s="14" t="s">
        <v>82</v>
      </c>
      <c r="AY783" s="215" t="s">
        <v>134</v>
      </c>
    </row>
    <row r="784" spans="1:65" s="13" customFormat="1" ht="11.25">
      <c r="B784" s="194"/>
      <c r="C784" s="195"/>
      <c r="D784" s="196" t="s">
        <v>145</v>
      </c>
      <c r="E784" s="197" t="s">
        <v>44</v>
      </c>
      <c r="F784" s="198" t="s">
        <v>591</v>
      </c>
      <c r="G784" s="195"/>
      <c r="H784" s="197" t="s">
        <v>44</v>
      </c>
      <c r="I784" s="199"/>
      <c r="J784" s="195"/>
      <c r="K784" s="195"/>
      <c r="L784" s="200"/>
      <c r="M784" s="201"/>
      <c r="N784" s="202"/>
      <c r="O784" s="202"/>
      <c r="P784" s="202"/>
      <c r="Q784" s="202"/>
      <c r="R784" s="202"/>
      <c r="S784" s="202"/>
      <c r="T784" s="203"/>
      <c r="AT784" s="204" t="s">
        <v>145</v>
      </c>
      <c r="AU784" s="204" t="s">
        <v>92</v>
      </c>
      <c r="AV784" s="13" t="s">
        <v>90</v>
      </c>
      <c r="AW784" s="13" t="s">
        <v>42</v>
      </c>
      <c r="AX784" s="13" t="s">
        <v>82</v>
      </c>
      <c r="AY784" s="204" t="s">
        <v>134</v>
      </c>
    </row>
    <row r="785" spans="1:65" s="14" customFormat="1" ht="11.25">
      <c r="B785" s="205"/>
      <c r="C785" s="206"/>
      <c r="D785" s="196" t="s">
        <v>145</v>
      </c>
      <c r="E785" s="207" t="s">
        <v>44</v>
      </c>
      <c r="F785" s="208" t="s">
        <v>800</v>
      </c>
      <c r="G785" s="206"/>
      <c r="H785" s="209">
        <v>0.04</v>
      </c>
      <c r="I785" s="210"/>
      <c r="J785" s="206"/>
      <c r="K785" s="206"/>
      <c r="L785" s="211"/>
      <c r="M785" s="212"/>
      <c r="N785" s="213"/>
      <c r="O785" s="213"/>
      <c r="P785" s="213"/>
      <c r="Q785" s="213"/>
      <c r="R785" s="213"/>
      <c r="S785" s="213"/>
      <c r="T785" s="214"/>
      <c r="AT785" s="215" t="s">
        <v>145</v>
      </c>
      <c r="AU785" s="215" t="s">
        <v>92</v>
      </c>
      <c r="AV785" s="14" t="s">
        <v>92</v>
      </c>
      <c r="AW785" s="14" t="s">
        <v>42</v>
      </c>
      <c r="AX785" s="14" t="s">
        <v>82</v>
      </c>
      <c r="AY785" s="215" t="s">
        <v>134</v>
      </c>
    </row>
    <row r="786" spans="1:65" s="15" customFormat="1" ht="11.25">
      <c r="B786" s="226"/>
      <c r="C786" s="227"/>
      <c r="D786" s="196" t="s">
        <v>145</v>
      </c>
      <c r="E786" s="228" t="s">
        <v>44</v>
      </c>
      <c r="F786" s="229" t="s">
        <v>232</v>
      </c>
      <c r="G786" s="227"/>
      <c r="H786" s="230">
        <v>0.06</v>
      </c>
      <c r="I786" s="231"/>
      <c r="J786" s="227"/>
      <c r="K786" s="227"/>
      <c r="L786" s="232"/>
      <c r="M786" s="233"/>
      <c r="N786" s="234"/>
      <c r="O786" s="234"/>
      <c r="P786" s="234"/>
      <c r="Q786" s="234"/>
      <c r="R786" s="234"/>
      <c r="S786" s="234"/>
      <c r="T786" s="235"/>
      <c r="AT786" s="236" t="s">
        <v>145</v>
      </c>
      <c r="AU786" s="236" t="s">
        <v>92</v>
      </c>
      <c r="AV786" s="15" t="s">
        <v>141</v>
      </c>
      <c r="AW786" s="15" t="s">
        <v>42</v>
      </c>
      <c r="AX786" s="15" t="s">
        <v>90</v>
      </c>
      <c r="AY786" s="236" t="s">
        <v>134</v>
      </c>
    </row>
    <row r="787" spans="1:65" s="2" customFormat="1" ht="24.2" customHeight="1">
      <c r="A787" s="35"/>
      <c r="B787" s="36"/>
      <c r="C787" s="176" t="s">
        <v>801</v>
      </c>
      <c r="D787" s="176" t="s">
        <v>136</v>
      </c>
      <c r="E787" s="177" t="s">
        <v>802</v>
      </c>
      <c r="F787" s="178" t="s">
        <v>803</v>
      </c>
      <c r="G787" s="179" t="s">
        <v>284</v>
      </c>
      <c r="H787" s="180">
        <v>2</v>
      </c>
      <c r="I787" s="181"/>
      <c r="J787" s="182">
        <f>ROUND(I787*H787,2)</f>
        <v>0</v>
      </c>
      <c r="K787" s="178" t="s">
        <v>140</v>
      </c>
      <c r="L787" s="40"/>
      <c r="M787" s="183" t="s">
        <v>44</v>
      </c>
      <c r="N787" s="184" t="s">
        <v>53</v>
      </c>
      <c r="O787" s="65"/>
      <c r="P787" s="185">
        <f>O787*H787</f>
        <v>0</v>
      </c>
      <c r="Q787" s="185">
        <v>0</v>
      </c>
      <c r="R787" s="185">
        <f>Q787*H787</f>
        <v>0</v>
      </c>
      <c r="S787" s="185">
        <v>0</v>
      </c>
      <c r="T787" s="186">
        <f>S787*H787</f>
        <v>0</v>
      </c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R787" s="187" t="s">
        <v>90</v>
      </c>
      <c r="AT787" s="187" t="s">
        <v>136</v>
      </c>
      <c r="AU787" s="187" t="s">
        <v>92</v>
      </c>
      <c r="AY787" s="17" t="s">
        <v>134</v>
      </c>
      <c r="BE787" s="188">
        <f>IF(N787="základní",J787,0)</f>
        <v>0</v>
      </c>
      <c r="BF787" s="188">
        <f>IF(N787="snížená",J787,0)</f>
        <v>0</v>
      </c>
      <c r="BG787" s="188">
        <f>IF(N787="zákl. přenesená",J787,0)</f>
        <v>0</v>
      </c>
      <c r="BH787" s="188">
        <f>IF(N787="sníž. přenesená",J787,0)</f>
        <v>0</v>
      </c>
      <c r="BI787" s="188">
        <f>IF(N787="nulová",J787,0)</f>
        <v>0</v>
      </c>
      <c r="BJ787" s="17" t="s">
        <v>90</v>
      </c>
      <c r="BK787" s="188">
        <f>ROUND(I787*H787,2)</f>
        <v>0</v>
      </c>
      <c r="BL787" s="17" t="s">
        <v>90</v>
      </c>
      <c r="BM787" s="187" t="s">
        <v>804</v>
      </c>
    </row>
    <row r="788" spans="1:65" s="2" customFormat="1" ht="11.25">
      <c r="A788" s="35"/>
      <c r="B788" s="36"/>
      <c r="C788" s="37"/>
      <c r="D788" s="189" t="s">
        <v>143</v>
      </c>
      <c r="E788" s="37"/>
      <c r="F788" s="190" t="s">
        <v>805</v>
      </c>
      <c r="G788" s="37"/>
      <c r="H788" s="37"/>
      <c r="I788" s="191"/>
      <c r="J788" s="37"/>
      <c r="K788" s="37"/>
      <c r="L788" s="40"/>
      <c r="M788" s="192"/>
      <c r="N788" s="193"/>
      <c r="O788" s="65"/>
      <c r="P788" s="65"/>
      <c r="Q788" s="65"/>
      <c r="R788" s="65"/>
      <c r="S788" s="65"/>
      <c r="T788" s="66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T788" s="17" t="s">
        <v>143</v>
      </c>
      <c r="AU788" s="17" t="s">
        <v>92</v>
      </c>
    </row>
    <row r="789" spans="1:65" s="13" customFormat="1" ht="11.25">
      <c r="B789" s="194"/>
      <c r="C789" s="195"/>
      <c r="D789" s="196" t="s">
        <v>145</v>
      </c>
      <c r="E789" s="197" t="s">
        <v>44</v>
      </c>
      <c r="F789" s="198" t="s">
        <v>226</v>
      </c>
      <c r="G789" s="195"/>
      <c r="H789" s="197" t="s">
        <v>44</v>
      </c>
      <c r="I789" s="199"/>
      <c r="J789" s="195"/>
      <c r="K789" s="195"/>
      <c r="L789" s="200"/>
      <c r="M789" s="201"/>
      <c r="N789" s="202"/>
      <c r="O789" s="202"/>
      <c r="P789" s="202"/>
      <c r="Q789" s="202"/>
      <c r="R789" s="202"/>
      <c r="S789" s="202"/>
      <c r="T789" s="203"/>
      <c r="AT789" s="204" t="s">
        <v>145</v>
      </c>
      <c r="AU789" s="204" t="s">
        <v>92</v>
      </c>
      <c r="AV789" s="13" t="s">
        <v>90</v>
      </c>
      <c r="AW789" s="13" t="s">
        <v>42</v>
      </c>
      <c r="AX789" s="13" t="s">
        <v>82</v>
      </c>
      <c r="AY789" s="204" t="s">
        <v>134</v>
      </c>
    </row>
    <row r="790" spans="1:65" s="13" customFormat="1" ht="11.25">
      <c r="B790" s="194"/>
      <c r="C790" s="195"/>
      <c r="D790" s="196" t="s">
        <v>145</v>
      </c>
      <c r="E790" s="197" t="s">
        <v>44</v>
      </c>
      <c r="F790" s="198" t="s">
        <v>589</v>
      </c>
      <c r="G790" s="195"/>
      <c r="H790" s="197" t="s">
        <v>44</v>
      </c>
      <c r="I790" s="199"/>
      <c r="J790" s="195"/>
      <c r="K790" s="195"/>
      <c r="L790" s="200"/>
      <c r="M790" s="201"/>
      <c r="N790" s="202"/>
      <c r="O790" s="202"/>
      <c r="P790" s="202"/>
      <c r="Q790" s="202"/>
      <c r="R790" s="202"/>
      <c r="S790" s="202"/>
      <c r="T790" s="203"/>
      <c r="AT790" s="204" t="s">
        <v>145</v>
      </c>
      <c r="AU790" s="204" t="s">
        <v>92</v>
      </c>
      <c r="AV790" s="13" t="s">
        <v>90</v>
      </c>
      <c r="AW790" s="13" t="s">
        <v>42</v>
      </c>
      <c r="AX790" s="13" t="s">
        <v>82</v>
      </c>
      <c r="AY790" s="204" t="s">
        <v>134</v>
      </c>
    </row>
    <row r="791" spans="1:65" s="14" customFormat="1" ht="11.25">
      <c r="B791" s="205"/>
      <c r="C791" s="206"/>
      <c r="D791" s="196" t="s">
        <v>145</v>
      </c>
      <c r="E791" s="207" t="s">
        <v>44</v>
      </c>
      <c r="F791" s="208" t="s">
        <v>90</v>
      </c>
      <c r="G791" s="206"/>
      <c r="H791" s="209">
        <v>1</v>
      </c>
      <c r="I791" s="210"/>
      <c r="J791" s="206"/>
      <c r="K791" s="206"/>
      <c r="L791" s="211"/>
      <c r="M791" s="212"/>
      <c r="N791" s="213"/>
      <c r="O791" s="213"/>
      <c r="P791" s="213"/>
      <c r="Q791" s="213"/>
      <c r="R791" s="213"/>
      <c r="S791" s="213"/>
      <c r="T791" s="214"/>
      <c r="AT791" s="215" t="s">
        <v>145</v>
      </c>
      <c r="AU791" s="215" t="s">
        <v>92</v>
      </c>
      <c r="AV791" s="14" t="s">
        <v>92</v>
      </c>
      <c r="AW791" s="14" t="s">
        <v>42</v>
      </c>
      <c r="AX791" s="14" t="s">
        <v>82</v>
      </c>
      <c r="AY791" s="215" t="s">
        <v>134</v>
      </c>
    </row>
    <row r="792" spans="1:65" s="13" customFormat="1" ht="11.25">
      <c r="B792" s="194"/>
      <c r="C792" s="195"/>
      <c r="D792" s="196" t="s">
        <v>145</v>
      </c>
      <c r="E792" s="197" t="s">
        <v>44</v>
      </c>
      <c r="F792" s="198" t="s">
        <v>591</v>
      </c>
      <c r="G792" s="195"/>
      <c r="H792" s="197" t="s">
        <v>44</v>
      </c>
      <c r="I792" s="199"/>
      <c r="J792" s="195"/>
      <c r="K792" s="195"/>
      <c r="L792" s="200"/>
      <c r="M792" s="201"/>
      <c r="N792" s="202"/>
      <c r="O792" s="202"/>
      <c r="P792" s="202"/>
      <c r="Q792" s="202"/>
      <c r="R792" s="202"/>
      <c r="S792" s="202"/>
      <c r="T792" s="203"/>
      <c r="AT792" s="204" t="s">
        <v>145</v>
      </c>
      <c r="AU792" s="204" t="s">
        <v>92</v>
      </c>
      <c r="AV792" s="13" t="s">
        <v>90</v>
      </c>
      <c r="AW792" s="13" t="s">
        <v>42</v>
      </c>
      <c r="AX792" s="13" t="s">
        <v>82</v>
      </c>
      <c r="AY792" s="204" t="s">
        <v>134</v>
      </c>
    </row>
    <row r="793" spans="1:65" s="14" customFormat="1" ht="11.25">
      <c r="B793" s="205"/>
      <c r="C793" s="206"/>
      <c r="D793" s="196" t="s">
        <v>145</v>
      </c>
      <c r="E793" s="207" t="s">
        <v>44</v>
      </c>
      <c r="F793" s="208" t="s">
        <v>90</v>
      </c>
      <c r="G793" s="206"/>
      <c r="H793" s="209">
        <v>1</v>
      </c>
      <c r="I793" s="210"/>
      <c r="J793" s="206"/>
      <c r="K793" s="206"/>
      <c r="L793" s="211"/>
      <c r="M793" s="212"/>
      <c r="N793" s="213"/>
      <c r="O793" s="213"/>
      <c r="P793" s="213"/>
      <c r="Q793" s="213"/>
      <c r="R793" s="213"/>
      <c r="S793" s="213"/>
      <c r="T793" s="214"/>
      <c r="AT793" s="215" t="s">
        <v>145</v>
      </c>
      <c r="AU793" s="215" t="s">
        <v>92</v>
      </c>
      <c r="AV793" s="14" t="s">
        <v>92</v>
      </c>
      <c r="AW793" s="14" t="s">
        <v>42</v>
      </c>
      <c r="AX793" s="14" t="s">
        <v>82</v>
      </c>
      <c r="AY793" s="215" t="s">
        <v>134</v>
      </c>
    </row>
    <row r="794" spans="1:65" s="15" customFormat="1" ht="11.25">
      <c r="B794" s="226"/>
      <c r="C794" s="227"/>
      <c r="D794" s="196" t="s">
        <v>145</v>
      </c>
      <c r="E794" s="228" t="s">
        <v>44</v>
      </c>
      <c r="F794" s="229" t="s">
        <v>232</v>
      </c>
      <c r="G794" s="227"/>
      <c r="H794" s="230">
        <v>2</v>
      </c>
      <c r="I794" s="231"/>
      <c r="J794" s="227"/>
      <c r="K794" s="227"/>
      <c r="L794" s="232"/>
      <c r="M794" s="233"/>
      <c r="N794" s="234"/>
      <c r="O794" s="234"/>
      <c r="P794" s="234"/>
      <c r="Q794" s="234"/>
      <c r="R794" s="234"/>
      <c r="S794" s="234"/>
      <c r="T794" s="235"/>
      <c r="AT794" s="236" t="s">
        <v>145</v>
      </c>
      <c r="AU794" s="236" t="s">
        <v>92</v>
      </c>
      <c r="AV794" s="15" t="s">
        <v>141</v>
      </c>
      <c r="AW794" s="15" t="s">
        <v>42</v>
      </c>
      <c r="AX794" s="15" t="s">
        <v>90</v>
      </c>
      <c r="AY794" s="236" t="s">
        <v>134</v>
      </c>
    </row>
    <row r="795" spans="1:65" s="2" customFormat="1" ht="21.75" customHeight="1">
      <c r="A795" s="35"/>
      <c r="B795" s="36"/>
      <c r="C795" s="216" t="s">
        <v>806</v>
      </c>
      <c r="D795" s="216" t="s">
        <v>166</v>
      </c>
      <c r="E795" s="217" t="s">
        <v>807</v>
      </c>
      <c r="F795" s="218" t="s">
        <v>808</v>
      </c>
      <c r="G795" s="219" t="s">
        <v>284</v>
      </c>
      <c r="H795" s="220">
        <v>2</v>
      </c>
      <c r="I795" s="221"/>
      <c r="J795" s="222">
        <f>ROUND(I795*H795,2)</f>
        <v>0</v>
      </c>
      <c r="K795" s="218" t="s">
        <v>323</v>
      </c>
      <c r="L795" s="223"/>
      <c r="M795" s="224" t="s">
        <v>44</v>
      </c>
      <c r="N795" s="225" t="s">
        <v>53</v>
      </c>
      <c r="O795" s="65"/>
      <c r="P795" s="185">
        <f>O795*H795</f>
        <v>0</v>
      </c>
      <c r="Q795" s="185">
        <v>0</v>
      </c>
      <c r="R795" s="185">
        <f>Q795*H795</f>
        <v>0</v>
      </c>
      <c r="S795" s="185">
        <v>0</v>
      </c>
      <c r="T795" s="186">
        <f>S795*H795</f>
        <v>0</v>
      </c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R795" s="187" t="s">
        <v>92</v>
      </c>
      <c r="AT795" s="187" t="s">
        <v>166</v>
      </c>
      <c r="AU795" s="187" t="s">
        <v>92</v>
      </c>
      <c r="AY795" s="17" t="s">
        <v>134</v>
      </c>
      <c r="BE795" s="188">
        <f>IF(N795="základní",J795,0)</f>
        <v>0</v>
      </c>
      <c r="BF795" s="188">
        <f>IF(N795="snížená",J795,0)</f>
        <v>0</v>
      </c>
      <c r="BG795" s="188">
        <f>IF(N795="zákl. přenesená",J795,0)</f>
        <v>0</v>
      </c>
      <c r="BH795" s="188">
        <f>IF(N795="sníž. přenesená",J795,0)</f>
        <v>0</v>
      </c>
      <c r="BI795" s="188">
        <f>IF(N795="nulová",J795,0)</f>
        <v>0</v>
      </c>
      <c r="BJ795" s="17" t="s">
        <v>90</v>
      </c>
      <c r="BK795" s="188">
        <f>ROUND(I795*H795,2)</f>
        <v>0</v>
      </c>
      <c r="BL795" s="17" t="s">
        <v>90</v>
      </c>
      <c r="BM795" s="187" t="s">
        <v>809</v>
      </c>
    </row>
    <row r="796" spans="1:65" s="13" customFormat="1" ht="11.25">
      <c r="B796" s="194"/>
      <c r="C796" s="195"/>
      <c r="D796" s="196" t="s">
        <v>145</v>
      </c>
      <c r="E796" s="197" t="s">
        <v>44</v>
      </c>
      <c r="F796" s="198" t="s">
        <v>226</v>
      </c>
      <c r="G796" s="195"/>
      <c r="H796" s="197" t="s">
        <v>44</v>
      </c>
      <c r="I796" s="199"/>
      <c r="J796" s="195"/>
      <c r="K796" s="195"/>
      <c r="L796" s="200"/>
      <c r="M796" s="201"/>
      <c r="N796" s="202"/>
      <c r="O796" s="202"/>
      <c r="P796" s="202"/>
      <c r="Q796" s="202"/>
      <c r="R796" s="202"/>
      <c r="S796" s="202"/>
      <c r="T796" s="203"/>
      <c r="AT796" s="204" t="s">
        <v>145</v>
      </c>
      <c r="AU796" s="204" t="s">
        <v>92</v>
      </c>
      <c r="AV796" s="13" t="s">
        <v>90</v>
      </c>
      <c r="AW796" s="13" t="s">
        <v>42</v>
      </c>
      <c r="AX796" s="13" t="s">
        <v>82</v>
      </c>
      <c r="AY796" s="204" t="s">
        <v>134</v>
      </c>
    </row>
    <row r="797" spans="1:65" s="13" customFormat="1" ht="11.25">
      <c r="B797" s="194"/>
      <c r="C797" s="195"/>
      <c r="D797" s="196" t="s">
        <v>145</v>
      </c>
      <c r="E797" s="197" t="s">
        <v>44</v>
      </c>
      <c r="F797" s="198" t="s">
        <v>589</v>
      </c>
      <c r="G797" s="195"/>
      <c r="H797" s="197" t="s">
        <v>44</v>
      </c>
      <c r="I797" s="199"/>
      <c r="J797" s="195"/>
      <c r="K797" s="195"/>
      <c r="L797" s="200"/>
      <c r="M797" s="201"/>
      <c r="N797" s="202"/>
      <c r="O797" s="202"/>
      <c r="P797" s="202"/>
      <c r="Q797" s="202"/>
      <c r="R797" s="202"/>
      <c r="S797" s="202"/>
      <c r="T797" s="203"/>
      <c r="AT797" s="204" t="s">
        <v>145</v>
      </c>
      <c r="AU797" s="204" t="s">
        <v>92</v>
      </c>
      <c r="AV797" s="13" t="s">
        <v>90</v>
      </c>
      <c r="AW797" s="13" t="s">
        <v>42</v>
      </c>
      <c r="AX797" s="13" t="s">
        <v>82</v>
      </c>
      <c r="AY797" s="204" t="s">
        <v>134</v>
      </c>
    </row>
    <row r="798" spans="1:65" s="14" customFormat="1" ht="11.25">
      <c r="B798" s="205"/>
      <c r="C798" s="206"/>
      <c r="D798" s="196" t="s">
        <v>145</v>
      </c>
      <c r="E798" s="207" t="s">
        <v>44</v>
      </c>
      <c r="F798" s="208" t="s">
        <v>90</v>
      </c>
      <c r="G798" s="206"/>
      <c r="H798" s="209">
        <v>1</v>
      </c>
      <c r="I798" s="210"/>
      <c r="J798" s="206"/>
      <c r="K798" s="206"/>
      <c r="L798" s="211"/>
      <c r="M798" s="212"/>
      <c r="N798" s="213"/>
      <c r="O798" s="213"/>
      <c r="P798" s="213"/>
      <c r="Q798" s="213"/>
      <c r="R798" s="213"/>
      <c r="S798" s="213"/>
      <c r="T798" s="214"/>
      <c r="AT798" s="215" t="s">
        <v>145</v>
      </c>
      <c r="AU798" s="215" t="s">
        <v>92</v>
      </c>
      <c r="AV798" s="14" t="s">
        <v>92</v>
      </c>
      <c r="AW798" s="14" t="s">
        <v>42</v>
      </c>
      <c r="AX798" s="14" t="s">
        <v>82</v>
      </c>
      <c r="AY798" s="215" t="s">
        <v>134</v>
      </c>
    </row>
    <row r="799" spans="1:65" s="13" customFormat="1" ht="11.25">
      <c r="B799" s="194"/>
      <c r="C799" s="195"/>
      <c r="D799" s="196" t="s">
        <v>145</v>
      </c>
      <c r="E799" s="197" t="s">
        <v>44</v>
      </c>
      <c r="F799" s="198" t="s">
        <v>591</v>
      </c>
      <c r="G799" s="195"/>
      <c r="H799" s="197" t="s">
        <v>44</v>
      </c>
      <c r="I799" s="199"/>
      <c r="J799" s="195"/>
      <c r="K799" s="195"/>
      <c r="L799" s="200"/>
      <c r="M799" s="201"/>
      <c r="N799" s="202"/>
      <c r="O799" s="202"/>
      <c r="P799" s="202"/>
      <c r="Q799" s="202"/>
      <c r="R799" s="202"/>
      <c r="S799" s="202"/>
      <c r="T799" s="203"/>
      <c r="AT799" s="204" t="s">
        <v>145</v>
      </c>
      <c r="AU799" s="204" t="s">
        <v>92</v>
      </c>
      <c r="AV799" s="13" t="s">
        <v>90</v>
      </c>
      <c r="AW799" s="13" t="s">
        <v>42</v>
      </c>
      <c r="AX799" s="13" t="s">
        <v>82</v>
      </c>
      <c r="AY799" s="204" t="s">
        <v>134</v>
      </c>
    </row>
    <row r="800" spans="1:65" s="14" customFormat="1" ht="11.25">
      <c r="B800" s="205"/>
      <c r="C800" s="206"/>
      <c r="D800" s="196" t="s">
        <v>145</v>
      </c>
      <c r="E800" s="207" t="s">
        <v>44</v>
      </c>
      <c r="F800" s="208" t="s">
        <v>90</v>
      </c>
      <c r="G800" s="206"/>
      <c r="H800" s="209">
        <v>1</v>
      </c>
      <c r="I800" s="210"/>
      <c r="J800" s="206"/>
      <c r="K800" s="206"/>
      <c r="L800" s="211"/>
      <c r="M800" s="212"/>
      <c r="N800" s="213"/>
      <c r="O800" s="213"/>
      <c r="P800" s="213"/>
      <c r="Q800" s="213"/>
      <c r="R800" s="213"/>
      <c r="S800" s="213"/>
      <c r="T800" s="214"/>
      <c r="AT800" s="215" t="s">
        <v>145</v>
      </c>
      <c r="AU800" s="215" t="s">
        <v>92</v>
      </c>
      <c r="AV800" s="14" t="s">
        <v>92</v>
      </c>
      <c r="AW800" s="14" t="s">
        <v>42</v>
      </c>
      <c r="AX800" s="14" t="s">
        <v>82</v>
      </c>
      <c r="AY800" s="215" t="s">
        <v>134</v>
      </c>
    </row>
    <row r="801" spans="1:65" s="15" customFormat="1" ht="11.25">
      <c r="B801" s="226"/>
      <c r="C801" s="227"/>
      <c r="D801" s="196" t="s">
        <v>145</v>
      </c>
      <c r="E801" s="228" t="s">
        <v>44</v>
      </c>
      <c r="F801" s="229" t="s">
        <v>232</v>
      </c>
      <c r="G801" s="227"/>
      <c r="H801" s="230">
        <v>2</v>
      </c>
      <c r="I801" s="231"/>
      <c r="J801" s="227"/>
      <c r="K801" s="227"/>
      <c r="L801" s="232"/>
      <c r="M801" s="233"/>
      <c r="N801" s="234"/>
      <c r="O801" s="234"/>
      <c r="P801" s="234"/>
      <c r="Q801" s="234"/>
      <c r="R801" s="234"/>
      <c r="S801" s="234"/>
      <c r="T801" s="235"/>
      <c r="AT801" s="236" t="s">
        <v>145</v>
      </c>
      <c r="AU801" s="236" t="s">
        <v>92</v>
      </c>
      <c r="AV801" s="15" t="s">
        <v>141</v>
      </c>
      <c r="AW801" s="15" t="s">
        <v>42</v>
      </c>
      <c r="AX801" s="15" t="s">
        <v>90</v>
      </c>
      <c r="AY801" s="236" t="s">
        <v>134</v>
      </c>
    </row>
    <row r="802" spans="1:65" s="2" customFormat="1" ht="55.5" customHeight="1">
      <c r="A802" s="35"/>
      <c r="B802" s="36"/>
      <c r="C802" s="176" t="s">
        <v>810</v>
      </c>
      <c r="D802" s="176" t="s">
        <v>136</v>
      </c>
      <c r="E802" s="177" t="s">
        <v>811</v>
      </c>
      <c r="F802" s="178" t="s">
        <v>812</v>
      </c>
      <c r="G802" s="179" t="s">
        <v>284</v>
      </c>
      <c r="H802" s="180">
        <v>1</v>
      </c>
      <c r="I802" s="181"/>
      <c r="J802" s="182">
        <f>ROUND(I802*H802,2)</f>
        <v>0</v>
      </c>
      <c r="K802" s="178" t="s">
        <v>323</v>
      </c>
      <c r="L802" s="40"/>
      <c r="M802" s="183" t="s">
        <v>44</v>
      </c>
      <c r="N802" s="184" t="s">
        <v>53</v>
      </c>
      <c r="O802" s="65"/>
      <c r="P802" s="185">
        <f>O802*H802</f>
        <v>0</v>
      </c>
      <c r="Q802" s="185">
        <v>0</v>
      </c>
      <c r="R802" s="185">
        <f>Q802*H802</f>
        <v>0</v>
      </c>
      <c r="S802" s="185">
        <v>0</v>
      </c>
      <c r="T802" s="186">
        <f>S802*H802</f>
        <v>0</v>
      </c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R802" s="187" t="s">
        <v>90</v>
      </c>
      <c r="AT802" s="187" t="s">
        <v>136</v>
      </c>
      <c r="AU802" s="187" t="s">
        <v>92</v>
      </c>
      <c r="AY802" s="17" t="s">
        <v>134</v>
      </c>
      <c r="BE802" s="188">
        <f>IF(N802="základní",J802,0)</f>
        <v>0</v>
      </c>
      <c r="BF802" s="188">
        <f>IF(N802="snížená",J802,0)</f>
        <v>0</v>
      </c>
      <c r="BG802" s="188">
        <f>IF(N802="zákl. přenesená",J802,0)</f>
        <v>0</v>
      </c>
      <c r="BH802" s="188">
        <f>IF(N802="sníž. přenesená",J802,0)</f>
        <v>0</v>
      </c>
      <c r="BI802" s="188">
        <f>IF(N802="nulová",J802,0)</f>
        <v>0</v>
      </c>
      <c r="BJ802" s="17" t="s">
        <v>90</v>
      </c>
      <c r="BK802" s="188">
        <f>ROUND(I802*H802,2)</f>
        <v>0</v>
      </c>
      <c r="BL802" s="17" t="s">
        <v>90</v>
      </c>
      <c r="BM802" s="187" t="s">
        <v>813</v>
      </c>
    </row>
    <row r="803" spans="1:65" s="13" customFormat="1" ht="11.25">
      <c r="B803" s="194"/>
      <c r="C803" s="195"/>
      <c r="D803" s="196" t="s">
        <v>145</v>
      </c>
      <c r="E803" s="197" t="s">
        <v>44</v>
      </c>
      <c r="F803" s="198" t="s">
        <v>226</v>
      </c>
      <c r="G803" s="195"/>
      <c r="H803" s="197" t="s">
        <v>44</v>
      </c>
      <c r="I803" s="199"/>
      <c r="J803" s="195"/>
      <c r="K803" s="195"/>
      <c r="L803" s="200"/>
      <c r="M803" s="201"/>
      <c r="N803" s="202"/>
      <c r="O803" s="202"/>
      <c r="P803" s="202"/>
      <c r="Q803" s="202"/>
      <c r="R803" s="202"/>
      <c r="S803" s="202"/>
      <c r="T803" s="203"/>
      <c r="AT803" s="204" t="s">
        <v>145</v>
      </c>
      <c r="AU803" s="204" t="s">
        <v>92</v>
      </c>
      <c r="AV803" s="13" t="s">
        <v>90</v>
      </c>
      <c r="AW803" s="13" t="s">
        <v>42</v>
      </c>
      <c r="AX803" s="13" t="s">
        <v>82</v>
      </c>
      <c r="AY803" s="204" t="s">
        <v>134</v>
      </c>
    </row>
    <row r="804" spans="1:65" s="13" customFormat="1" ht="11.25">
      <c r="B804" s="194"/>
      <c r="C804" s="195"/>
      <c r="D804" s="196" t="s">
        <v>145</v>
      </c>
      <c r="E804" s="197" t="s">
        <v>44</v>
      </c>
      <c r="F804" s="198" t="s">
        <v>591</v>
      </c>
      <c r="G804" s="195"/>
      <c r="H804" s="197" t="s">
        <v>44</v>
      </c>
      <c r="I804" s="199"/>
      <c r="J804" s="195"/>
      <c r="K804" s="195"/>
      <c r="L804" s="200"/>
      <c r="M804" s="201"/>
      <c r="N804" s="202"/>
      <c r="O804" s="202"/>
      <c r="P804" s="202"/>
      <c r="Q804" s="202"/>
      <c r="R804" s="202"/>
      <c r="S804" s="202"/>
      <c r="T804" s="203"/>
      <c r="AT804" s="204" t="s">
        <v>145</v>
      </c>
      <c r="AU804" s="204" t="s">
        <v>92</v>
      </c>
      <c r="AV804" s="13" t="s">
        <v>90</v>
      </c>
      <c r="AW804" s="13" t="s">
        <v>42</v>
      </c>
      <c r="AX804" s="13" t="s">
        <v>82</v>
      </c>
      <c r="AY804" s="204" t="s">
        <v>134</v>
      </c>
    </row>
    <row r="805" spans="1:65" s="14" customFormat="1" ht="11.25">
      <c r="B805" s="205"/>
      <c r="C805" s="206"/>
      <c r="D805" s="196" t="s">
        <v>145</v>
      </c>
      <c r="E805" s="207" t="s">
        <v>44</v>
      </c>
      <c r="F805" s="208" t="s">
        <v>90</v>
      </c>
      <c r="G805" s="206"/>
      <c r="H805" s="209">
        <v>1</v>
      </c>
      <c r="I805" s="210"/>
      <c r="J805" s="206"/>
      <c r="K805" s="206"/>
      <c r="L805" s="211"/>
      <c r="M805" s="212"/>
      <c r="N805" s="213"/>
      <c r="O805" s="213"/>
      <c r="P805" s="213"/>
      <c r="Q805" s="213"/>
      <c r="R805" s="213"/>
      <c r="S805" s="213"/>
      <c r="T805" s="214"/>
      <c r="AT805" s="215" t="s">
        <v>145</v>
      </c>
      <c r="AU805" s="215" t="s">
        <v>92</v>
      </c>
      <c r="AV805" s="14" t="s">
        <v>92</v>
      </c>
      <c r="AW805" s="14" t="s">
        <v>42</v>
      </c>
      <c r="AX805" s="14" t="s">
        <v>90</v>
      </c>
      <c r="AY805" s="215" t="s">
        <v>134</v>
      </c>
    </row>
    <row r="806" spans="1:65" s="2" customFormat="1" ht="16.5" customHeight="1">
      <c r="A806" s="35"/>
      <c r="B806" s="36"/>
      <c r="C806" s="216" t="s">
        <v>814</v>
      </c>
      <c r="D806" s="216" t="s">
        <v>166</v>
      </c>
      <c r="E806" s="217" t="s">
        <v>815</v>
      </c>
      <c r="F806" s="218" t="s">
        <v>816</v>
      </c>
      <c r="G806" s="219" t="s">
        <v>284</v>
      </c>
      <c r="H806" s="220">
        <v>1</v>
      </c>
      <c r="I806" s="221"/>
      <c r="J806" s="222">
        <f>ROUND(I806*H806,2)</f>
        <v>0</v>
      </c>
      <c r="K806" s="218" t="s">
        <v>323</v>
      </c>
      <c r="L806" s="223"/>
      <c r="M806" s="224" t="s">
        <v>44</v>
      </c>
      <c r="N806" s="225" t="s">
        <v>53</v>
      </c>
      <c r="O806" s="65"/>
      <c r="P806" s="185">
        <f>O806*H806</f>
        <v>0</v>
      </c>
      <c r="Q806" s="185">
        <v>0</v>
      </c>
      <c r="R806" s="185">
        <f>Q806*H806</f>
        <v>0</v>
      </c>
      <c r="S806" s="185">
        <v>0</v>
      </c>
      <c r="T806" s="186">
        <f>S806*H806</f>
        <v>0</v>
      </c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R806" s="187" t="s">
        <v>92</v>
      </c>
      <c r="AT806" s="187" t="s">
        <v>166</v>
      </c>
      <c r="AU806" s="187" t="s">
        <v>92</v>
      </c>
      <c r="AY806" s="17" t="s">
        <v>134</v>
      </c>
      <c r="BE806" s="188">
        <f>IF(N806="základní",J806,0)</f>
        <v>0</v>
      </c>
      <c r="BF806" s="188">
        <f>IF(N806="snížená",J806,0)</f>
        <v>0</v>
      </c>
      <c r="BG806" s="188">
        <f>IF(N806="zákl. přenesená",J806,0)</f>
        <v>0</v>
      </c>
      <c r="BH806" s="188">
        <f>IF(N806="sníž. přenesená",J806,0)</f>
        <v>0</v>
      </c>
      <c r="BI806" s="188">
        <f>IF(N806="nulová",J806,0)</f>
        <v>0</v>
      </c>
      <c r="BJ806" s="17" t="s">
        <v>90</v>
      </c>
      <c r="BK806" s="188">
        <f>ROUND(I806*H806,2)</f>
        <v>0</v>
      </c>
      <c r="BL806" s="17" t="s">
        <v>90</v>
      </c>
      <c r="BM806" s="187" t="s">
        <v>817</v>
      </c>
    </row>
    <row r="807" spans="1:65" s="13" customFormat="1" ht="11.25">
      <c r="B807" s="194"/>
      <c r="C807" s="195"/>
      <c r="D807" s="196" t="s">
        <v>145</v>
      </c>
      <c r="E807" s="197" t="s">
        <v>44</v>
      </c>
      <c r="F807" s="198" t="s">
        <v>226</v>
      </c>
      <c r="G807" s="195"/>
      <c r="H807" s="197" t="s">
        <v>44</v>
      </c>
      <c r="I807" s="199"/>
      <c r="J807" s="195"/>
      <c r="K807" s="195"/>
      <c r="L807" s="200"/>
      <c r="M807" s="201"/>
      <c r="N807" s="202"/>
      <c r="O807" s="202"/>
      <c r="P807" s="202"/>
      <c r="Q807" s="202"/>
      <c r="R807" s="202"/>
      <c r="S807" s="202"/>
      <c r="T807" s="203"/>
      <c r="AT807" s="204" t="s">
        <v>145</v>
      </c>
      <c r="AU807" s="204" t="s">
        <v>92</v>
      </c>
      <c r="AV807" s="13" t="s">
        <v>90</v>
      </c>
      <c r="AW807" s="13" t="s">
        <v>42</v>
      </c>
      <c r="AX807" s="13" t="s">
        <v>82</v>
      </c>
      <c r="AY807" s="204" t="s">
        <v>134</v>
      </c>
    </row>
    <row r="808" spans="1:65" s="13" customFormat="1" ht="11.25">
      <c r="B808" s="194"/>
      <c r="C808" s="195"/>
      <c r="D808" s="196" t="s">
        <v>145</v>
      </c>
      <c r="E808" s="197" t="s">
        <v>44</v>
      </c>
      <c r="F808" s="198" t="s">
        <v>591</v>
      </c>
      <c r="G808" s="195"/>
      <c r="H808" s="197" t="s">
        <v>44</v>
      </c>
      <c r="I808" s="199"/>
      <c r="J808" s="195"/>
      <c r="K808" s="195"/>
      <c r="L808" s="200"/>
      <c r="M808" s="201"/>
      <c r="N808" s="202"/>
      <c r="O808" s="202"/>
      <c r="P808" s="202"/>
      <c r="Q808" s="202"/>
      <c r="R808" s="202"/>
      <c r="S808" s="202"/>
      <c r="T808" s="203"/>
      <c r="AT808" s="204" t="s">
        <v>145</v>
      </c>
      <c r="AU808" s="204" t="s">
        <v>92</v>
      </c>
      <c r="AV808" s="13" t="s">
        <v>90</v>
      </c>
      <c r="AW808" s="13" t="s">
        <v>42</v>
      </c>
      <c r="AX808" s="13" t="s">
        <v>82</v>
      </c>
      <c r="AY808" s="204" t="s">
        <v>134</v>
      </c>
    </row>
    <row r="809" spans="1:65" s="14" customFormat="1" ht="11.25">
      <c r="B809" s="205"/>
      <c r="C809" s="206"/>
      <c r="D809" s="196" t="s">
        <v>145</v>
      </c>
      <c r="E809" s="207" t="s">
        <v>44</v>
      </c>
      <c r="F809" s="208" t="s">
        <v>90</v>
      </c>
      <c r="G809" s="206"/>
      <c r="H809" s="209">
        <v>1</v>
      </c>
      <c r="I809" s="210"/>
      <c r="J809" s="206"/>
      <c r="K809" s="206"/>
      <c r="L809" s="211"/>
      <c r="M809" s="212"/>
      <c r="N809" s="213"/>
      <c r="O809" s="213"/>
      <c r="P809" s="213"/>
      <c r="Q809" s="213"/>
      <c r="R809" s="213"/>
      <c r="S809" s="213"/>
      <c r="T809" s="214"/>
      <c r="AT809" s="215" t="s">
        <v>145</v>
      </c>
      <c r="AU809" s="215" t="s">
        <v>92</v>
      </c>
      <c r="AV809" s="14" t="s">
        <v>92</v>
      </c>
      <c r="AW809" s="14" t="s">
        <v>42</v>
      </c>
      <c r="AX809" s="14" t="s">
        <v>90</v>
      </c>
      <c r="AY809" s="215" t="s">
        <v>134</v>
      </c>
    </row>
    <row r="810" spans="1:65" s="2" customFormat="1" ht="21.75" customHeight="1">
      <c r="A810" s="35"/>
      <c r="B810" s="36"/>
      <c r="C810" s="216" t="s">
        <v>818</v>
      </c>
      <c r="D810" s="216" t="s">
        <v>166</v>
      </c>
      <c r="E810" s="217" t="s">
        <v>819</v>
      </c>
      <c r="F810" s="218" t="s">
        <v>820</v>
      </c>
      <c r="G810" s="219" t="s">
        <v>284</v>
      </c>
      <c r="H810" s="220">
        <v>1</v>
      </c>
      <c r="I810" s="221"/>
      <c r="J810" s="222">
        <f>ROUND(I810*H810,2)</f>
        <v>0</v>
      </c>
      <c r="K810" s="218" t="s">
        <v>323</v>
      </c>
      <c r="L810" s="223"/>
      <c r="M810" s="224" t="s">
        <v>44</v>
      </c>
      <c r="N810" s="225" t="s">
        <v>53</v>
      </c>
      <c r="O810" s="65"/>
      <c r="P810" s="185">
        <f>O810*H810</f>
        <v>0</v>
      </c>
      <c r="Q810" s="185">
        <v>0</v>
      </c>
      <c r="R810" s="185">
        <f>Q810*H810</f>
        <v>0</v>
      </c>
      <c r="S810" s="185">
        <v>0</v>
      </c>
      <c r="T810" s="186">
        <f>S810*H810</f>
        <v>0</v>
      </c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R810" s="187" t="s">
        <v>92</v>
      </c>
      <c r="AT810" s="187" t="s">
        <v>166</v>
      </c>
      <c r="AU810" s="187" t="s">
        <v>92</v>
      </c>
      <c r="AY810" s="17" t="s">
        <v>134</v>
      </c>
      <c r="BE810" s="188">
        <f>IF(N810="základní",J810,0)</f>
        <v>0</v>
      </c>
      <c r="BF810" s="188">
        <f>IF(N810="snížená",J810,0)</f>
        <v>0</v>
      </c>
      <c r="BG810" s="188">
        <f>IF(N810="zákl. přenesená",J810,0)</f>
        <v>0</v>
      </c>
      <c r="BH810" s="188">
        <f>IF(N810="sníž. přenesená",J810,0)</f>
        <v>0</v>
      </c>
      <c r="BI810" s="188">
        <f>IF(N810="nulová",J810,0)</f>
        <v>0</v>
      </c>
      <c r="BJ810" s="17" t="s">
        <v>90</v>
      </c>
      <c r="BK810" s="188">
        <f>ROUND(I810*H810,2)</f>
        <v>0</v>
      </c>
      <c r="BL810" s="17" t="s">
        <v>90</v>
      </c>
      <c r="BM810" s="187" t="s">
        <v>821</v>
      </c>
    </row>
    <row r="811" spans="1:65" s="13" customFormat="1" ht="11.25">
      <c r="B811" s="194"/>
      <c r="C811" s="195"/>
      <c r="D811" s="196" t="s">
        <v>145</v>
      </c>
      <c r="E811" s="197" t="s">
        <v>44</v>
      </c>
      <c r="F811" s="198" t="s">
        <v>822</v>
      </c>
      <c r="G811" s="195"/>
      <c r="H811" s="197" t="s">
        <v>44</v>
      </c>
      <c r="I811" s="199"/>
      <c r="J811" s="195"/>
      <c r="K811" s="195"/>
      <c r="L811" s="200"/>
      <c r="M811" s="201"/>
      <c r="N811" s="202"/>
      <c r="O811" s="202"/>
      <c r="P811" s="202"/>
      <c r="Q811" s="202"/>
      <c r="R811" s="202"/>
      <c r="S811" s="202"/>
      <c r="T811" s="203"/>
      <c r="AT811" s="204" t="s">
        <v>145</v>
      </c>
      <c r="AU811" s="204" t="s">
        <v>92</v>
      </c>
      <c r="AV811" s="13" t="s">
        <v>90</v>
      </c>
      <c r="AW811" s="13" t="s">
        <v>42</v>
      </c>
      <c r="AX811" s="13" t="s">
        <v>82</v>
      </c>
      <c r="AY811" s="204" t="s">
        <v>134</v>
      </c>
    </row>
    <row r="812" spans="1:65" s="14" customFormat="1" ht="11.25">
      <c r="B812" s="205"/>
      <c r="C812" s="206"/>
      <c r="D812" s="196" t="s">
        <v>145</v>
      </c>
      <c r="E812" s="207" t="s">
        <v>44</v>
      </c>
      <c r="F812" s="208" t="s">
        <v>90</v>
      </c>
      <c r="G812" s="206"/>
      <c r="H812" s="209">
        <v>1</v>
      </c>
      <c r="I812" s="210"/>
      <c r="J812" s="206"/>
      <c r="K812" s="206"/>
      <c r="L812" s="211"/>
      <c r="M812" s="212"/>
      <c r="N812" s="213"/>
      <c r="O812" s="213"/>
      <c r="P812" s="213"/>
      <c r="Q812" s="213"/>
      <c r="R812" s="213"/>
      <c r="S812" s="213"/>
      <c r="T812" s="214"/>
      <c r="AT812" s="215" t="s">
        <v>145</v>
      </c>
      <c r="AU812" s="215" t="s">
        <v>92</v>
      </c>
      <c r="AV812" s="14" t="s">
        <v>92</v>
      </c>
      <c r="AW812" s="14" t="s">
        <v>42</v>
      </c>
      <c r="AX812" s="14" t="s">
        <v>90</v>
      </c>
      <c r="AY812" s="215" t="s">
        <v>134</v>
      </c>
    </row>
    <row r="813" spans="1:65" s="2" customFormat="1" ht="55.5" customHeight="1">
      <c r="A813" s="35"/>
      <c r="B813" s="36"/>
      <c r="C813" s="176" t="s">
        <v>823</v>
      </c>
      <c r="D813" s="176" t="s">
        <v>136</v>
      </c>
      <c r="E813" s="177" t="s">
        <v>824</v>
      </c>
      <c r="F813" s="178" t="s">
        <v>825</v>
      </c>
      <c r="G813" s="179" t="s">
        <v>284</v>
      </c>
      <c r="H813" s="180">
        <v>2</v>
      </c>
      <c r="I813" s="181"/>
      <c r="J813" s="182">
        <f>ROUND(I813*H813,2)</f>
        <v>0</v>
      </c>
      <c r="K813" s="178" t="s">
        <v>140</v>
      </c>
      <c r="L813" s="40"/>
      <c r="M813" s="183" t="s">
        <v>44</v>
      </c>
      <c r="N813" s="184" t="s">
        <v>53</v>
      </c>
      <c r="O813" s="65"/>
      <c r="P813" s="185">
        <f>O813*H813</f>
        <v>0</v>
      </c>
      <c r="Q813" s="185">
        <v>0</v>
      </c>
      <c r="R813" s="185">
        <f>Q813*H813</f>
        <v>0</v>
      </c>
      <c r="S813" s="185">
        <v>0</v>
      </c>
      <c r="T813" s="186">
        <f>S813*H813</f>
        <v>0</v>
      </c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R813" s="187" t="s">
        <v>90</v>
      </c>
      <c r="AT813" s="187" t="s">
        <v>136</v>
      </c>
      <c r="AU813" s="187" t="s">
        <v>92</v>
      </c>
      <c r="AY813" s="17" t="s">
        <v>134</v>
      </c>
      <c r="BE813" s="188">
        <f>IF(N813="základní",J813,0)</f>
        <v>0</v>
      </c>
      <c r="BF813" s="188">
        <f>IF(N813="snížená",J813,0)</f>
        <v>0</v>
      </c>
      <c r="BG813" s="188">
        <f>IF(N813="zákl. přenesená",J813,0)</f>
        <v>0</v>
      </c>
      <c r="BH813" s="188">
        <f>IF(N813="sníž. přenesená",J813,0)</f>
        <v>0</v>
      </c>
      <c r="BI813" s="188">
        <f>IF(N813="nulová",J813,0)</f>
        <v>0</v>
      </c>
      <c r="BJ813" s="17" t="s">
        <v>90</v>
      </c>
      <c r="BK813" s="188">
        <f>ROUND(I813*H813,2)</f>
        <v>0</v>
      </c>
      <c r="BL813" s="17" t="s">
        <v>90</v>
      </c>
      <c r="BM813" s="187" t="s">
        <v>826</v>
      </c>
    </row>
    <row r="814" spans="1:65" s="2" customFormat="1" ht="11.25">
      <c r="A814" s="35"/>
      <c r="B814" s="36"/>
      <c r="C814" s="37"/>
      <c r="D814" s="189" t="s">
        <v>143</v>
      </c>
      <c r="E814" s="37"/>
      <c r="F814" s="190" t="s">
        <v>827</v>
      </c>
      <c r="G814" s="37"/>
      <c r="H814" s="37"/>
      <c r="I814" s="191"/>
      <c r="J814" s="37"/>
      <c r="K814" s="37"/>
      <c r="L814" s="40"/>
      <c r="M814" s="192"/>
      <c r="N814" s="193"/>
      <c r="O814" s="65"/>
      <c r="P814" s="65"/>
      <c r="Q814" s="65"/>
      <c r="R814" s="65"/>
      <c r="S814" s="65"/>
      <c r="T814" s="66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T814" s="17" t="s">
        <v>143</v>
      </c>
      <c r="AU814" s="17" t="s">
        <v>92</v>
      </c>
    </row>
    <row r="815" spans="1:65" s="13" customFormat="1" ht="11.25">
      <c r="B815" s="194"/>
      <c r="C815" s="195"/>
      <c r="D815" s="196" t="s">
        <v>145</v>
      </c>
      <c r="E815" s="197" t="s">
        <v>44</v>
      </c>
      <c r="F815" s="198" t="s">
        <v>226</v>
      </c>
      <c r="G815" s="195"/>
      <c r="H815" s="197" t="s">
        <v>44</v>
      </c>
      <c r="I815" s="199"/>
      <c r="J815" s="195"/>
      <c r="K815" s="195"/>
      <c r="L815" s="200"/>
      <c r="M815" s="201"/>
      <c r="N815" s="202"/>
      <c r="O815" s="202"/>
      <c r="P815" s="202"/>
      <c r="Q815" s="202"/>
      <c r="R815" s="202"/>
      <c r="S815" s="202"/>
      <c r="T815" s="203"/>
      <c r="AT815" s="204" t="s">
        <v>145</v>
      </c>
      <c r="AU815" s="204" t="s">
        <v>92</v>
      </c>
      <c r="AV815" s="13" t="s">
        <v>90</v>
      </c>
      <c r="AW815" s="13" t="s">
        <v>42</v>
      </c>
      <c r="AX815" s="13" t="s">
        <v>82</v>
      </c>
      <c r="AY815" s="204" t="s">
        <v>134</v>
      </c>
    </row>
    <row r="816" spans="1:65" s="13" customFormat="1" ht="11.25">
      <c r="B816" s="194"/>
      <c r="C816" s="195"/>
      <c r="D816" s="196" t="s">
        <v>145</v>
      </c>
      <c r="E816" s="197" t="s">
        <v>44</v>
      </c>
      <c r="F816" s="198" t="s">
        <v>589</v>
      </c>
      <c r="G816" s="195"/>
      <c r="H816" s="197" t="s">
        <v>44</v>
      </c>
      <c r="I816" s="199"/>
      <c r="J816" s="195"/>
      <c r="K816" s="195"/>
      <c r="L816" s="200"/>
      <c r="M816" s="201"/>
      <c r="N816" s="202"/>
      <c r="O816" s="202"/>
      <c r="P816" s="202"/>
      <c r="Q816" s="202"/>
      <c r="R816" s="202"/>
      <c r="S816" s="202"/>
      <c r="T816" s="203"/>
      <c r="AT816" s="204" t="s">
        <v>145</v>
      </c>
      <c r="AU816" s="204" t="s">
        <v>92</v>
      </c>
      <c r="AV816" s="13" t="s">
        <v>90</v>
      </c>
      <c r="AW816" s="13" t="s">
        <v>42</v>
      </c>
      <c r="AX816" s="13" t="s">
        <v>82</v>
      </c>
      <c r="AY816" s="204" t="s">
        <v>134</v>
      </c>
    </row>
    <row r="817" spans="1:65" s="14" customFormat="1" ht="11.25">
      <c r="B817" s="205"/>
      <c r="C817" s="206"/>
      <c r="D817" s="196" t="s">
        <v>145</v>
      </c>
      <c r="E817" s="207" t="s">
        <v>44</v>
      </c>
      <c r="F817" s="208" t="s">
        <v>90</v>
      </c>
      <c r="G817" s="206"/>
      <c r="H817" s="209">
        <v>1</v>
      </c>
      <c r="I817" s="210"/>
      <c r="J817" s="206"/>
      <c r="K817" s="206"/>
      <c r="L817" s="211"/>
      <c r="M817" s="212"/>
      <c r="N817" s="213"/>
      <c r="O817" s="213"/>
      <c r="P817" s="213"/>
      <c r="Q817" s="213"/>
      <c r="R817" s="213"/>
      <c r="S817" s="213"/>
      <c r="T817" s="214"/>
      <c r="AT817" s="215" t="s">
        <v>145</v>
      </c>
      <c r="AU817" s="215" t="s">
        <v>92</v>
      </c>
      <c r="AV817" s="14" t="s">
        <v>92</v>
      </c>
      <c r="AW817" s="14" t="s">
        <v>42</v>
      </c>
      <c r="AX817" s="14" t="s">
        <v>82</v>
      </c>
      <c r="AY817" s="215" t="s">
        <v>134</v>
      </c>
    </row>
    <row r="818" spans="1:65" s="13" customFormat="1" ht="11.25">
      <c r="B818" s="194"/>
      <c r="C818" s="195"/>
      <c r="D818" s="196" t="s">
        <v>145</v>
      </c>
      <c r="E818" s="197" t="s">
        <v>44</v>
      </c>
      <c r="F818" s="198" t="s">
        <v>591</v>
      </c>
      <c r="G818" s="195"/>
      <c r="H818" s="197" t="s">
        <v>44</v>
      </c>
      <c r="I818" s="199"/>
      <c r="J818" s="195"/>
      <c r="K818" s="195"/>
      <c r="L818" s="200"/>
      <c r="M818" s="201"/>
      <c r="N818" s="202"/>
      <c r="O818" s="202"/>
      <c r="P818" s="202"/>
      <c r="Q818" s="202"/>
      <c r="R818" s="202"/>
      <c r="S818" s="202"/>
      <c r="T818" s="203"/>
      <c r="AT818" s="204" t="s">
        <v>145</v>
      </c>
      <c r="AU818" s="204" t="s">
        <v>92</v>
      </c>
      <c r="AV818" s="13" t="s">
        <v>90</v>
      </c>
      <c r="AW818" s="13" t="s">
        <v>42</v>
      </c>
      <c r="AX818" s="13" t="s">
        <v>82</v>
      </c>
      <c r="AY818" s="204" t="s">
        <v>134</v>
      </c>
    </row>
    <row r="819" spans="1:65" s="14" customFormat="1" ht="11.25">
      <c r="B819" s="205"/>
      <c r="C819" s="206"/>
      <c r="D819" s="196" t="s">
        <v>145</v>
      </c>
      <c r="E819" s="207" t="s">
        <v>44</v>
      </c>
      <c r="F819" s="208" t="s">
        <v>90</v>
      </c>
      <c r="G819" s="206"/>
      <c r="H819" s="209">
        <v>1</v>
      </c>
      <c r="I819" s="210"/>
      <c r="J819" s="206"/>
      <c r="K819" s="206"/>
      <c r="L819" s="211"/>
      <c r="M819" s="212"/>
      <c r="N819" s="213"/>
      <c r="O819" s="213"/>
      <c r="P819" s="213"/>
      <c r="Q819" s="213"/>
      <c r="R819" s="213"/>
      <c r="S819" s="213"/>
      <c r="T819" s="214"/>
      <c r="AT819" s="215" t="s">
        <v>145</v>
      </c>
      <c r="AU819" s="215" t="s">
        <v>92</v>
      </c>
      <c r="AV819" s="14" t="s">
        <v>92</v>
      </c>
      <c r="AW819" s="14" t="s">
        <v>42</v>
      </c>
      <c r="AX819" s="14" t="s">
        <v>82</v>
      </c>
      <c r="AY819" s="215" t="s">
        <v>134</v>
      </c>
    </row>
    <row r="820" spans="1:65" s="15" customFormat="1" ht="11.25">
      <c r="B820" s="226"/>
      <c r="C820" s="227"/>
      <c r="D820" s="196" t="s">
        <v>145</v>
      </c>
      <c r="E820" s="228" t="s">
        <v>44</v>
      </c>
      <c r="F820" s="229" t="s">
        <v>232</v>
      </c>
      <c r="G820" s="227"/>
      <c r="H820" s="230">
        <v>2</v>
      </c>
      <c r="I820" s="231"/>
      <c r="J820" s="227"/>
      <c r="K820" s="227"/>
      <c r="L820" s="232"/>
      <c r="M820" s="233"/>
      <c r="N820" s="234"/>
      <c r="O820" s="234"/>
      <c r="P820" s="234"/>
      <c r="Q820" s="234"/>
      <c r="R820" s="234"/>
      <c r="S820" s="234"/>
      <c r="T820" s="235"/>
      <c r="AT820" s="236" t="s">
        <v>145</v>
      </c>
      <c r="AU820" s="236" t="s">
        <v>92</v>
      </c>
      <c r="AV820" s="15" t="s">
        <v>141</v>
      </c>
      <c r="AW820" s="15" t="s">
        <v>42</v>
      </c>
      <c r="AX820" s="15" t="s">
        <v>90</v>
      </c>
      <c r="AY820" s="236" t="s">
        <v>134</v>
      </c>
    </row>
    <row r="821" spans="1:65" s="2" customFormat="1" ht="16.5" customHeight="1">
      <c r="A821" s="35"/>
      <c r="B821" s="36"/>
      <c r="C821" s="216" t="s">
        <v>828</v>
      </c>
      <c r="D821" s="216" t="s">
        <v>166</v>
      </c>
      <c r="E821" s="217" t="s">
        <v>829</v>
      </c>
      <c r="F821" s="218" t="s">
        <v>830</v>
      </c>
      <c r="G821" s="219" t="s">
        <v>284</v>
      </c>
      <c r="H821" s="220">
        <v>2</v>
      </c>
      <c r="I821" s="221"/>
      <c r="J821" s="222">
        <f>ROUND(I821*H821,2)</f>
        <v>0</v>
      </c>
      <c r="K821" s="218" t="s">
        <v>323</v>
      </c>
      <c r="L821" s="223"/>
      <c r="M821" s="224" t="s">
        <v>44</v>
      </c>
      <c r="N821" s="225" t="s">
        <v>53</v>
      </c>
      <c r="O821" s="65"/>
      <c r="P821" s="185">
        <f>O821*H821</f>
        <v>0</v>
      </c>
      <c r="Q821" s="185">
        <v>0</v>
      </c>
      <c r="R821" s="185">
        <f>Q821*H821</f>
        <v>0</v>
      </c>
      <c r="S821" s="185">
        <v>0</v>
      </c>
      <c r="T821" s="186">
        <f>S821*H821</f>
        <v>0</v>
      </c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R821" s="187" t="s">
        <v>92</v>
      </c>
      <c r="AT821" s="187" t="s">
        <v>166</v>
      </c>
      <c r="AU821" s="187" t="s">
        <v>92</v>
      </c>
      <c r="AY821" s="17" t="s">
        <v>134</v>
      </c>
      <c r="BE821" s="188">
        <f>IF(N821="základní",J821,0)</f>
        <v>0</v>
      </c>
      <c r="BF821" s="188">
        <f>IF(N821="snížená",J821,0)</f>
        <v>0</v>
      </c>
      <c r="BG821" s="188">
        <f>IF(N821="zákl. přenesená",J821,0)</f>
        <v>0</v>
      </c>
      <c r="BH821" s="188">
        <f>IF(N821="sníž. přenesená",J821,0)</f>
        <v>0</v>
      </c>
      <c r="BI821" s="188">
        <f>IF(N821="nulová",J821,0)</f>
        <v>0</v>
      </c>
      <c r="BJ821" s="17" t="s">
        <v>90</v>
      </c>
      <c r="BK821" s="188">
        <f>ROUND(I821*H821,2)</f>
        <v>0</v>
      </c>
      <c r="BL821" s="17" t="s">
        <v>90</v>
      </c>
      <c r="BM821" s="187" t="s">
        <v>831</v>
      </c>
    </row>
    <row r="822" spans="1:65" s="13" customFormat="1" ht="11.25">
      <c r="B822" s="194"/>
      <c r="C822" s="195"/>
      <c r="D822" s="196" t="s">
        <v>145</v>
      </c>
      <c r="E822" s="197" t="s">
        <v>44</v>
      </c>
      <c r="F822" s="198" t="s">
        <v>226</v>
      </c>
      <c r="G822" s="195"/>
      <c r="H822" s="197" t="s">
        <v>44</v>
      </c>
      <c r="I822" s="199"/>
      <c r="J822" s="195"/>
      <c r="K822" s="195"/>
      <c r="L822" s="200"/>
      <c r="M822" s="201"/>
      <c r="N822" s="202"/>
      <c r="O822" s="202"/>
      <c r="P822" s="202"/>
      <c r="Q822" s="202"/>
      <c r="R822" s="202"/>
      <c r="S822" s="202"/>
      <c r="T822" s="203"/>
      <c r="AT822" s="204" t="s">
        <v>145</v>
      </c>
      <c r="AU822" s="204" t="s">
        <v>92</v>
      </c>
      <c r="AV822" s="13" t="s">
        <v>90</v>
      </c>
      <c r="AW822" s="13" t="s">
        <v>42</v>
      </c>
      <c r="AX822" s="13" t="s">
        <v>82</v>
      </c>
      <c r="AY822" s="204" t="s">
        <v>134</v>
      </c>
    </row>
    <row r="823" spans="1:65" s="13" customFormat="1" ht="11.25">
      <c r="B823" s="194"/>
      <c r="C823" s="195"/>
      <c r="D823" s="196" t="s">
        <v>145</v>
      </c>
      <c r="E823" s="197" t="s">
        <v>44</v>
      </c>
      <c r="F823" s="198" t="s">
        <v>589</v>
      </c>
      <c r="G823" s="195"/>
      <c r="H823" s="197" t="s">
        <v>44</v>
      </c>
      <c r="I823" s="199"/>
      <c r="J823" s="195"/>
      <c r="K823" s="195"/>
      <c r="L823" s="200"/>
      <c r="M823" s="201"/>
      <c r="N823" s="202"/>
      <c r="O823" s="202"/>
      <c r="P823" s="202"/>
      <c r="Q823" s="202"/>
      <c r="R823" s="202"/>
      <c r="S823" s="202"/>
      <c r="T823" s="203"/>
      <c r="AT823" s="204" t="s">
        <v>145</v>
      </c>
      <c r="AU823" s="204" t="s">
        <v>92</v>
      </c>
      <c r="AV823" s="13" t="s">
        <v>90</v>
      </c>
      <c r="AW823" s="13" t="s">
        <v>42</v>
      </c>
      <c r="AX823" s="13" t="s">
        <v>82</v>
      </c>
      <c r="AY823" s="204" t="s">
        <v>134</v>
      </c>
    </row>
    <row r="824" spans="1:65" s="14" customFormat="1" ht="11.25">
      <c r="B824" s="205"/>
      <c r="C824" s="206"/>
      <c r="D824" s="196" t="s">
        <v>145</v>
      </c>
      <c r="E824" s="207" t="s">
        <v>44</v>
      </c>
      <c r="F824" s="208" t="s">
        <v>90</v>
      </c>
      <c r="G824" s="206"/>
      <c r="H824" s="209">
        <v>1</v>
      </c>
      <c r="I824" s="210"/>
      <c r="J824" s="206"/>
      <c r="K824" s="206"/>
      <c r="L824" s="211"/>
      <c r="M824" s="212"/>
      <c r="N824" s="213"/>
      <c r="O824" s="213"/>
      <c r="P824" s="213"/>
      <c r="Q824" s="213"/>
      <c r="R824" s="213"/>
      <c r="S824" s="213"/>
      <c r="T824" s="214"/>
      <c r="AT824" s="215" t="s">
        <v>145</v>
      </c>
      <c r="AU824" s="215" t="s">
        <v>92</v>
      </c>
      <c r="AV824" s="14" t="s">
        <v>92</v>
      </c>
      <c r="AW824" s="14" t="s">
        <v>42</v>
      </c>
      <c r="AX824" s="14" t="s">
        <v>82</v>
      </c>
      <c r="AY824" s="215" t="s">
        <v>134</v>
      </c>
    </row>
    <row r="825" spans="1:65" s="13" customFormat="1" ht="11.25">
      <c r="B825" s="194"/>
      <c r="C825" s="195"/>
      <c r="D825" s="196" t="s">
        <v>145</v>
      </c>
      <c r="E825" s="197" t="s">
        <v>44</v>
      </c>
      <c r="F825" s="198" t="s">
        <v>591</v>
      </c>
      <c r="G825" s="195"/>
      <c r="H825" s="197" t="s">
        <v>44</v>
      </c>
      <c r="I825" s="199"/>
      <c r="J825" s="195"/>
      <c r="K825" s="195"/>
      <c r="L825" s="200"/>
      <c r="M825" s="201"/>
      <c r="N825" s="202"/>
      <c r="O825" s="202"/>
      <c r="P825" s="202"/>
      <c r="Q825" s="202"/>
      <c r="R825" s="202"/>
      <c r="S825" s="202"/>
      <c r="T825" s="203"/>
      <c r="AT825" s="204" t="s">
        <v>145</v>
      </c>
      <c r="AU825" s="204" t="s">
        <v>92</v>
      </c>
      <c r="AV825" s="13" t="s">
        <v>90</v>
      </c>
      <c r="AW825" s="13" t="s">
        <v>42</v>
      </c>
      <c r="AX825" s="13" t="s">
        <v>82</v>
      </c>
      <c r="AY825" s="204" t="s">
        <v>134</v>
      </c>
    </row>
    <row r="826" spans="1:65" s="14" customFormat="1" ht="11.25">
      <c r="B826" s="205"/>
      <c r="C826" s="206"/>
      <c r="D826" s="196" t="s">
        <v>145</v>
      </c>
      <c r="E826" s="207" t="s">
        <v>44</v>
      </c>
      <c r="F826" s="208" t="s">
        <v>90</v>
      </c>
      <c r="G826" s="206"/>
      <c r="H826" s="209">
        <v>1</v>
      </c>
      <c r="I826" s="210"/>
      <c r="J826" s="206"/>
      <c r="K826" s="206"/>
      <c r="L826" s="211"/>
      <c r="M826" s="212"/>
      <c r="N826" s="213"/>
      <c r="O826" s="213"/>
      <c r="P826" s="213"/>
      <c r="Q826" s="213"/>
      <c r="R826" s="213"/>
      <c r="S826" s="213"/>
      <c r="T826" s="214"/>
      <c r="AT826" s="215" t="s">
        <v>145</v>
      </c>
      <c r="AU826" s="215" t="s">
        <v>92</v>
      </c>
      <c r="AV826" s="14" t="s">
        <v>92</v>
      </c>
      <c r="AW826" s="14" t="s">
        <v>42</v>
      </c>
      <c r="AX826" s="14" t="s">
        <v>82</v>
      </c>
      <c r="AY826" s="215" t="s">
        <v>134</v>
      </c>
    </row>
    <row r="827" spans="1:65" s="15" customFormat="1" ht="11.25">
      <c r="B827" s="226"/>
      <c r="C827" s="227"/>
      <c r="D827" s="196" t="s">
        <v>145</v>
      </c>
      <c r="E827" s="228" t="s">
        <v>44</v>
      </c>
      <c r="F827" s="229" t="s">
        <v>232</v>
      </c>
      <c r="G827" s="227"/>
      <c r="H827" s="230">
        <v>2</v>
      </c>
      <c r="I827" s="231"/>
      <c r="J827" s="227"/>
      <c r="K827" s="227"/>
      <c r="L827" s="232"/>
      <c r="M827" s="233"/>
      <c r="N827" s="234"/>
      <c r="O827" s="234"/>
      <c r="P827" s="234"/>
      <c r="Q827" s="234"/>
      <c r="R827" s="234"/>
      <c r="S827" s="234"/>
      <c r="T827" s="235"/>
      <c r="AT827" s="236" t="s">
        <v>145</v>
      </c>
      <c r="AU827" s="236" t="s">
        <v>92</v>
      </c>
      <c r="AV827" s="15" t="s">
        <v>141</v>
      </c>
      <c r="AW827" s="15" t="s">
        <v>42</v>
      </c>
      <c r="AX827" s="15" t="s">
        <v>90</v>
      </c>
      <c r="AY827" s="236" t="s">
        <v>134</v>
      </c>
    </row>
    <row r="828" spans="1:65" s="2" customFormat="1" ht="16.5" customHeight="1">
      <c r="A828" s="35"/>
      <c r="B828" s="36"/>
      <c r="C828" s="176" t="s">
        <v>832</v>
      </c>
      <c r="D828" s="176" t="s">
        <v>136</v>
      </c>
      <c r="E828" s="177" t="s">
        <v>833</v>
      </c>
      <c r="F828" s="178" t="s">
        <v>834</v>
      </c>
      <c r="G828" s="179" t="s">
        <v>284</v>
      </c>
      <c r="H828" s="180">
        <v>2</v>
      </c>
      <c r="I828" s="181"/>
      <c r="J828" s="182">
        <f>ROUND(I828*H828,2)</f>
        <v>0</v>
      </c>
      <c r="K828" s="178" t="s">
        <v>140</v>
      </c>
      <c r="L828" s="40"/>
      <c r="M828" s="183" t="s">
        <v>44</v>
      </c>
      <c r="N828" s="184" t="s">
        <v>53</v>
      </c>
      <c r="O828" s="65"/>
      <c r="P828" s="185">
        <f>O828*H828</f>
        <v>0</v>
      </c>
      <c r="Q828" s="185">
        <v>0</v>
      </c>
      <c r="R828" s="185">
        <f>Q828*H828</f>
        <v>0</v>
      </c>
      <c r="S828" s="185">
        <v>0</v>
      </c>
      <c r="T828" s="186">
        <f>S828*H828</f>
        <v>0</v>
      </c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R828" s="187" t="s">
        <v>90</v>
      </c>
      <c r="AT828" s="187" t="s">
        <v>136</v>
      </c>
      <c r="AU828" s="187" t="s">
        <v>92</v>
      </c>
      <c r="AY828" s="17" t="s">
        <v>134</v>
      </c>
      <c r="BE828" s="188">
        <f>IF(N828="základní",J828,0)</f>
        <v>0</v>
      </c>
      <c r="BF828" s="188">
        <f>IF(N828="snížená",J828,0)</f>
        <v>0</v>
      </c>
      <c r="BG828" s="188">
        <f>IF(N828="zákl. přenesená",J828,0)</f>
        <v>0</v>
      </c>
      <c r="BH828" s="188">
        <f>IF(N828="sníž. přenesená",J828,0)</f>
        <v>0</v>
      </c>
      <c r="BI828" s="188">
        <f>IF(N828="nulová",J828,0)</f>
        <v>0</v>
      </c>
      <c r="BJ828" s="17" t="s">
        <v>90</v>
      </c>
      <c r="BK828" s="188">
        <f>ROUND(I828*H828,2)</f>
        <v>0</v>
      </c>
      <c r="BL828" s="17" t="s">
        <v>90</v>
      </c>
      <c r="BM828" s="187" t="s">
        <v>835</v>
      </c>
    </row>
    <row r="829" spans="1:65" s="2" customFormat="1" ht="11.25">
      <c r="A829" s="35"/>
      <c r="B829" s="36"/>
      <c r="C829" s="37"/>
      <c r="D829" s="189" t="s">
        <v>143</v>
      </c>
      <c r="E829" s="37"/>
      <c r="F829" s="190" t="s">
        <v>836</v>
      </c>
      <c r="G829" s="37"/>
      <c r="H829" s="37"/>
      <c r="I829" s="191"/>
      <c r="J829" s="37"/>
      <c r="K829" s="37"/>
      <c r="L829" s="40"/>
      <c r="M829" s="192"/>
      <c r="N829" s="193"/>
      <c r="O829" s="65"/>
      <c r="P829" s="65"/>
      <c r="Q829" s="65"/>
      <c r="R829" s="65"/>
      <c r="S829" s="65"/>
      <c r="T829" s="66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T829" s="17" t="s">
        <v>143</v>
      </c>
      <c r="AU829" s="17" t="s">
        <v>92</v>
      </c>
    </row>
    <row r="830" spans="1:65" s="13" customFormat="1" ht="11.25">
      <c r="B830" s="194"/>
      <c r="C830" s="195"/>
      <c r="D830" s="196" t="s">
        <v>145</v>
      </c>
      <c r="E830" s="197" t="s">
        <v>44</v>
      </c>
      <c r="F830" s="198" t="s">
        <v>492</v>
      </c>
      <c r="G830" s="195"/>
      <c r="H830" s="197" t="s">
        <v>44</v>
      </c>
      <c r="I830" s="199"/>
      <c r="J830" s="195"/>
      <c r="K830" s="195"/>
      <c r="L830" s="200"/>
      <c r="M830" s="201"/>
      <c r="N830" s="202"/>
      <c r="O830" s="202"/>
      <c r="P830" s="202"/>
      <c r="Q830" s="202"/>
      <c r="R830" s="202"/>
      <c r="S830" s="202"/>
      <c r="T830" s="203"/>
      <c r="AT830" s="204" t="s">
        <v>145</v>
      </c>
      <c r="AU830" s="204" t="s">
        <v>92</v>
      </c>
      <c r="AV830" s="13" t="s">
        <v>90</v>
      </c>
      <c r="AW830" s="13" t="s">
        <v>42</v>
      </c>
      <c r="AX830" s="13" t="s">
        <v>82</v>
      </c>
      <c r="AY830" s="204" t="s">
        <v>134</v>
      </c>
    </row>
    <row r="831" spans="1:65" s="13" customFormat="1" ht="11.25">
      <c r="B831" s="194"/>
      <c r="C831" s="195"/>
      <c r="D831" s="196" t="s">
        <v>145</v>
      </c>
      <c r="E831" s="197" t="s">
        <v>44</v>
      </c>
      <c r="F831" s="198" t="s">
        <v>837</v>
      </c>
      <c r="G831" s="195"/>
      <c r="H831" s="197" t="s">
        <v>44</v>
      </c>
      <c r="I831" s="199"/>
      <c r="J831" s="195"/>
      <c r="K831" s="195"/>
      <c r="L831" s="200"/>
      <c r="M831" s="201"/>
      <c r="N831" s="202"/>
      <c r="O831" s="202"/>
      <c r="P831" s="202"/>
      <c r="Q831" s="202"/>
      <c r="R831" s="202"/>
      <c r="S831" s="202"/>
      <c r="T831" s="203"/>
      <c r="AT831" s="204" t="s">
        <v>145</v>
      </c>
      <c r="AU831" s="204" t="s">
        <v>92</v>
      </c>
      <c r="AV831" s="13" t="s">
        <v>90</v>
      </c>
      <c r="AW831" s="13" t="s">
        <v>42</v>
      </c>
      <c r="AX831" s="13" t="s">
        <v>82</v>
      </c>
      <c r="AY831" s="204" t="s">
        <v>134</v>
      </c>
    </row>
    <row r="832" spans="1:65" s="13" customFormat="1" ht="11.25">
      <c r="B832" s="194"/>
      <c r="C832" s="195"/>
      <c r="D832" s="196" t="s">
        <v>145</v>
      </c>
      <c r="E832" s="197" t="s">
        <v>44</v>
      </c>
      <c r="F832" s="198" t="s">
        <v>589</v>
      </c>
      <c r="G832" s="195"/>
      <c r="H832" s="197" t="s">
        <v>44</v>
      </c>
      <c r="I832" s="199"/>
      <c r="J832" s="195"/>
      <c r="K832" s="195"/>
      <c r="L832" s="200"/>
      <c r="M832" s="201"/>
      <c r="N832" s="202"/>
      <c r="O832" s="202"/>
      <c r="P832" s="202"/>
      <c r="Q832" s="202"/>
      <c r="R832" s="202"/>
      <c r="S832" s="202"/>
      <c r="T832" s="203"/>
      <c r="AT832" s="204" t="s">
        <v>145</v>
      </c>
      <c r="AU832" s="204" t="s">
        <v>92</v>
      </c>
      <c r="AV832" s="13" t="s">
        <v>90</v>
      </c>
      <c r="AW832" s="13" t="s">
        <v>42</v>
      </c>
      <c r="AX832" s="13" t="s">
        <v>82</v>
      </c>
      <c r="AY832" s="204" t="s">
        <v>134</v>
      </c>
    </row>
    <row r="833" spans="1:65" s="14" customFormat="1" ht="11.25">
      <c r="B833" s="205"/>
      <c r="C833" s="206"/>
      <c r="D833" s="196" t="s">
        <v>145</v>
      </c>
      <c r="E833" s="207" t="s">
        <v>44</v>
      </c>
      <c r="F833" s="208" t="s">
        <v>90</v>
      </c>
      <c r="G833" s="206"/>
      <c r="H833" s="209">
        <v>1</v>
      </c>
      <c r="I833" s="210"/>
      <c r="J833" s="206"/>
      <c r="K833" s="206"/>
      <c r="L833" s="211"/>
      <c r="M833" s="212"/>
      <c r="N833" s="213"/>
      <c r="O833" s="213"/>
      <c r="P833" s="213"/>
      <c r="Q833" s="213"/>
      <c r="R833" s="213"/>
      <c r="S833" s="213"/>
      <c r="T833" s="214"/>
      <c r="AT833" s="215" t="s">
        <v>145</v>
      </c>
      <c r="AU833" s="215" t="s">
        <v>92</v>
      </c>
      <c r="AV833" s="14" t="s">
        <v>92</v>
      </c>
      <c r="AW833" s="14" t="s">
        <v>42</v>
      </c>
      <c r="AX833" s="14" t="s">
        <v>82</v>
      </c>
      <c r="AY833" s="215" t="s">
        <v>134</v>
      </c>
    </row>
    <row r="834" spans="1:65" s="13" customFormat="1" ht="11.25">
      <c r="B834" s="194"/>
      <c r="C834" s="195"/>
      <c r="D834" s="196" t="s">
        <v>145</v>
      </c>
      <c r="E834" s="197" t="s">
        <v>44</v>
      </c>
      <c r="F834" s="198" t="s">
        <v>591</v>
      </c>
      <c r="G834" s="195"/>
      <c r="H834" s="197" t="s">
        <v>44</v>
      </c>
      <c r="I834" s="199"/>
      <c r="J834" s="195"/>
      <c r="K834" s="195"/>
      <c r="L834" s="200"/>
      <c r="M834" s="201"/>
      <c r="N834" s="202"/>
      <c r="O834" s="202"/>
      <c r="P834" s="202"/>
      <c r="Q834" s="202"/>
      <c r="R834" s="202"/>
      <c r="S834" s="202"/>
      <c r="T834" s="203"/>
      <c r="AT834" s="204" t="s">
        <v>145</v>
      </c>
      <c r="AU834" s="204" t="s">
        <v>92</v>
      </c>
      <c r="AV834" s="13" t="s">
        <v>90</v>
      </c>
      <c r="AW834" s="13" t="s">
        <v>42</v>
      </c>
      <c r="AX834" s="13" t="s">
        <v>82</v>
      </c>
      <c r="AY834" s="204" t="s">
        <v>134</v>
      </c>
    </row>
    <row r="835" spans="1:65" s="14" customFormat="1" ht="11.25">
      <c r="B835" s="205"/>
      <c r="C835" s="206"/>
      <c r="D835" s="196" t="s">
        <v>145</v>
      </c>
      <c r="E835" s="207" t="s">
        <v>44</v>
      </c>
      <c r="F835" s="208" t="s">
        <v>90</v>
      </c>
      <c r="G835" s="206"/>
      <c r="H835" s="209">
        <v>1</v>
      </c>
      <c r="I835" s="210"/>
      <c r="J835" s="206"/>
      <c r="K835" s="206"/>
      <c r="L835" s="211"/>
      <c r="M835" s="212"/>
      <c r="N835" s="213"/>
      <c r="O835" s="213"/>
      <c r="P835" s="213"/>
      <c r="Q835" s="213"/>
      <c r="R835" s="213"/>
      <c r="S835" s="213"/>
      <c r="T835" s="214"/>
      <c r="AT835" s="215" t="s">
        <v>145</v>
      </c>
      <c r="AU835" s="215" t="s">
        <v>92</v>
      </c>
      <c r="AV835" s="14" t="s">
        <v>92</v>
      </c>
      <c r="AW835" s="14" t="s">
        <v>42</v>
      </c>
      <c r="AX835" s="14" t="s">
        <v>82</v>
      </c>
      <c r="AY835" s="215" t="s">
        <v>134</v>
      </c>
    </row>
    <row r="836" spans="1:65" s="15" customFormat="1" ht="11.25">
      <c r="B836" s="226"/>
      <c r="C836" s="227"/>
      <c r="D836" s="196" t="s">
        <v>145</v>
      </c>
      <c r="E836" s="228" t="s">
        <v>44</v>
      </c>
      <c r="F836" s="229" t="s">
        <v>232</v>
      </c>
      <c r="G836" s="227"/>
      <c r="H836" s="230">
        <v>2</v>
      </c>
      <c r="I836" s="231"/>
      <c r="J836" s="227"/>
      <c r="K836" s="227"/>
      <c r="L836" s="232"/>
      <c r="M836" s="233"/>
      <c r="N836" s="234"/>
      <c r="O836" s="234"/>
      <c r="P836" s="234"/>
      <c r="Q836" s="234"/>
      <c r="R836" s="234"/>
      <c r="S836" s="234"/>
      <c r="T836" s="235"/>
      <c r="AT836" s="236" t="s">
        <v>145</v>
      </c>
      <c r="AU836" s="236" t="s">
        <v>92</v>
      </c>
      <c r="AV836" s="15" t="s">
        <v>141</v>
      </c>
      <c r="AW836" s="15" t="s">
        <v>42</v>
      </c>
      <c r="AX836" s="15" t="s">
        <v>90</v>
      </c>
      <c r="AY836" s="236" t="s">
        <v>134</v>
      </c>
    </row>
    <row r="837" spans="1:65" s="2" customFormat="1" ht="24.2" customHeight="1">
      <c r="A837" s="35"/>
      <c r="B837" s="36"/>
      <c r="C837" s="176" t="s">
        <v>838</v>
      </c>
      <c r="D837" s="176" t="s">
        <v>136</v>
      </c>
      <c r="E837" s="177" t="s">
        <v>839</v>
      </c>
      <c r="F837" s="178" t="s">
        <v>840</v>
      </c>
      <c r="G837" s="179" t="s">
        <v>284</v>
      </c>
      <c r="H837" s="180">
        <v>2</v>
      </c>
      <c r="I837" s="181"/>
      <c r="J837" s="182">
        <f>ROUND(I837*H837,2)</f>
        <v>0</v>
      </c>
      <c r="K837" s="178" t="s">
        <v>140</v>
      </c>
      <c r="L837" s="40"/>
      <c r="M837" s="183" t="s">
        <v>44</v>
      </c>
      <c r="N837" s="184" t="s">
        <v>53</v>
      </c>
      <c r="O837" s="65"/>
      <c r="P837" s="185">
        <f>O837*H837</f>
        <v>0</v>
      </c>
      <c r="Q837" s="185">
        <v>0</v>
      </c>
      <c r="R837" s="185">
        <f>Q837*H837</f>
        <v>0</v>
      </c>
      <c r="S837" s="185">
        <v>0</v>
      </c>
      <c r="T837" s="186">
        <f>S837*H837</f>
        <v>0</v>
      </c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R837" s="187" t="s">
        <v>90</v>
      </c>
      <c r="AT837" s="187" t="s">
        <v>136</v>
      </c>
      <c r="AU837" s="187" t="s">
        <v>92</v>
      </c>
      <c r="AY837" s="17" t="s">
        <v>134</v>
      </c>
      <c r="BE837" s="188">
        <f>IF(N837="základní",J837,0)</f>
        <v>0</v>
      </c>
      <c r="BF837" s="188">
        <f>IF(N837="snížená",J837,0)</f>
        <v>0</v>
      </c>
      <c r="BG837" s="188">
        <f>IF(N837="zákl. přenesená",J837,0)</f>
        <v>0</v>
      </c>
      <c r="BH837" s="188">
        <f>IF(N837="sníž. přenesená",J837,0)</f>
        <v>0</v>
      </c>
      <c r="BI837" s="188">
        <f>IF(N837="nulová",J837,0)</f>
        <v>0</v>
      </c>
      <c r="BJ837" s="17" t="s">
        <v>90</v>
      </c>
      <c r="BK837" s="188">
        <f>ROUND(I837*H837,2)</f>
        <v>0</v>
      </c>
      <c r="BL837" s="17" t="s">
        <v>90</v>
      </c>
      <c r="BM837" s="187" t="s">
        <v>841</v>
      </c>
    </row>
    <row r="838" spans="1:65" s="2" customFormat="1" ht="11.25">
      <c r="A838" s="35"/>
      <c r="B838" s="36"/>
      <c r="C838" s="37"/>
      <c r="D838" s="189" t="s">
        <v>143</v>
      </c>
      <c r="E838" s="37"/>
      <c r="F838" s="190" t="s">
        <v>842</v>
      </c>
      <c r="G838" s="37"/>
      <c r="H838" s="37"/>
      <c r="I838" s="191"/>
      <c r="J838" s="37"/>
      <c r="K838" s="37"/>
      <c r="L838" s="40"/>
      <c r="M838" s="192"/>
      <c r="N838" s="193"/>
      <c r="O838" s="65"/>
      <c r="P838" s="65"/>
      <c r="Q838" s="65"/>
      <c r="R838" s="65"/>
      <c r="S838" s="65"/>
      <c r="T838" s="66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T838" s="17" t="s">
        <v>143</v>
      </c>
      <c r="AU838" s="17" t="s">
        <v>92</v>
      </c>
    </row>
    <row r="839" spans="1:65" s="13" customFormat="1" ht="11.25">
      <c r="B839" s="194"/>
      <c r="C839" s="195"/>
      <c r="D839" s="196" t="s">
        <v>145</v>
      </c>
      <c r="E839" s="197" t="s">
        <v>44</v>
      </c>
      <c r="F839" s="198" t="s">
        <v>226</v>
      </c>
      <c r="G839" s="195"/>
      <c r="H839" s="197" t="s">
        <v>44</v>
      </c>
      <c r="I839" s="199"/>
      <c r="J839" s="195"/>
      <c r="K839" s="195"/>
      <c r="L839" s="200"/>
      <c r="M839" s="201"/>
      <c r="N839" s="202"/>
      <c r="O839" s="202"/>
      <c r="P839" s="202"/>
      <c r="Q839" s="202"/>
      <c r="R839" s="202"/>
      <c r="S839" s="202"/>
      <c r="T839" s="203"/>
      <c r="AT839" s="204" t="s">
        <v>145</v>
      </c>
      <c r="AU839" s="204" t="s">
        <v>92</v>
      </c>
      <c r="AV839" s="13" t="s">
        <v>90</v>
      </c>
      <c r="AW839" s="13" t="s">
        <v>42</v>
      </c>
      <c r="AX839" s="13" t="s">
        <v>82</v>
      </c>
      <c r="AY839" s="204" t="s">
        <v>134</v>
      </c>
    </row>
    <row r="840" spans="1:65" s="13" customFormat="1" ht="11.25">
      <c r="B840" s="194"/>
      <c r="C840" s="195"/>
      <c r="D840" s="196" t="s">
        <v>145</v>
      </c>
      <c r="E840" s="197" t="s">
        <v>44</v>
      </c>
      <c r="F840" s="198" t="s">
        <v>589</v>
      </c>
      <c r="G840" s="195"/>
      <c r="H840" s="197" t="s">
        <v>44</v>
      </c>
      <c r="I840" s="199"/>
      <c r="J840" s="195"/>
      <c r="K840" s="195"/>
      <c r="L840" s="200"/>
      <c r="M840" s="201"/>
      <c r="N840" s="202"/>
      <c r="O840" s="202"/>
      <c r="P840" s="202"/>
      <c r="Q840" s="202"/>
      <c r="R840" s="202"/>
      <c r="S840" s="202"/>
      <c r="T840" s="203"/>
      <c r="AT840" s="204" t="s">
        <v>145</v>
      </c>
      <c r="AU840" s="204" t="s">
        <v>92</v>
      </c>
      <c r="AV840" s="13" t="s">
        <v>90</v>
      </c>
      <c r="AW840" s="13" t="s">
        <v>42</v>
      </c>
      <c r="AX840" s="13" t="s">
        <v>82</v>
      </c>
      <c r="AY840" s="204" t="s">
        <v>134</v>
      </c>
    </row>
    <row r="841" spans="1:65" s="14" customFormat="1" ht="11.25">
      <c r="B841" s="205"/>
      <c r="C841" s="206"/>
      <c r="D841" s="196" t="s">
        <v>145</v>
      </c>
      <c r="E841" s="207" t="s">
        <v>44</v>
      </c>
      <c r="F841" s="208" t="s">
        <v>90</v>
      </c>
      <c r="G841" s="206"/>
      <c r="H841" s="209">
        <v>1</v>
      </c>
      <c r="I841" s="210"/>
      <c r="J841" s="206"/>
      <c r="K841" s="206"/>
      <c r="L841" s="211"/>
      <c r="M841" s="212"/>
      <c r="N841" s="213"/>
      <c r="O841" s="213"/>
      <c r="P841" s="213"/>
      <c r="Q841" s="213"/>
      <c r="R841" s="213"/>
      <c r="S841" s="213"/>
      <c r="T841" s="214"/>
      <c r="AT841" s="215" t="s">
        <v>145</v>
      </c>
      <c r="AU841" s="215" t="s">
        <v>92</v>
      </c>
      <c r="AV841" s="14" t="s">
        <v>92</v>
      </c>
      <c r="AW841" s="14" t="s">
        <v>42</v>
      </c>
      <c r="AX841" s="14" t="s">
        <v>82</v>
      </c>
      <c r="AY841" s="215" t="s">
        <v>134</v>
      </c>
    </row>
    <row r="842" spans="1:65" s="13" customFormat="1" ht="11.25">
      <c r="B842" s="194"/>
      <c r="C842" s="195"/>
      <c r="D842" s="196" t="s">
        <v>145</v>
      </c>
      <c r="E842" s="197" t="s">
        <v>44</v>
      </c>
      <c r="F842" s="198" t="s">
        <v>591</v>
      </c>
      <c r="G842" s="195"/>
      <c r="H842" s="197" t="s">
        <v>44</v>
      </c>
      <c r="I842" s="199"/>
      <c r="J842" s="195"/>
      <c r="K842" s="195"/>
      <c r="L842" s="200"/>
      <c r="M842" s="201"/>
      <c r="N842" s="202"/>
      <c r="O842" s="202"/>
      <c r="P842" s="202"/>
      <c r="Q842" s="202"/>
      <c r="R842" s="202"/>
      <c r="S842" s="202"/>
      <c r="T842" s="203"/>
      <c r="AT842" s="204" t="s">
        <v>145</v>
      </c>
      <c r="AU842" s="204" t="s">
        <v>92</v>
      </c>
      <c r="AV842" s="13" t="s">
        <v>90</v>
      </c>
      <c r="AW842" s="13" t="s">
        <v>42</v>
      </c>
      <c r="AX842" s="13" t="s">
        <v>82</v>
      </c>
      <c r="AY842" s="204" t="s">
        <v>134</v>
      </c>
    </row>
    <row r="843" spans="1:65" s="14" customFormat="1" ht="11.25">
      <c r="B843" s="205"/>
      <c r="C843" s="206"/>
      <c r="D843" s="196" t="s">
        <v>145</v>
      </c>
      <c r="E843" s="207" t="s">
        <v>44</v>
      </c>
      <c r="F843" s="208" t="s">
        <v>90</v>
      </c>
      <c r="G843" s="206"/>
      <c r="H843" s="209">
        <v>1</v>
      </c>
      <c r="I843" s="210"/>
      <c r="J843" s="206"/>
      <c r="K843" s="206"/>
      <c r="L843" s="211"/>
      <c r="M843" s="212"/>
      <c r="N843" s="213"/>
      <c r="O843" s="213"/>
      <c r="P843" s="213"/>
      <c r="Q843" s="213"/>
      <c r="R843" s="213"/>
      <c r="S843" s="213"/>
      <c r="T843" s="214"/>
      <c r="AT843" s="215" t="s">
        <v>145</v>
      </c>
      <c r="AU843" s="215" t="s">
        <v>92</v>
      </c>
      <c r="AV843" s="14" t="s">
        <v>92</v>
      </c>
      <c r="AW843" s="14" t="s">
        <v>42</v>
      </c>
      <c r="AX843" s="14" t="s">
        <v>82</v>
      </c>
      <c r="AY843" s="215" t="s">
        <v>134</v>
      </c>
    </row>
    <row r="844" spans="1:65" s="15" customFormat="1" ht="11.25">
      <c r="B844" s="226"/>
      <c r="C844" s="227"/>
      <c r="D844" s="196" t="s">
        <v>145</v>
      </c>
      <c r="E844" s="228" t="s">
        <v>44</v>
      </c>
      <c r="F844" s="229" t="s">
        <v>232</v>
      </c>
      <c r="G844" s="227"/>
      <c r="H844" s="230">
        <v>2</v>
      </c>
      <c r="I844" s="231"/>
      <c r="J844" s="227"/>
      <c r="K844" s="227"/>
      <c r="L844" s="232"/>
      <c r="M844" s="233"/>
      <c r="N844" s="234"/>
      <c r="O844" s="234"/>
      <c r="P844" s="234"/>
      <c r="Q844" s="234"/>
      <c r="R844" s="234"/>
      <c r="S844" s="234"/>
      <c r="T844" s="235"/>
      <c r="AT844" s="236" t="s">
        <v>145</v>
      </c>
      <c r="AU844" s="236" t="s">
        <v>92</v>
      </c>
      <c r="AV844" s="15" t="s">
        <v>141</v>
      </c>
      <c r="AW844" s="15" t="s">
        <v>42</v>
      </c>
      <c r="AX844" s="15" t="s">
        <v>90</v>
      </c>
      <c r="AY844" s="236" t="s">
        <v>134</v>
      </c>
    </row>
    <row r="845" spans="1:65" s="2" customFormat="1" ht="16.5" customHeight="1">
      <c r="A845" s="35"/>
      <c r="B845" s="36"/>
      <c r="C845" s="216" t="s">
        <v>843</v>
      </c>
      <c r="D845" s="216" t="s">
        <v>166</v>
      </c>
      <c r="E845" s="217" t="s">
        <v>844</v>
      </c>
      <c r="F845" s="218" t="s">
        <v>845</v>
      </c>
      <c r="G845" s="219" t="s">
        <v>284</v>
      </c>
      <c r="H845" s="220">
        <v>2</v>
      </c>
      <c r="I845" s="221"/>
      <c r="J845" s="222">
        <f>ROUND(I845*H845,2)</f>
        <v>0</v>
      </c>
      <c r="K845" s="218" t="s">
        <v>323</v>
      </c>
      <c r="L845" s="223"/>
      <c r="M845" s="224" t="s">
        <v>44</v>
      </c>
      <c r="N845" s="225" t="s">
        <v>53</v>
      </c>
      <c r="O845" s="65"/>
      <c r="P845" s="185">
        <f>O845*H845</f>
        <v>0</v>
      </c>
      <c r="Q845" s="185">
        <v>0</v>
      </c>
      <c r="R845" s="185">
        <f>Q845*H845</f>
        <v>0</v>
      </c>
      <c r="S845" s="185">
        <v>0</v>
      </c>
      <c r="T845" s="186">
        <f>S845*H845</f>
        <v>0</v>
      </c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R845" s="187" t="s">
        <v>92</v>
      </c>
      <c r="AT845" s="187" t="s">
        <v>166</v>
      </c>
      <c r="AU845" s="187" t="s">
        <v>92</v>
      </c>
      <c r="AY845" s="17" t="s">
        <v>134</v>
      </c>
      <c r="BE845" s="188">
        <f>IF(N845="základní",J845,0)</f>
        <v>0</v>
      </c>
      <c r="BF845" s="188">
        <f>IF(N845="snížená",J845,0)</f>
        <v>0</v>
      </c>
      <c r="BG845" s="188">
        <f>IF(N845="zákl. přenesená",J845,0)</f>
        <v>0</v>
      </c>
      <c r="BH845" s="188">
        <f>IF(N845="sníž. přenesená",J845,0)</f>
        <v>0</v>
      </c>
      <c r="BI845" s="188">
        <f>IF(N845="nulová",J845,0)</f>
        <v>0</v>
      </c>
      <c r="BJ845" s="17" t="s">
        <v>90</v>
      </c>
      <c r="BK845" s="188">
        <f>ROUND(I845*H845,2)</f>
        <v>0</v>
      </c>
      <c r="BL845" s="17" t="s">
        <v>90</v>
      </c>
      <c r="BM845" s="187" t="s">
        <v>846</v>
      </c>
    </row>
    <row r="846" spans="1:65" s="13" customFormat="1" ht="11.25">
      <c r="B846" s="194"/>
      <c r="C846" s="195"/>
      <c r="D846" s="196" t="s">
        <v>145</v>
      </c>
      <c r="E846" s="197" t="s">
        <v>44</v>
      </c>
      <c r="F846" s="198" t="s">
        <v>226</v>
      </c>
      <c r="G846" s="195"/>
      <c r="H846" s="197" t="s">
        <v>44</v>
      </c>
      <c r="I846" s="199"/>
      <c r="J846" s="195"/>
      <c r="K846" s="195"/>
      <c r="L846" s="200"/>
      <c r="M846" s="201"/>
      <c r="N846" s="202"/>
      <c r="O846" s="202"/>
      <c r="P846" s="202"/>
      <c r="Q846" s="202"/>
      <c r="R846" s="202"/>
      <c r="S846" s="202"/>
      <c r="T846" s="203"/>
      <c r="AT846" s="204" t="s">
        <v>145</v>
      </c>
      <c r="AU846" s="204" t="s">
        <v>92</v>
      </c>
      <c r="AV846" s="13" t="s">
        <v>90</v>
      </c>
      <c r="AW846" s="13" t="s">
        <v>42</v>
      </c>
      <c r="AX846" s="13" t="s">
        <v>82</v>
      </c>
      <c r="AY846" s="204" t="s">
        <v>134</v>
      </c>
    </row>
    <row r="847" spans="1:65" s="13" customFormat="1" ht="11.25">
      <c r="B847" s="194"/>
      <c r="C847" s="195"/>
      <c r="D847" s="196" t="s">
        <v>145</v>
      </c>
      <c r="E847" s="197" t="s">
        <v>44</v>
      </c>
      <c r="F847" s="198" t="s">
        <v>589</v>
      </c>
      <c r="G847" s="195"/>
      <c r="H847" s="197" t="s">
        <v>44</v>
      </c>
      <c r="I847" s="199"/>
      <c r="J847" s="195"/>
      <c r="K847" s="195"/>
      <c r="L847" s="200"/>
      <c r="M847" s="201"/>
      <c r="N847" s="202"/>
      <c r="O847" s="202"/>
      <c r="P847" s="202"/>
      <c r="Q847" s="202"/>
      <c r="R847" s="202"/>
      <c r="S847" s="202"/>
      <c r="T847" s="203"/>
      <c r="AT847" s="204" t="s">
        <v>145</v>
      </c>
      <c r="AU847" s="204" t="s">
        <v>92</v>
      </c>
      <c r="AV847" s="13" t="s">
        <v>90</v>
      </c>
      <c r="AW847" s="13" t="s">
        <v>42</v>
      </c>
      <c r="AX847" s="13" t="s">
        <v>82</v>
      </c>
      <c r="AY847" s="204" t="s">
        <v>134</v>
      </c>
    </row>
    <row r="848" spans="1:65" s="14" customFormat="1" ht="11.25">
      <c r="B848" s="205"/>
      <c r="C848" s="206"/>
      <c r="D848" s="196" t="s">
        <v>145</v>
      </c>
      <c r="E848" s="207" t="s">
        <v>44</v>
      </c>
      <c r="F848" s="208" t="s">
        <v>90</v>
      </c>
      <c r="G848" s="206"/>
      <c r="H848" s="209">
        <v>1</v>
      </c>
      <c r="I848" s="210"/>
      <c r="J848" s="206"/>
      <c r="K848" s="206"/>
      <c r="L848" s="211"/>
      <c r="M848" s="212"/>
      <c r="N848" s="213"/>
      <c r="O848" s="213"/>
      <c r="P848" s="213"/>
      <c r="Q848" s="213"/>
      <c r="R848" s="213"/>
      <c r="S848" s="213"/>
      <c r="T848" s="214"/>
      <c r="AT848" s="215" t="s">
        <v>145</v>
      </c>
      <c r="AU848" s="215" t="s">
        <v>92</v>
      </c>
      <c r="AV848" s="14" t="s">
        <v>92</v>
      </c>
      <c r="AW848" s="14" t="s">
        <v>42</v>
      </c>
      <c r="AX848" s="14" t="s">
        <v>82</v>
      </c>
      <c r="AY848" s="215" t="s">
        <v>134</v>
      </c>
    </row>
    <row r="849" spans="1:65" s="13" customFormat="1" ht="11.25">
      <c r="B849" s="194"/>
      <c r="C849" s="195"/>
      <c r="D849" s="196" t="s">
        <v>145</v>
      </c>
      <c r="E849" s="197" t="s">
        <v>44</v>
      </c>
      <c r="F849" s="198" t="s">
        <v>591</v>
      </c>
      <c r="G849" s="195"/>
      <c r="H849" s="197" t="s">
        <v>44</v>
      </c>
      <c r="I849" s="199"/>
      <c r="J849" s="195"/>
      <c r="K849" s="195"/>
      <c r="L849" s="200"/>
      <c r="M849" s="201"/>
      <c r="N849" s="202"/>
      <c r="O849" s="202"/>
      <c r="P849" s="202"/>
      <c r="Q849" s="202"/>
      <c r="R849" s="202"/>
      <c r="S849" s="202"/>
      <c r="T849" s="203"/>
      <c r="AT849" s="204" t="s">
        <v>145</v>
      </c>
      <c r="AU849" s="204" t="s">
        <v>92</v>
      </c>
      <c r="AV849" s="13" t="s">
        <v>90</v>
      </c>
      <c r="AW849" s="13" t="s">
        <v>42</v>
      </c>
      <c r="AX849" s="13" t="s">
        <v>82</v>
      </c>
      <c r="AY849" s="204" t="s">
        <v>134</v>
      </c>
    </row>
    <row r="850" spans="1:65" s="14" customFormat="1" ht="11.25">
      <c r="B850" s="205"/>
      <c r="C850" s="206"/>
      <c r="D850" s="196" t="s">
        <v>145</v>
      </c>
      <c r="E850" s="207" t="s">
        <v>44</v>
      </c>
      <c r="F850" s="208" t="s">
        <v>90</v>
      </c>
      <c r="G850" s="206"/>
      <c r="H850" s="209">
        <v>1</v>
      </c>
      <c r="I850" s="210"/>
      <c r="J850" s="206"/>
      <c r="K850" s="206"/>
      <c r="L850" s="211"/>
      <c r="M850" s="212"/>
      <c r="N850" s="213"/>
      <c r="O850" s="213"/>
      <c r="P850" s="213"/>
      <c r="Q850" s="213"/>
      <c r="R850" s="213"/>
      <c r="S850" s="213"/>
      <c r="T850" s="214"/>
      <c r="AT850" s="215" t="s">
        <v>145</v>
      </c>
      <c r="AU850" s="215" t="s">
        <v>92</v>
      </c>
      <c r="AV850" s="14" t="s">
        <v>92</v>
      </c>
      <c r="AW850" s="14" t="s">
        <v>42</v>
      </c>
      <c r="AX850" s="14" t="s">
        <v>82</v>
      </c>
      <c r="AY850" s="215" t="s">
        <v>134</v>
      </c>
    </row>
    <row r="851" spans="1:65" s="15" customFormat="1" ht="11.25">
      <c r="B851" s="226"/>
      <c r="C851" s="227"/>
      <c r="D851" s="196" t="s">
        <v>145</v>
      </c>
      <c r="E851" s="228" t="s">
        <v>44</v>
      </c>
      <c r="F851" s="229" t="s">
        <v>232</v>
      </c>
      <c r="G851" s="227"/>
      <c r="H851" s="230">
        <v>2</v>
      </c>
      <c r="I851" s="231"/>
      <c r="J851" s="227"/>
      <c r="K851" s="227"/>
      <c r="L851" s="232"/>
      <c r="M851" s="233"/>
      <c r="N851" s="234"/>
      <c r="O851" s="234"/>
      <c r="P851" s="234"/>
      <c r="Q851" s="234"/>
      <c r="R851" s="234"/>
      <c r="S851" s="234"/>
      <c r="T851" s="235"/>
      <c r="AT851" s="236" t="s">
        <v>145</v>
      </c>
      <c r="AU851" s="236" t="s">
        <v>92</v>
      </c>
      <c r="AV851" s="15" t="s">
        <v>141</v>
      </c>
      <c r="AW851" s="15" t="s">
        <v>42</v>
      </c>
      <c r="AX851" s="15" t="s">
        <v>90</v>
      </c>
      <c r="AY851" s="236" t="s">
        <v>134</v>
      </c>
    </row>
    <row r="852" spans="1:65" s="2" customFormat="1" ht="33" customHeight="1">
      <c r="A852" s="35"/>
      <c r="B852" s="36"/>
      <c r="C852" s="176" t="s">
        <v>847</v>
      </c>
      <c r="D852" s="176" t="s">
        <v>136</v>
      </c>
      <c r="E852" s="177" t="s">
        <v>848</v>
      </c>
      <c r="F852" s="178" t="s">
        <v>849</v>
      </c>
      <c r="G852" s="179" t="s">
        <v>284</v>
      </c>
      <c r="H852" s="180">
        <v>1</v>
      </c>
      <c r="I852" s="181"/>
      <c r="J852" s="182">
        <f>ROUND(I852*H852,2)</f>
        <v>0</v>
      </c>
      <c r="K852" s="178" t="s">
        <v>140</v>
      </c>
      <c r="L852" s="40"/>
      <c r="M852" s="183" t="s">
        <v>44</v>
      </c>
      <c r="N852" s="184" t="s">
        <v>53</v>
      </c>
      <c r="O852" s="65"/>
      <c r="P852" s="185">
        <f>O852*H852</f>
        <v>0</v>
      </c>
      <c r="Q852" s="185">
        <v>1.82E-3</v>
      </c>
      <c r="R852" s="185">
        <f>Q852*H852</f>
        <v>1.82E-3</v>
      </c>
      <c r="S852" s="185">
        <v>0</v>
      </c>
      <c r="T852" s="186">
        <f>S852*H852</f>
        <v>0</v>
      </c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R852" s="187" t="s">
        <v>90</v>
      </c>
      <c r="AT852" s="187" t="s">
        <v>136</v>
      </c>
      <c r="AU852" s="187" t="s">
        <v>92</v>
      </c>
      <c r="AY852" s="17" t="s">
        <v>134</v>
      </c>
      <c r="BE852" s="188">
        <f>IF(N852="základní",J852,0)</f>
        <v>0</v>
      </c>
      <c r="BF852" s="188">
        <f>IF(N852="snížená",J852,0)</f>
        <v>0</v>
      </c>
      <c r="BG852" s="188">
        <f>IF(N852="zákl. přenesená",J852,0)</f>
        <v>0</v>
      </c>
      <c r="BH852" s="188">
        <f>IF(N852="sníž. přenesená",J852,0)</f>
        <v>0</v>
      </c>
      <c r="BI852" s="188">
        <f>IF(N852="nulová",J852,0)</f>
        <v>0</v>
      </c>
      <c r="BJ852" s="17" t="s">
        <v>90</v>
      </c>
      <c r="BK852" s="188">
        <f>ROUND(I852*H852,2)</f>
        <v>0</v>
      </c>
      <c r="BL852" s="17" t="s">
        <v>90</v>
      </c>
      <c r="BM852" s="187" t="s">
        <v>850</v>
      </c>
    </row>
    <row r="853" spans="1:65" s="2" customFormat="1" ht="11.25">
      <c r="A853" s="35"/>
      <c r="B853" s="36"/>
      <c r="C853" s="37"/>
      <c r="D853" s="189" t="s">
        <v>143</v>
      </c>
      <c r="E853" s="37"/>
      <c r="F853" s="190" t="s">
        <v>851</v>
      </c>
      <c r="G853" s="37"/>
      <c r="H853" s="37"/>
      <c r="I853" s="191"/>
      <c r="J853" s="37"/>
      <c r="K853" s="37"/>
      <c r="L853" s="40"/>
      <c r="M853" s="192"/>
      <c r="N853" s="193"/>
      <c r="O853" s="65"/>
      <c r="P853" s="65"/>
      <c r="Q853" s="65"/>
      <c r="R853" s="65"/>
      <c r="S853" s="65"/>
      <c r="T853" s="66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T853" s="17" t="s">
        <v>143</v>
      </c>
      <c r="AU853" s="17" t="s">
        <v>92</v>
      </c>
    </row>
    <row r="854" spans="1:65" s="13" customFormat="1" ht="11.25">
      <c r="B854" s="194"/>
      <c r="C854" s="195"/>
      <c r="D854" s="196" t="s">
        <v>145</v>
      </c>
      <c r="E854" s="197" t="s">
        <v>44</v>
      </c>
      <c r="F854" s="198" t="s">
        <v>822</v>
      </c>
      <c r="G854" s="195"/>
      <c r="H854" s="197" t="s">
        <v>44</v>
      </c>
      <c r="I854" s="199"/>
      <c r="J854" s="195"/>
      <c r="K854" s="195"/>
      <c r="L854" s="200"/>
      <c r="M854" s="201"/>
      <c r="N854" s="202"/>
      <c r="O854" s="202"/>
      <c r="P854" s="202"/>
      <c r="Q854" s="202"/>
      <c r="R854" s="202"/>
      <c r="S854" s="202"/>
      <c r="T854" s="203"/>
      <c r="AT854" s="204" t="s">
        <v>145</v>
      </c>
      <c r="AU854" s="204" t="s">
        <v>92</v>
      </c>
      <c r="AV854" s="13" t="s">
        <v>90</v>
      </c>
      <c r="AW854" s="13" t="s">
        <v>42</v>
      </c>
      <c r="AX854" s="13" t="s">
        <v>82</v>
      </c>
      <c r="AY854" s="204" t="s">
        <v>134</v>
      </c>
    </row>
    <row r="855" spans="1:65" s="13" customFormat="1" ht="11.25">
      <c r="B855" s="194"/>
      <c r="C855" s="195"/>
      <c r="D855" s="196" t="s">
        <v>145</v>
      </c>
      <c r="E855" s="197" t="s">
        <v>44</v>
      </c>
      <c r="F855" s="198" t="s">
        <v>852</v>
      </c>
      <c r="G855" s="195"/>
      <c r="H855" s="197" t="s">
        <v>44</v>
      </c>
      <c r="I855" s="199"/>
      <c r="J855" s="195"/>
      <c r="K855" s="195"/>
      <c r="L855" s="200"/>
      <c r="M855" s="201"/>
      <c r="N855" s="202"/>
      <c r="O855" s="202"/>
      <c r="P855" s="202"/>
      <c r="Q855" s="202"/>
      <c r="R855" s="202"/>
      <c r="S855" s="202"/>
      <c r="T855" s="203"/>
      <c r="AT855" s="204" t="s">
        <v>145</v>
      </c>
      <c r="AU855" s="204" t="s">
        <v>92</v>
      </c>
      <c r="AV855" s="13" t="s">
        <v>90</v>
      </c>
      <c r="AW855" s="13" t="s">
        <v>42</v>
      </c>
      <c r="AX855" s="13" t="s">
        <v>82</v>
      </c>
      <c r="AY855" s="204" t="s">
        <v>134</v>
      </c>
    </row>
    <row r="856" spans="1:65" s="14" customFormat="1" ht="11.25">
      <c r="B856" s="205"/>
      <c r="C856" s="206"/>
      <c r="D856" s="196" t="s">
        <v>145</v>
      </c>
      <c r="E856" s="207" t="s">
        <v>44</v>
      </c>
      <c r="F856" s="208" t="s">
        <v>90</v>
      </c>
      <c r="G856" s="206"/>
      <c r="H856" s="209">
        <v>1</v>
      </c>
      <c r="I856" s="210"/>
      <c r="J856" s="206"/>
      <c r="K856" s="206"/>
      <c r="L856" s="211"/>
      <c r="M856" s="212"/>
      <c r="N856" s="213"/>
      <c r="O856" s="213"/>
      <c r="P856" s="213"/>
      <c r="Q856" s="213"/>
      <c r="R856" s="213"/>
      <c r="S856" s="213"/>
      <c r="T856" s="214"/>
      <c r="AT856" s="215" t="s">
        <v>145</v>
      </c>
      <c r="AU856" s="215" t="s">
        <v>92</v>
      </c>
      <c r="AV856" s="14" t="s">
        <v>92</v>
      </c>
      <c r="AW856" s="14" t="s">
        <v>42</v>
      </c>
      <c r="AX856" s="14" t="s">
        <v>90</v>
      </c>
      <c r="AY856" s="215" t="s">
        <v>134</v>
      </c>
    </row>
    <row r="857" spans="1:65" s="2" customFormat="1" ht="16.5" customHeight="1">
      <c r="A857" s="35"/>
      <c r="B857" s="36"/>
      <c r="C857" s="216" t="s">
        <v>853</v>
      </c>
      <c r="D857" s="216" t="s">
        <v>166</v>
      </c>
      <c r="E857" s="217" t="s">
        <v>854</v>
      </c>
      <c r="F857" s="218" t="s">
        <v>855</v>
      </c>
      <c r="G857" s="219" t="s">
        <v>284</v>
      </c>
      <c r="H857" s="220">
        <v>1</v>
      </c>
      <c r="I857" s="221"/>
      <c r="J857" s="222">
        <f>ROUND(I857*H857,2)</f>
        <v>0</v>
      </c>
      <c r="K857" s="218" t="s">
        <v>323</v>
      </c>
      <c r="L857" s="223"/>
      <c r="M857" s="224" t="s">
        <v>44</v>
      </c>
      <c r="N857" s="225" t="s">
        <v>53</v>
      </c>
      <c r="O857" s="65"/>
      <c r="P857" s="185">
        <f>O857*H857</f>
        <v>0</v>
      </c>
      <c r="Q857" s="185">
        <v>0</v>
      </c>
      <c r="R857" s="185">
        <f>Q857*H857</f>
        <v>0</v>
      </c>
      <c r="S857" s="185">
        <v>0</v>
      </c>
      <c r="T857" s="186">
        <f>S857*H857</f>
        <v>0</v>
      </c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R857" s="187" t="s">
        <v>92</v>
      </c>
      <c r="AT857" s="187" t="s">
        <v>166</v>
      </c>
      <c r="AU857" s="187" t="s">
        <v>92</v>
      </c>
      <c r="AY857" s="17" t="s">
        <v>134</v>
      </c>
      <c r="BE857" s="188">
        <f>IF(N857="základní",J857,0)</f>
        <v>0</v>
      </c>
      <c r="BF857" s="188">
        <f>IF(N857="snížená",J857,0)</f>
        <v>0</v>
      </c>
      <c r="BG857" s="188">
        <f>IF(N857="zákl. přenesená",J857,0)</f>
        <v>0</v>
      </c>
      <c r="BH857" s="188">
        <f>IF(N857="sníž. přenesená",J857,0)</f>
        <v>0</v>
      </c>
      <c r="BI857" s="188">
        <f>IF(N857="nulová",J857,0)</f>
        <v>0</v>
      </c>
      <c r="BJ857" s="17" t="s">
        <v>90</v>
      </c>
      <c r="BK857" s="188">
        <f>ROUND(I857*H857,2)</f>
        <v>0</v>
      </c>
      <c r="BL857" s="17" t="s">
        <v>90</v>
      </c>
      <c r="BM857" s="187" t="s">
        <v>856</v>
      </c>
    </row>
    <row r="858" spans="1:65" s="13" customFormat="1" ht="11.25">
      <c r="B858" s="194"/>
      <c r="C858" s="195"/>
      <c r="D858" s="196" t="s">
        <v>145</v>
      </c>
      <c r="E858" s="197" t="s">
        <v>44</v>
      </c>
      <c r="F858" s="198" t="s">
        <v>822</v>
      </c>
      <c r="G858" s="195"/>
      <c r="H858" s="197" t="s">
        <v>44</v>
      </c>
      <c r="I858" s="199"/>
      <c r="J858" s="195"/>
      <c r="K858" s="195"/>
      <c r="L858" s="200"/>
      <c r="M858" s="201"/>
      <c r="N858" s="202"/>
      <c r="O858" s="202"/>
      <c r="P858" s="202"/>
      <c r="Q858" s="202"/>
      <c r="R858" s="202"/>
      <c r="S858" s="202"/>
      <c r="T858" s="203"/>
      <c r="AT858" s="204" t="s">
        <v>145</v>
      </c>
      <c r="AU858" s="204" t="s">
        <v>92</v>
      </c>
      <c r="AV858" s="13" t="s">
        <v>90</v>
      </c>
      <c r="AW858" s="13" t="s">
        <v>42</v>
      </c>
      <c r="AX858" s="13" t="s">
        <v>82</v>
      </c>
      <c r="AY858" s="204" t="s">
        <v>134</v>
      </c>
    </row>
    <row r="859" spans="1:65" s="13" customFormat="1" ht="11.25">
      <c r="B859" s="194"/>
      <c r="C859" s="195"/>
      <c r="D859" s="196" t="s">
        <v>145</v>
      </c>
      <c r="E859" s="197" t="s">
        <v>44</v>
      </c>
      <c r="F859" s="198" t="s">
        <v>857</v>
      </c>
      <c r="G859" s="195"/>
      <c r="H859" s="197" t="s">
        <v>44</v>
      </c>
      <c r="I859" s="199"/>
      <c r="J859" s="195"/>
      <c r="K859" s="195"/>
      <c r="L859" s="200"/>
      <c r="M859" s="201"/>
      <c r="N859" s="202"/>
      <c r="O859" s="202"/>
      <c r="P859" s="202"/>
      <c r="Q859" s="202"/>
      <c r="R859" s="202"/>
      <c r="S859" s="202"/>
      <c r="T859" s="203"/>
      <c r="AT859" s="204" t="s">
        <v>145</v>
      </c>
      <c r="AU859" s="204" t="s">
        <v>92</v>
      </c>
      <c r="AV859" s="13" t="s">
        <v>90</v>
      </c>
      <c r="AW859" s="13" t="s">
        <v>42</v>
      </c>
      <c r="AX859" s="13" t="s">
        <v>82</v>
      </c>
      <c r="AY859" s="204" t="s">
        <v>134</v>
      </c>
    </row>
    <row r="860" spans="1:65" s="14" customFormat="1" ht="11.25">
      <c r="B860" s="205"/>
      <c r="C860" s="206"/>
      <c r="D860" s="196" t="s">
        <v>145</v>
      </c>
      <c r="E860" s="207" t="s">
        <v>44</v>
      </c>
      <c r="F860" s="208" t="s">
        <v>90</v>
      </c>
      <c r="G860" s="206"/>
      <c r="H860" s="209">
        <v>1</v>
      </c>
      <c r="I860" s="210"/>
      <c r="J860" s="206"/>
      <c r="K860" s="206"/>
      <c r="L860" s="211"/>
      <c r="M860" s="212"/>
      <c r="N860" s="213"/>
      <c r="O860" s="213"/>
      <c r="P860" s="213"/>
      <c r="Q860" s="213"/>
      <c r="R860" s="213"/>
      <c r="S860" s="213"/>
      <c r="T860" s="214"/>
      <c r="AT860" s="215" t="s">
        <v>145</v>
      </c>
      <c r="AU860" s="215" t="s">
        <v>92</v>
      </c>
      <c r="AV860" s="14" t="s">
        <v>92</v>
      </c>
      <c r="AW860" s="14" t="s">
        <v>42</v>
      </c>
      <c r="AX860" s="14" t="s">
        <v>90</v>
      </c>
      <c r="AY860" s="215" t="s">
        <v>134</v>
      </c>
    </row>
    <row r="861" spans="1:65" s="2" customFormat="1" ht="16.5" customHeight="1">
      <c r="A861" s="35"/>
      <c r="B861" s="36"/>
      <c r="C861" s="216" t="s">
        <v>858</v>
      </c>
      <c r="D861" s="216" t="s">
        <v>166</v>
      </c>
      <c r="E861" s="217" t="s">
        <v>859</v>
      </c>
      <c r="F861" s="218" t="s">
        <v>860</v>
      </c>
      <c r="G861" s="219" t="s">
        <v>284</v>
      </c>
      <c r="H861" s="220">
        <v>1</v>
      </c>
      <c r="I861" s="221"/>
      <c r="J861" s="222">
        <f>ROUND(I861*H861,2)</f>
        <v>0</v>
      </c>
      <c r="K861" s="218" t="s">
        <v>323</v>
      </c>
      <c r="L861" s="223"/>
      <c r="M861" s="224" t="s">
        <v>44</v>
      </c>
      <c r="N861" s="225" t="s">
        <v>53</v>
      </c>
      <c r="O861" s="65"/>
      <c r="P861" s="185">
        <f>O861*H861</f>
        <v>0</v>
      </c>
      <c r="Q861" s="185">
        <v>0</v>
      </c>
      <c r="R861" s="185">
        <f>Q861*H861</f>
        <v>0</v>
      </c>
      <c r="S861" s="185">
        <v>0</v>
      </c>
      <c r="T861" s="186">
        <f>S861*H861</f>
        <v>0</v>
      </c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R861" s="187" t="s">
        <v>92</v>
      </c>
      <c r="AT861" s="187" t="s">
        <v>166</v>
      </c>
      <c r="AU861" s="187" t="s">
        <v>92</v>
      </c>
      <c r="AY861" s="17" t="s">
        <v>134</v>
      </c>
      <c r="BE861" s="188">
        <f>IF(N861="základní",J861,0)</f>
        <v>0</v>
      </c>
      <c r="BF861" s="188">
        <f>IF(N861="snížená",J861,0)</f>
        <v>0</v>
      </c>
      <c r="BG861" s="188">
        <f>IF(N861="zákl. přenesená",J861,0)</f>
        <v>0</v>
      </c>
      <c r="BH861" s="188">
        <f>IF(N861="sníž. přenesená",J861,0)</f>
        <v>0</v>
      </c>
      <c r="BI861" s="188">
        <f>IF(N861="nulová",J861,0)</f>
        <v>0</v>
      </c>
      <c r="BJ861" s="17" t="s">
        <v>90</v>
      </c>
      <c r="BK861" s="188">
        <f>ROUND(I861*H861,2)</f>
        <v>0</v>
      </c>
      <c r="BL861" s="17" t="s">
        <v>90</v>
      </c>
      <c r="BM861" s="187" t="s">
        <v>861</v>
      </c>
    </row>
    <row r="862" spans="1:65" s="13" customFormat="1" ht="11.25">
      <c r="B862" s="194"/>
      <c r="C862" s="195"/>
      <c r="D862" s="196" t="s">
        <v>145</v>
      </c>
      <c r="E862" s="197" t="s">
        <v>44</v>
      </c>
      <c r="F862" s="198" t="s">
        <v>822</v>
      </c>
      <c r="G862" s="195"/>
      <c r="H862" s="197" t="s">
        <v>44</v>
      </c>
      <c r="I862" s="199"/>
      <c r="J862" s="195"/>
      <c r="K862" s="195"/>
      <c r="L862" s="200"/>
      <c r="M862" s="201"/>
      <c r="N862" s="202"/>
      <c r="O862" s="202"/>
      <c r="P862" s="202"/>
      <c r="Q862" s="202"/>
      <c r="R862" s="202"/>
      <c r="S862" s="202"/>
      <c r="T862" s="203"/>
      <c r="AT862" s="204" t="s">
        <v>145</v>
      </c>
      <c r="AU862" s="204" t="s">
        <v>92</v>
      </c>
      <c r="AV862" s="13" t="s">
        <v>90</v>
      </c>
      <c r="AW862" s="13" t="s">
        <v>42</v>
      </c>
      <c r="AX862" s="13" t="s">
        <v>82</v>
      </c>
      <c r="AY862" s="204" t="s">
        <v>134</v>
      </c>
    </row>
    <row r="863" spans="1:65" s="13" customFormat="1" ht="11.25">
      <c r="B863" s="194"/>
      <c r="C863" s="195"/>
      <c r="D863" s="196" t="s">
        <v>145</v>
      </c>
      <c r="E863" s="197" t="s">
        <v>44</v>
      </c>
      <c r="F863" s="198" t="s">
        <v>857</v>
      </c>
      <c r="G863" s="195"/>
      <c r="H863" s="197" t="s">
        <v>44</v>
      </c>
      <c r="I863" s="199"/>
      <c r="J863" s="195"/>
      <c r="K863" s="195"/>
      <c r="L863" s="200"/>
      <c r="M863" s="201"/>
      <c r="N863" s="202"/>
      <c r="O863" s="202"/>
      <c r="P863" s="202"/>
      <c r="Q863" s="202"/>
      <c r="R863" s="202"/>
      <c r="S863" s="202"/>
      <c r="T863" s="203"/>
      <c r="AT863" s="204" t="s">
        <v>145</v>
      </c>
      <c r="AU863" s="204" t="s">
        <v>92</v>
      </c>
      <c r="AV863" s="13" t="s">
        <v>90</v>
      </c>
      <c r="AW863" s="13" t="s">
        <v>42</v>
      </c>
      <c r="AX863" s="13" t="s">
        <v>82</v>
      </c>
      <c r="AY863" s="204" t="s">
        <v>134</v>
      </c>
    </row>
    <row r="864" spans="1:65" s="14" customFormat="1" ht="11.25">
      <c r="B864" s="205"/>
      <c r="C864" s="206"/>
      <c r="D864" s="196" t="s">
        <v>145</v>
      </c>
      <c r="E864" s="207" t="s">
        <v>44</v>
      </c>
      <c r="F864" s="208" t="s">
        <v>90</v>
      </c>
      <c r="G864" s="206"/>
      <c r="H864" s="209">
        <v>1</v>
      </c>
      <c r="I864" s="210"/>
      <c r="J864" s="206"/>
      <c r="K864" s="206"/>
      <c r="L864" s="211"/>
      <c r="M864" s="212"/>
      <c r="N864" s="213"/>
      <c r="O864" s="213"/>
      <c r="P864" s="213"/>
      <c r="Q864" s="213"/>
      <c r="R864" s="213"/>
      <c r="S864" s="213"/>
      <c r="T864" s="214"/>
      <c r="AT864" s="215" t="s">
        <v>145</v>
      </c>
      <c r="AU864" s="215" t="s">
        <v>92</v>
      </c>
      <c r="AV864" s="14" t="s">
        <v>92</v>
      </c>
      <c r="AW864" s="14" t="s">
        <v>42</v>
      </c>
      <c r="AX864" s="14" t="s">
        <v>90</v>
      </c>
      <c r="AY864" s="215" t="s">
        <v>134</v>
      </c>
    </row>
    <row r="865" spans="1:65" s="2" customFormat="1" ht="24.2" customHeight="1">
      <c r="A865" s="35"/>
      <c r="B865" s="36"/>
      <c r="C865" s="176" t="s">
        <v>862</v>
      </c>
      <c r="D865" s="176" t="s">
        <v>136</v>
      </c>
      <c r="E865" s="177" t="s">
        <v>863</v>
      </c>
      <c r="F865" s="178" t="s">
        <v>864</v>
      </c>
      <c r="G865" s="179" t="s">
        <v>284</v>
      </c>
      <c r="H865" s="180">
        <v>1</v>
      </c>
      <c r="I865" s="181"/>
      <c r="J865" s="182">
        <f>ROUND(I865*H865,2)</f>
        <v>0</v>
      </c>
      <c r="K865" s="178" t="s">
        <v>140</v>
      </c>
      <c r="L865" s="40"/>
      <c r="M865" s="183" t="s">
        <v>44</v>
      </c>
      <c r="N865" s="184" t="s">
        <v>53</v>
      </c>
      <c r="O865" s="65"/>
      <c r="P865" s="185">
        <f>O865*H865</f>
        <v>0</v>
      </c>
      <c r="Q865" s="185">
        <v>0</v>
      </c>
      <c r="R865" s="185">
        <f>Q865*H865</f>
        <v>0</v>
      </c>
      <c r="S865" s="185">
        <v>0</v>
      </c>
      <c r="T865" s="186">
        <f>S865*H865</f>
        <v>0</v>
      </c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R865" s="187" t="s">
        <v>90</v>
      </c>
      <c r="AT865" s="187" t="s">
        <v>136</v>
      </c>
      <c r="AU865" s="187" t="s">
        <v>92</v>
      </c>
      <c r="AY865" s="17" t="s">
        <v>134</v>
      </c>
      <c r="BE865" s="188">
        <f>IF(N865="základní",J865,0)</f>
        <v>0</v>
      </c>
      <c r="BF865" s="188">
        <f>IF(N865="snížená",J865,0)</f>
        <v>0</v>
      </c>
      <c r="BG865" s="188">
        <f>IF(N865="zákl. přenesená",J865,0)</f>
        <v>0</v>
      </c>
      <c r="BH865" s="188">
        <f>IF(N865="sníž. přenesená",J865,0)</f>
        <v>0</v>
      </c>
      <c r="BI865" s="188">
        <f>IF(N865="nulová",J865,0)</f>
        <v>0</v>
      </c>
      <c r="BJ865" s="17" t="s">
        <v>90</v>
      </c>
      <c r="BK865" s="188">
        <f>ROUND(I865*H865,2)</f>
        <v>0</v>
      </c>
      <c r="BL865" s="17" t="s">
        <v>90</v>
      </c>
      <c r="BM865" s="187" t="s">
        <v>865</v>
      </c>
    </row>
    <row r="866" spans="1:65" s="2" customFormat="1" ht="11.25">
      <c r="A866" s="35"/>
      <c r="B866" s="36"/>
      <c r="C866" s="37"/>
      <c r="D866" s="189" t="s">
        <v>143</v>
      </c>
      <c r="E866" s="37"/>
      <c r="F866" s="190" t="s">
        <v>866</v>
      </c>
      <c r="G866" s="37"/>
      <c r="H866" s="37"/>
      <c r="I866" s="191"/>
      <c r="J866" s="37"/>
      <c r="K866" s="37"/>
      <c r="L866" s="40"/>
      <c r="M866" s="192"/>
      <c r="N866" s="193"/>
      <c r="O866" s="65"/>
      <c r="P866" s="65"/>
      <c r="Q866" s="65"/>
      <c r="R866" s="65"/>
      <c r="S866" s="65"/>
      <c r="T866" s="66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T866" s="17" t="s">
        <v>143</v>
      </c>
      <c r="AU866" s="17" t="s">
        <v>92</v>
      </c>
    </row>
    <row r="867" spans="1:65" s="13" customFormat="1" ht="11.25">
      <c r="B867" s="194"/>
      <c r="C867" s="195"/>
      <c r="D867" s="196" t="s">
        <v>145</v>
      </c>
      <c r="E867" s="197" t="s">
        <v>44</v>
      </c>
      <c r="F867" s="198" t="s">
        <v>822</v>
      </c>
      <c r="G867" s="195"/>
      <c r="H867" s="197" t="s">
        <v>44</v>
      </c>
      <c r="I867" s="199"/>
      <c r="J867" s="195"/>
      <c r="K867" s="195"/>
      <c r="L867" s="200"/>
      <c r="M867" s="201"/>
      <c r="N867" s="202"/>
      <c r="O867" s="202"/>
      <c r="P867" s="202"/>
      <c r="Q867" s="202"/>
      <c r="R867" s="202"/>
      <c r="S867" s="202"/>
      <c r="T867" s="203"/>
      <c r="AT867" s="204" t="s">
        <v>145</v>
      </c>
      <c r="AU867" s="204" t="s">
        <v>92</v>
      </c>
      <c r="AV867" s="13" t="s">
        <v>90</v>
      </c>
      <c r="AW867" s="13" t="s">
        <v>42</v>
      </c>
      <c r="AX867" s="13" t="s">
        <v>82</v>
      </c>
      <c r="AY867" s="204" t="s">
        <v>134</v>
      </c>
    </row>
    <row r="868" spans="1:65" s="13" customFormat="1" ht="11.25">
      <c r="B868" s="194"/>
      <c r="C868" s="195"/>
      <c r="D868" s="196" t="s">
        <v>145</v>
      </c>
      <c r="E868" s="197" t="s">
        <v>44</v>
      </c>
      <c r="F868" s="198" t="s">
        <v>226</v>
      </c>
      <c r="G868" s="195"/>
      <c r="H868" s="197" t="s">
        <v>44</v>
      </c>
      <c r="I868" s="199"/>
      <c r="J868" s="195"/>
      <c r="K868" s="195"/>
      <c r="L868" s="200"/>
      <c r="M868" s="201"/>
      <c r="N868" s="202"/>
      <c r="O868" s="202"/>
      <c r="P868" s="202"/>
      <c r="Q868" s="202"/>
      <c r="R868" s="202"/>
      <c r="S868" s="202"/>
      <c r="T868" s="203"/>
      <c r="AT868" s="204" t="s">
        <v>145</v>
      </c>
      <c r="AU868" s="204" t="s">
        <v>92</v>
      </c>
      <c r="AV868" s="13" t="s">
        <v>90</v>
      </c>
      <c r="AW868" s="13" t="s">
        <v>42</v>
      </c>
      <c r="AX868" s="13" t="s">
        <v>82</v>
      </c>
      <c r="AY868" s="204" t="s">
        <v>134</v>
      </c>
    </row>
    <row r="869" spans="1:65" s="13" customFormat="1" ht="11.25">
      <c r="B869" s="194"/>
      <c r="C869" s="195"/>
      <c r="D869" s="196" t="s">
        <v>145</v>
      </c>
      <c r="E869" s="197" t="s">
        <v>44</v>
      </c>
      <c r="F869" s="198" t="s">
        <v>867</v>
      </c>
      <c r="G869" s="195"/>
      <c r="H869" s="197" t="s">
        <v>44</v>
      </c>
      <c r="I869" s="199"/>
      <c r="J869" s="195"/>
      <c r="K869" s="195"/>
      <c r="L869" s="200"/>
      <c r="M869" s="201"/>
      <c r="N869" s="202"/>
      <c r="O869" s="202"/>
      <c r="P869" s="202"/>
      <c r="Q869" s="202"/>
      <c r="R869" s="202"/>
      <c r="S869" s="202"/>
      <c r="T869" s="203"/>
      <c r="AT869" s="204" t="s">
        <v>145</v>
      </c>
      <c r="AU869" s="204" t="s">
        <v>92</v>
      </c>
      <c r="AV869" s="13" t="s">
        <v>90</v>
      </c>
      <c r="AW869" s="13" t="s">
        <v>42</v>
      </c>
      <c r="AX869" s="13" t="s">
        <v>82</v>
      </c>
      <c r="AY869" s="204" t="s">
        <v>134</v>
      </c>
    </row>
    <row r="870" spans="1:65" s="14" customFormat="1" ht="11.25">
      <c r="B870" s="205"/>
      <c r="C870" s="206"/>
      <c r="D870" s="196" t="s">
        <v>145</v>
      </c>
      <c r="E870" s="207" t="s">
        <v>44</v>
      </c>
      <c r="F870" s="208" t="s">
        <v>90</v>
      </c>
      <c r="G870" s="206"/>
      <c r="H870" s="209">
        <v>1</v>
      </c>
      <c r="I870" s="210"/>
      <c r="J870" s="206"/>
      <c r="K870" s="206"/>
      <c r="L870" s="211"/>
      <c r="M870" s="212"/>
      <c r="N870" s="213"/>
      <c r="O870" s="213"/>
      <c r="P870" s="213"/>
      <c r="Q870" s="213"/>
      <c r="R870" s="213"/>
      <c r="S870" s="213"/>
      <c r="T870" s="214"/>
      <c r="AT870" s="215" t="s">
        <v>145</v>
      </c>
      <c r="AU870" s="215" t="s">
        <v>92</v>
      </c>
      <c r="AV870" s="14" t="s">
        <v>92</v>
      </c>
      <c r="AW870" s="14" t="s">
        <v>42</v>
      </c>
      <c r="AX870" s="14" t="s">
        <v>90</v>
      </c>
      <c r="AY870" s="215" t="s">
        <v>134</v>
      </c>
    </row>
    <row r="871" spans="1:65" s="2" customFormat="1" ht="33" customHeight="1">
      <c r="A871" s="35"/>
      <c r="B871" s="36"/>
      <c r="C871" s="176" t="s">
        <v>868</v>
      </c>
      <c r="D871" s="176" t="s">
        <v>136</v>
      </c>
      <c r="E871" s="177" t="s">
        <v>869</v>
      </c>
      <c r="F871" s="178" t="s">
        <v>870</v>
      </c>
      <c r="G871" s="179" t="s">
        <v>284</v>
      </c>
      <c r="H871" s="180">
        <v>1</v>
      </c>
      <c r="I871" s="181"/>
      <c r="J871" s="182">
        <f>ROUND(I871*H871,2)</f>
        <v>0</v>
      </c>
      <c r="K871" s="178" t="s">
        <v>140</v>
      </c>
      <c r="L871" s="40"/>
      <c r="M871" s="183" t="s">
        <v>44</v>
      </c>
      <c r="N871" s="184" t="s">
        <v>53</v>
      </c>
      <c r="O871" s="65"/>
      <c r="P871" s="185">
        <f>O871*H871</f>
        <v>0</v>
      </c>
      <c r="Q871" s="185">
        <v>0</v>
      </c>
      <c r="R871" s="185">
        <f>Q871*H871</f>
        <v>0</v>
      </c>
      <c r="S871" s="185">
        <v>0</v>
      </c>
      <c r="T871" s="186">
        <f>S871*H871</f>
        <v>0</v>
      </c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R871" s="187" t="s">
        <v>90</v>
      </c>
      <c r="AT871" s="187" t="s">
        <v>136</v>
      </c>
      <c r="AU871" s="187" t="s">
        <v>92</v>
      </c>
      <c r="AY871" s="17" t="s">
        <v>134</v>
      </c>
      <c r="BE871" s="188">
        <f>IF(N871="základní",J871,0)</f>
        <v>0</v>
      </c>
      <c r="BF871" s="188">
        <f>IF(N871="snížená",J871,0)</f>
        <v>0</v>
      </c>
      <c r="BG871" s="188">
        <f>IF(N871="zákl. přenesená",J871,0)</f>
        <v>0</v>
      </c>
      <c r="BH871" s="188">
        <f>IF(N871="sníž. přenesená",J871,0)</f>
        <v>0</v>
      </c>
      <c r="BI871" s="188">
        <f>IF(N871="nulová",J871,0)</f>
        <v>0</v>
      </c>
      <c r="BJ871" s="17" t="s">
        <v>90</v>
      </c>
      <c r="BK871" s="188">
        <f>ROUND(I871*H871,2)</f>
        <v>0</v>
      </c>
      <c r="BL871" s="17" t="s">
        <v>90</v>
      </c>
      <c r="BM871" s="187" t="s">
        <v>871</v>
      </c>
    </row>
    <row r="872" spans="1:65" s="2" customFormat="1" ht="11.25">
      <c r="A872" s="35"/>
      <c r="B872" s="36"/>
      <c r="C872" s="37"/>
      <c r="D872" s="189" t="s">
        <v>143</v>
      </c>
      <c r="E872" s="37"/>
      <c r="F872" s="190" t="s">
        <v>872</v>
      </c>
      <c r="G872" s="37"/>
      <c r="H872" s="37"/>
      <c r="I872" s="191"/>
      <c r="J872" s="37"/>
      <c r="K872" s="37"/>
      <c r="L872" s="40"/>
      <c r="M872" s="192"/>
      <c r="N872" s="193"/>
      <c r="O872" s="65"/>
      <c r="P872" s="65"/>
      <c r="Q872" s="65"/>
      <c r="R872" s="65"/>
      <c r="S872" s="65"/>
      <c r="T872" s="66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T872" s="17" t="s">
        <v>143</v>
      </c>
      <c r="AU872" s="17" t="s">
        <v>92</v>
      </c>
    </row>
    <row r="873" spans="1:65" s="13" customFormat="1" ht="11.25">
      <c r="B873" s="194"/>
      <c r="C873" s="195"/>
      <c r="D873" s="196" t="s">
        <v>145</v>
      </c>
      <c r="E873" s="197" t="s">
        <v>44</v>
      </c>
      <c r="F873" s="198" t="s">
        <v>822</v>
      </c>
      <c r="G873" s="195"/>
      <c r="H873" s="197" t="s">
        <v>44</v>
      </c>
      <c r="I873" s="199"/>
      <c r="J873" s="195"/>
      <c r="K873" s="195"/>
      <c r="L873" s="200"/>
      <c r="M873" s="201"/>
      <c r="N873" s="202"/>
      <c r="O873" s="202"/>
      <c r="P873" s="202"/>
      <c r="Q873" s="202"/>
      <c r="R873" s="202"/>
      <c r="S873" s="202"/>
      <c r="T873" s="203"/>
      <c r="AT873" s="204" t="s">
        <v>145</v>
      </c>
      <c r="AU873" s="204" t="s">
        <v>92</v>
      </c>
      <c r="AV873" s="13" t="s">
        <v>90</v>
      </c>
      <c r="AW873" s="13" t="s">
        <v>42</v>
      </c>
      <c r="AX873" s="13" t="s">
        <v>82</v>
      </c>
      <c r="AY873" s="204" t="s">
        <v>134</v>
      </c>
    </row>
    <row r="874" spans="1:65" s="13" customFormat="1" ht="11.25">
      <c r="B874" s="194"/>
      <c r="C874" s="195"/>
      <c r="D874" s="196" t="s">
        <v>145</v>
      </c>
      <c r="E874" s="197" t="s">
        <v>44</v>
      </c>
      <c r="F874" s="198" t="s">
        <v>226</v>
      </c>
      <c r="G874" s="195"/>
      <c r="H874" s="197" t="s">
        <v>44</v>
      </c>
      <c r="I874" s="199"/>
      <c r="J874" s="195"/>
      <c r="K874" s="195"/>
      <c r="L874" s="200"/>
      <c r="M874" s="201"/>
      <c r="N874" s="202"/>
      <c r="O874" s="202"/>
      <c r="P874" s="202"/>
      <c r="Q874" s="202"/>
      <c r="R874" s="202"/>
      <c r="S874" s="202"/>
      <c r="T874" s="203"/>
      <c r="AT874" s="204" t="s">
        <v>145</v>
      </c>
      <c r="AU874" s="204" t="s">
        <v>92</v>
      </c>
      <c r="AV874" s="13" t="s">
        <v>90</v>
      </c>
      <c r="AW874" s="13" t="s">
        <v>42</v>
      </c>
      <c r="AX874" s="13" t="s">
        <v>82</v>
      </c>
      <c r="AY874" s="204" t="s">
        <v>134</v>
      </c>
    </row>
    <row r="875" spans="1:65" s="13" customFormat="1" ht="11.25">
      <c r="B875" s="194"/>
      <c r="C875" s="195"/>
      <c r="D875" s="196" t="s">
        <v>145</v>
      </c>
      <c r="E875" s="197" t="s">
        <v>44</v>
      </c>
      <c r="F875" s="198" t="s">
        <v>873</v>
      </c>
      <c r="G875" s="195"/>
      <c r="H875" s="197" t="s">
        <v>44</v>
      </c>
      <c r="I875" s="199"/>
      <c r="J875" s="195"/>
      <c r="K875" s="195"/>
      <c r="L875" s="200"/>
      <c r="M875" s="201"/>
      <c r="N875" s="202"/>
      <c r="O875" s="202"/>
      <c r="P875" s="202"/>
      <c r="Q875" s="202"/>
      <c r="R875" s="202"/>
      <c r="S875" s="202"/>
      <c r="T875" s="203"/>
      <c r="AT875" s="204" t="s">
        <v>145</v>
      </c>
      <c r="AU875" s="204" t="s">
        <v>92</v>
      </c>
      <c r="AV875" s="13" t="s">
        <v>90</v>
      </c>
      <c r="AW875" s="13" t="s">
        <v>42</v>
      </c>
      <c r="AX875" s="13" t="s">
        <v>82</v>
      </c>
      <c r="AY875" s="204" t="s">
        <v>134</v>
      </c>
    </row>
    <row r="876" spans="1:65" s="14" customFormat="1" ht="11.25">
      <c r="B876" s="205"/>
      <c r="C876" s="206"/>
      <c r="D876" s="196" t="s">
        <v>145</v>
      </c>
      <c r="E876" s="207" t="s">
        <v>44</v>
      </c>
      <c r="F876" s="208" t="s">
        <v>90</v>
      </c>
      <c r="G876" s="206"/>
      <c r="H876" s="209">
        <v>1</v>
      </c>
      <c r="I876" s="210"/>
      <c r="J876" s="206"/>
      <c r="K876" s="206"/>
      <c r="L876" s="211"/>
      <c r="M876" s="212"/>
      <c r="N876" s="213"/>
      <c r="O876" s="213"/>
      <c r="P876" s="213"/>
      <c r="Q876" s="213"/>
      <c r="R876" s="213"/>
      <c r="S876" s="213"/>
      <c r="T876" s="214"/>
      <c r="AT876" s="215" t="s">
        <v>145</v>
      </c>
      <c r="AU876" s="215" t="s">
        <v>92</v>
      </c>
      <c r="AV876" s="14" t="s">
        <v>92</v>
      </c>
      <c r="AW876" s="14" t="s">
        <v>42</v>
      </c>
      <c r="AX876" s="14" t="s">
        <v>90</v>
      </c>
      <c r="AY876" s="215" t="s">
        <v>134</v>
      </c>
    </row>
    <row r="877" spans="1:65" s="2" customFormat="1" ht="33" customHeight="1">
      <c r="A877" s="35"/>
      <c r="B877" s="36"/>
      <c r="C877" s="176" t="s">
        <v>874</v>
      </c>
      <c r="D877" s="176" t="s">
        <v>136</v>
      </c>
      <c r="E877" s="177" t="s">
        <v>875</v>
      </c>
      <c r="F877" s="178" t="s">
        <v>876</v>
      </c>
      <c r="G877" s="179" t="s">
        <v>284</v>
      </c>
      <c r="H877" s="180">
        <v>2</v>
      </c>
      <c r="I877" s="181"/>
      <c r="J877" s="182">
        <f>ROUND(I877*H877,2)</f>
        <v>0</v>
      </c>
      <c r="K877" s="178" t="s">
        <v>140</v>
      </c>
      <c r="L877" s="40"/>
      <c r="M877" s="183" t="s">
        <v>44</v>
      </c>
      <c r="N877" s="184" t="s">
        <v>53</v>
      </c>
      <c r="O877" s="65"/>
      <c r="P877" s="185">
        <f>O877*H877</f>
        <v>0</v>
      </c>
      <c r="Q877" s="185">
        <v>0</v>
      </c>
      <c r="R877" s="185">
        <f>Q877*H877</f>
        <v>0</v>
      </c>
      <c r="S877" s="185">
        <v>0</v>
      </c>
      <c r="T877" s="186">
        <f>S877*H877</f>
        <v>0</v>
      </c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R877" s="187" t="s">
        <v>90</v>
      </c>
      <c r="AT877" s="187" t="s">
        <v>136</v>
      </c>
      <c r="AU877" s="187" t="s">
        <v>92</v>
      </c>
      <c r="AY877" s="17" t="s">
        <v>134</v>
      </c>
      <c r="BE877" s="188">
        <f>IF(N877="základní",J877,0)</f>
        <v>0</v>
      </c>
      <c r="BF877" s="188">
        <f>IF(N877="snížená",J877,0)</f>
        <v>0</v>
      </c>
      <c r="BG877" s="188">
        <f>IF(N877="zákl. přenesená",J877,0)</f>
        <v>0</v>
      </c>
      <c r="BH877" s="188">
        <f>IF(N877="sníž. přenesená",J877,0)</f>
        <v>0</v>
      </c>
      <c r="BI877" s="188">
        <f>IF(N877="nulová",J877,0)</f>
        <v>0</v>
      </c>
      <c r="BJ877" s="17" t="s">
        <v>90</v>
      </c>
      <c r="BK877" s="188">
        <f>ROUND(I877*H877,2)</f>
        <v>0</v>
      </c>
      <c r="BL877" s="17" t="s">
        <v>90</v>
      </c>
      <c r="BM877" s="187" t="s">
        <v>877</v>
      </c>
    </row>
    <row r="878" spans="1:65" s="2" customFormat="1" ht="11.25">
      <c r="A878" s="35"/>
      <c r="B878" s="36"/>
      <c r="C878" s="37"/>
      <c r="D878" s="189" t="s">
        <v>143</v>
      </c>
      <c r="E878" s="37"/>
      <c r="F878" s="190" t="s">
        <v>878</v>
      </c>
      <c r="G878" s="37"/>
      <c r="H878" s="37"/>
      <c r="I878" s="191"/>
      <c r="J878" s="37"/>
      <c r="K878" s="37"/>
      <c r="L878" s="40"/>
      <c r="M878" s="192"/>
      <c r="N878" s="193"/>
      <c r="O878" s="65"/>
      <c r="P878" s="65"/>
      <c r="Q878" s="65"/>
      <c r="R878" s="65"/>
      <c r="S878" s="65"/>
      <c r="T878" s="66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T878" s="17" t="s">
        <v>143</v>
      </c>
      <c r="AU878" s="17" t="s">
        <v>92</v>
      </c>
    </row>
    <row r="879" spans="1:65" s="13" customFormat="1" ht="11.25">
      <c r="B879" s="194"/>
      <c r="C879" s="195"/>
      <c r="D879" s="196" t="s">
        <v>145</v>
      </c>
      <c r="E879" s="197" t="s">
        <v>44</v>
      </c>
      <c r="F879" s="198" t="s">
        <v>822</v>
      </c>
      <c r="G879" s="195"/>
      <c r="H879" s="197" t="s">
        <v>44</v>
      </c>
      <c r="I879" s="199"/>
      <c r="J879" s="195"/>
      <c r="K879" s="195"/>
      <c r="L879" s="200"/>
      <c r="M879" s="201"/>
      <c r="N879" s="202"/>
      <c r="O879" s="202"/>
      <c r="P879" s="202"/>
      <c r="Q879" s="202"/>
      <c r="R879" s="202"/>
      <c r="S879" s="202"/>
      <c r="T879" s="203"/>
      <c r="AT879" s="204" t="s">
        <v>145</v>
      </c>
      <c r="AU879" s="204" t="s">
        <v>92</v>
      </c>
      <c r="AV879" s="13" t="s">
        <v>90</v>
      </c>
      <c r="AW879" s="13" t="s">
        <v>42</v>
      </c>
      <c r="AX879" s="13" t="s">
        <v>82</v>
      </c>
      <c r="AY879" s="204" t="s">
        <v>134</v>
      </c>
    </row>
    <row r="880" spans="1:65" s="13" customFormat="1" ht="11.25">
      <c r="B880" s="194"/>
      <c r="C880" s="195"/>
      <c r="D880" s="196" t="s">
        <v>145</v>
      </c>
      <c r="E880" s="197" t="s">
        <v>44</v>
      </c>
      <c r="F880" s="198" t="s">
        <v>226</v>
      </c>
      <c r="G880" s="195"/>
      <c r="H880" s="197" t="s">
        <v>44</v>
      </c>
      <c r="I880" s="199"/>
      <c r="J880" s="195"/>
      <c r="K880" s="195"/>
      <c r="L880" s="200"/>
      <c r="M880" s="201"/>
      <c r="N880" s="202"/>
      <c r="O880" s="202"/>
      <c r="P880" s="202"/>
      <c r="Q880" s="202"/>
      <c r="R880" s="202"/>
      <c r="S880" s="202"/>
      <c r="T880" s="203"/>
      <c r="AT880" s="204" t="s">
        <v>145</v>
      </c>
      <c r="AU880" s="204" t="s">
        <v>92</v>
      </c>
      <c r="AV880" s="13" t="s">
        <v>90</v>
      </c>
      <c r="AW880" s="13" t="s">
        <v>42</v>
      </c>
      <c r="AX880" s="13" t="s">
        <v>82</v>
      </c>
      <c r="AY880" s="204" t="s">
        <v>134</v>
      </c>
    </row>
    <row r="881" spans="1:65" s="13" customFormat="1" ht="11.25">
      <c r="B881" s="194"/>
      <c r="C881" s="195"/>
      <c r="D881" s="196" t="s">
        <v>145</v>
      </c>
      <c r="E881" s="197" t="s">
        <v>44</v>
      </c>
      <c r="F881" s="198" t="s">
        <v>879</v>
      </c>
      <c r="G881" s="195"/>
      <c r="H881" s="197" t="s">
        <v>44</v>
      </c>
      <c r="I881" s="199"/>
      <c r="J881" s="195"/>
      <c r="K881" s="195"/>
      <c r="L881" s="200"/>
      <c r="M881" s="201"/>
      <c r="N881" s="202"/>
      <c r="O881" s="202"/>
      <c r="P881" s="202"/>
      <c r="Q881" s="202"/>
      <c r="R881" s="202"/>
      <c r="S881" s="202"/>
      <c r="T881" s="203"/>
      <c r="AT881" s="204" t="s">
        <v>145</v>
      </c>
      <c r="AU881" s="204" t="s">
        <v>92</v>
      </c>
      <c r="AV881" s="13" t="s">
        <v>90</v>
      </c>
      <c r="AW881" s="13" t="s">
        <v>42</v>
      </c>
      <c r="AX881" s="13" t="s">
        <v>82</v>
      </c>
      <c r="AY881" s="204" t="s">
        <v>134</v>
      </c>
    </row>
    <row r="882" spans="1:65" s="14" customFormat="1" ht="11.25">
      <c r="B882" s="205"/>
      <c r="C882" s="206"/>
      <c r="D882" s="196" t="s">
        <v>145</v>
      </c>
      <c r="E882" s="207" t="s">
        <v>44</v>
      </c>
      <c r="F882" s="208" t="s">
        <v>92</v>
      </c>
      <c r="G882" s="206"/>
      <c r="H882" s="209">
        <v>2</v>
      </c>
      <c r="I882" s="210"/>
      <c r="J882" s="206"/>
      <c r="K882" s="206"/>
      <c r="L882" s="211"/>
      <c r="M882" s="212"/>
      <c r="N882" s="213"/>
      <c r="O882" s="213"/>
      <c r="P882" s="213"/>
      <c r="Q882" s="213"/>
      <c r="R882" s="213"/>
      <c r="S882" s="213"/>
      <c r="T882" s="214"/>
      <c r="AT882" s="215" t="s">
        <v>145</v>
      </c>
      <c r="AU882" s="215" t="s">
        <v>92</v>
      </c>
      <c r="AV882" s="14" t="s">
        <v>92</v>
      </c>
      <c r="AW882" s="14" t="s">
        <v>42</v>
      </c>
      <c r="AX882" s="14" t="s">
        <v>90</v>
      </c>
      <c r="AY882" s="215" t="s">
        <v>134</v>
      </c>
    </row>
    <row r="883" spans="1:65" s="2" customFormat="1" ht="16.5" customHeight="1">
      <c r="A883" s="35"/>
      <c r="B883" s="36"/>
      <c r="C883" s="176" t="s">
        <v>880</v>
      </c>
      <c r="D883" s="176" t="s">
        <v>136</v>
      </c>
      <c r="E883" s="177" t="s">
        <v>881</v>
      </c>
      <c r="F883" s="178" t="s">
        <v>882</v>
      </c>
      <c r="G883" s="179" t="s">
        <v>284</v>
      </c>
      <c r="H883" s="180">
        <v>1</v>
      </c>
      <c r="I883" s="181"/>
      <c r="J883" s="182">
        <f>ROUND(I883*H883,2)</f>
        <v>0</v>
      </c>
      <c r="K883" s="178" t="s">
        <v>140</v>
      </c>
      <c r="L883" s="40"/>
      <c r="M883" s="183" t="s">
        <v>44</v>
      </c>
      <c r="N883" s="184" t="s">
        <v>53</v>
      </c>
      <c r="O883" s="65"/>
      <c r="P883" s="185">
        <f>O883*H883</f>
        <v>0</v>
      </c>
      <c r="Q883" s="185">
        <v>0</v>
      </c>
      <c r="R883" s="185">
        <f>Q883*H883</f>
        <v>0</v>
      </c>
      <c r="S883" s="185">
        <v>0</v>
      </c>
      <c r="T883" s="186">
        <f>S883*H883</f>
        <v>0</v>
      </c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R883" s="187" t="s">
        <v>90</v>
      </c>
      <c r="AT883" s="187" t="s">
        <v>136</v>
      </c>
      <c r="AU883" s="187" t="s">
        <v>92</v>
      </c>
      <c r="AY883" s="17" t="s">
        <v>134</v>
      </c>
      <c r="BE883" s="188">
        <f>IF(N883="základní",J883,0)</f>
        <v>0</v>
      </c>
      <c r="BF883" s="188">
        <f>IF(N883="snížená",J883,0)</f>
        <v>0</v>
      </c>
      <c r="BG883" s="188">
        <f>IF(N883="zákl. přenesená",J883,0)</f>
        <v>0</v>
      </c>
      <c r="BH883" s="188">
        <f>IF(N883="sníž. přenesená",J883,0)</f>
        <v>0</v>
      </c>
      <c r="BI883" s="188">
        <f>IF(N883="nulová",J883,0)</f>
        <v>0</v>
      </c>
      <c r="BJ883" s="17" t="s">
        <v>90</v>
      </c>
      <c r="BK883" s="188">
        <f>ROUND(I883*H883,2)</f>
        <v>0</v>
      </c>
      <c r="BL883" s="17" t="s">
        <v>90</v>
      </c>
      <c r="BM883" s="187" t="s">
        <v>883</v>
      </c>
    </row>
    <row r="884" spans="1:65" s="2" customFormat="1" ht="11.25">
      <c r="A884" s="35"/>
      <c r="B884" s="36"/>
      <c r="C884" s="37"/>
      <c r="D884" s="189" t="s">
        <v>143</v>
      </c>
      <c r="E884" s="37"/>
      <c r="F884" s="190" t="s">
        <v>884</v>
      </c>
      <c r="G884" s="37"/>
      <c r="H884" s="37"/>
      <c r="I884" s="191"/>
      <c r="J884" s="37"/>
      <c r="K884" s="37"/>
      <c r="L884" s="40"/>
      <c r="M884" s="192"/>
      <c r="N884" s="193"/>
      <c r="O884" s="65"/>
      <c r="P884" s="65"/>
      <c r="Q884" s="65"/>
      <c r="R884" s="65"/>
      <c r="S884" s="65"/>
      <c r="T884" s="66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T884" s="17" t="s">
        <v>143</v>
      </c>
      <c r="AU884" s="17" t="s">
        <v>92</v>
      </c>
    </row>
    <row r="885" spans="1:65" s="13" customFormat="1" ht="11.25">
      <c r="B885" s="194"/>
      <c r="C885" s="195"/>
      <c r="D885" s="196" t="s">
        <v>145</v>
      </c>
      <c r="E885" s="197" t="s">
        <v>44</v>
      </c>
      <c r="F885" s="198" t="s">
        <v>822</v>
      </c>
      <c r="G885" s="195"/>
      <c r="H885" s="197" t="s">
        <v>44</v>
      </c>
      <c r="I885" s="199"/>
      <c r="J885" s="195"/>
      <c r="K885" s="195"/>
      <c r="L885" s="200"/>
      <c r="M885" s="201"/>
      <c r="N885" s="202"/>
      <c r="O885" s="202"/>
      <c r="P885" s="202"/>
      <c r="Q885" s="202"/>
      <c r="R885" s="202"/>
      <c r="S885" s="202"/>
      <c r="T885" s="203"/>
      <c r="AT885" s="204" t="s">
        <v>145</v>
      </c>
      <c r="AU885" s="204" t="s">
        <v>92</v>
      </c>
      <c r="AV885" s="13" t="s">
        <v>90</v>
      </c>
      <c r="AW885" s="13" t="s">
        <v>42</v>
      </c>
      <c r="AX885" s="13" t="s">
        <v>82</v>
      </c>
      <c r="AY885" s="204" t="s">
        <v>134</v>
      </c>
    </row>
    <row r="886" spans="1:65" s="13" customFormat="1" ht="11.25">
      <c r="B886" s="194"/>
      <c r="C886" s="195"/>
      <c r="D886" s="196" t="s">
        <v>145</v>
      </c>
      <c r="E886" s="197" t="s">
        <v>44</v>
      </c>
      <c r="F886" s="198" t="s">
        <v>885</v>
      </c>
      <c r="G886" s="195"/>
      <c r="H886" s="197" t="s">
        <v>44</v>
      </c>
      <c r="I886" s="199"/>
      <c r="J886" s="195"/>
      <c r="K886" s="195"/>
      <c r="L886" s="200"/>
      <c r="M886" s="201"/>
      <c r="N886" s="202"/>
      <c r="O886" s="202"/>
      <c r="P886" s="202"/>
      <c r="Q886" s="202"/>
      <c r="R886" s="202"/>
      <c r="S886" s="202"/>
      <c r="T886" s="203"/>
      <c r="AT886" s="204" t="s">
        <v>145</v>
      </c>
      <c r="AU886" s="204" t="s">
        <v>92</v>
      </c>
      <c r="AV886" s="13" t="s">
        <v>90</v>
      </c>
      <c r="AW886" s="13" t="s">
        <v>42</v>
      </c>
      <c r="AX886" s="13" t="s">
        <v>82</v>
      </c>
      <c r="AY886" s="204" t="s">
        <v>134</v>
      </c>
    </row>
    <row r="887" spans="1:65" s="14" customFormat="1" ht="11.25">
      <c r="B887" s="205"/>
      <c r="C887" s="206"/>
      <c r="D887" s="196" t="s">
        <v>145</v>
      </c>
      <c r="E887" s="207" t="s">
        <v>44</v>
      </c>
      <c r="F887" s="208" t="s">
        <v>90</v>
      </c>
      <c r="G887" s="206"/>
      <c r="H887" s="209">
        <v>1</v>
      </c>
      <c r="I887" s="210"/>
      <c r="J887" s="206"/>
      <c r="K887" s="206"/>
      <c r="L887" s="211"/>
      <c r="M887" s="212"/>
      <c r="N887" s="213"/>
      <c r="O887" s="213"/>
      <c r="P887" s="213"/>
      <c r="Q887" s="213"/>
      <c r="R887" s="213"/>
      <c r="S887" s="213"/>
      <c r="T887" s="214"/>
      <c r="AT887" s="215" t="s">
        <v>145</v>
      </c>
      <c r="AU887" s="215" t="s">
        <v>92</v>
      </c>
      <c r="AV887" s="14" t="s">
        <v>92</v>
      </c>
      <c r="AW887" s="14" t="s">
        <v>42</v>
      </c>
      <c r="AX887" s="14" t="s">
        <v>90</v>
      </c>
      <c r="AY887" s="215" t="s">
        <v>134</v>
      </c>
    </row>
    <row r="888" spans="1:65" s="2" customFormat="1" ht="21.75" customHeight="1">
      <c r="A888" s="35"/>
      <c r="B888" s="36"/>
      <c r="C888" s="176" t="s">
        <v>886</v>
      </c>
      <c r="D888" s="176" t="s">
        <v>136</v>
      </c>
      <c r="E888" s="177" t="s">
        <v>887</v>
      </c>
      <c r="F888" s="178" t="s">
        <v>888</v>
      </c>
      <c r="G888" s="179" t="s">
        <v>284</v>
      </c>
      <c r="H888" s="180">
        <v>1</v>
      </c>
      <c r="I888" s="181"/>
      <c r="J888" s="182">
        <f>ROUND(I888*H888,2)</f>
        <v>0</v>
      </c>
      <c r="K888" s="178" t="s">
        <v>140</v>
      </c>
      <c r="L888" s="40"/>
      <c r="M888" s="183" t="s">
        <v>44</v>
      </c>
      <c r="N888" s="184" t="s">
        <v>53</v>
      </c>
      <c r="O888" s="65"/>
      <c r="P888" s="185">
        <f>O888*H888</f>
        <v>0</v>
      </c>
      <c r="Q888" s="185">
        <v>0</v>
      </c>
      <c r="R888" s="185">
        <f>Q888*H888</f>
        <v>0</v>
      </c>
      <c r="S888" s="185">
        <v>0</v>
      </c>
      <c r="T888" s="186">
        <f>S888*H888</f>
        <v>0</v>
      </c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R888" s="187" t="s">
        <v>90</v>
      </c>
      <c r="AT888" s="187" t="s">
        <v>136</v>
      </c>
      <c r="AU888" s="187" t="s">
        <v>92</v>
      </c>
      <c r="AY888" s="17" t="s">
        <v>134</v>
      </c>
      <c r="BE888" s="188">
        <f>IF(N888="základní",J888,0)</f>
        <v>0</v>
      </c>
      <c r="BF888" s="188">
        <f>IF(N888="snížená",J888,0)</f>
        <v>0</v>
      </c>
      <c r="BG888" s="188">
        <f>IF(N888="zákl. přenesená",J888,0)</f>
        <v>0</v>
      </c>
      <c r="BH888" s="188">
        <f>IF(N888="sníž. přenesená",J888,0)</f>
        <v>0</v>
      </c>
      <c r="BI888" s="188">
        <f>IF(N888="nulová",J888,0)</f>
        <v>0</v>
      </c>
      <c r="BJ888" s="17" t="s">
        <v>90</v>
      </c>
      <c r="BK888" s="188">
        <f>ROUND(I888*H888,2)</f>
        <v>0</v>
      </c>
      <c r="BL888" s="17" t="s">
        <v>90</v>
      </c>
      <c r="BM888" s="187" t="s">
        <v>889</v>
      </c>
    </row>
    <row r="889" spans="1:65" s="2" customFormat="1" ht="11.25">
      <c r="A889" s="35"/>
      <c r="B889" s="36"/>
      <c r="C889" s="37"/>
      <c r="D889" s="189" t="s">
        <v>143</v>
      </c>
      <c r="E889" s="37"/>
      <c r="F889" s="190" t="s">
        <v>890</v>
      </c>
      <c r="G889" s="37"/>
      <c r="H889" s="37"/>
      <c r="I889" s="191"/>
      <c r="J889" s="37"/>
      <c r="K889" s="37"/>
      <c r="L889" s="40"/>
      <c r="M889" s="192"/>
      <c r="N889" s="193"/>
      <c r="O889" s="65"/>
      <c r="P889" s="65"/>
      <c r="Q889" s="65"/>
      <c r="R889" s="65"/>
      <c r="S889" s="65"/>
      <c r="T889" s="66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T889" s="17" t="s">
        <v>143</v>
      </c>
      <c r="AU889" s="17" t="s">
        <v>92</v>
      </c>
    </row>
    <row r="890" spans="1:65" s="13" customFormat="1" ht="11.25">
      <c r="B890" s="194"/>
      <c r="C890" s="195"/>
      <c r="D890" s="196" t="s">
        <v>145</v>
      </c>
      <c r="E890" s="197" t="s">
        <v>44</v>
      </c>
      <c r="F890" s="198" t="s">
        <v>822</v>
      </c>
      <c r="G890" s="195"/>
      <c r="H890" s="197" t="s">
        <v>44</v>
      </c>
      <c r="I890" s="199"/>
      <c r="J890" s="195"/>
      <c r="K890" s="195"/>
      <c r="L890" s="200"/>
      <c r="M890" s="201"/>
      <c r="N890" s="202"/>
      <c r="O890" s="202"/>
      <c r="P890" s="202"/>
      <c r="Q890" s="202"/>
      <c r="R890" s="202"/>
      <c r="S890" s="202"/>
      <c r="T890" s="203"/>
      <c r="AT890" s="204" t="s">
        <v>145</v>
      </c>
      <c r="AU890" s="204" t="s">
        <v>92</v>
      </c>
      <c r="AV890" s="13" t="s">
        <v>90</v>
      </c>
      <c r="AW890" s="13" t="s">
        <v>42</v>
      </c>
      <c r="AX890" s="13" t="s">
        <v>82</v>
      </c>
      <c r="AY890" s="204" t="s">
        <v>134</v>
      </c>
    </row>
    <row r="891" spans="1:65" s="13" customFormat="1" ht="11.25">
      <c r="B891" s="194"/>
      <c r="C891" s="195"/>
      <c r="D891" s="196" t="s">
        <v>145</v>
      </c>
      <c r="E891" s="197" t="s">
        <v>44</v>
      </c>
      <c r="F891" s="198" t="s">
        <v>885</v>
      </c>
      <c r="G891" s="195"/>
      <c r="H891" s="197" t="s">
        <v>44</v>
      </c>
      <c r="I891" s="199"/>
      <c r="J891" s="195"/>
      <c r="K891" s="195"/>
      <c r="L891" s="200"/>
      <c r="M891" s="201"/>
      <c r="N891" s="202"/>
      <c r="O891" s="202"/>
      <c r="P891" s="202"/>
      <c r="Q891" s="202"/>
      <c r="R891" s="202"/>
      <c r="S891" s="202"/>
      <c r="T891" s="203"/>
      <c r="AT891" s="204" t="s">
        <v>145</v>
      </c>
      <c r="AU891" s="204" t="s">
        <v>92</v>
      </c>
      <c r="AV891" s="13" t="s">
        <v>90</v>
      </c>
      <c r="AW891" s="13" t="s">
        <v>42</v>
      </c>
      <c r="AX891" s="13" t="s">
        <v>82</v>
      </c>
      <c r="AY891" s="204" t="s">
        <v>134</v>
      </c>
    </row>
    <row r="892" spans="1:65" s="14" customFormat="1" ht="11.25">
      <c r="B892" s="205"/>
      <c r="C892" s="206"/>
      <c r="D892" s="196" t="s">
        <v>145</v>
      </c>
      <c r="E892" s="207" t="s">
        <v>44</v>
      </c>
      <c r="F892" s="208" t="s">
        <v>90</v>
      </c>
      <c r="G892" s="206"/>
      <c r="H892" s="209">
        <v>1</v>
      </c>
      <c r="I892" s="210"/>
      <c r="J892" s="206"/>
      <c r="K892" s="206"/>
      <c r="L892" s="211"/>
      <c r="M892" s="212"/>
      <c r="N892" s="213"/>
      <c r="O892" s="213"/>
      <c r="P892" s="213"/>
      <c r="Q892" s="213"/>
      <c r="R892" s="213"/>
      <c r="S892" s="213"/>
      <c r="T892" s="214"/>
      <c r="AT892" s="215" t="s">
        <v>145</v>
      </c>
      <c r="AU892" s="215" t="s">
        <v>92</v>
      </c>
      <c r="AV892" s="14" t="s">
        <v>92</v>
      </c>
      <c r="AW892" s="14" t="s">
        <v>42</v>
      </c>
      <c r="AX892" s="14" t="s">
        <v>90</v>
      </c>
      <c r="AY892" s="215" t="s">
        <v>134</v>
      </c>
    </row>
    <row r="893" spans="1:65" s="2" customFormat="1" ht="16.5" customHeight="1">
      <c r="A893" s="35"/>
      <c r="B893" s="36"/>
      <c r="C893" s="216" t="s">
        <v>891</v>
      </c>
      <c r="D893" s="216" t="s">
        <v>166</v>
      </c>
      <c r="E893" s="217" t="s">
        <v>892</v>
      </c>
      <c r="F893" s="218" t="s">
        <v>893</v>
      </c>
      <c r="G893" s="219" t="s">
        <v>284</v>
      </c>
      <c r="H893" s="220">
        <v>1</v>
      </c>
      <c r="I893" s="221"/>
      <c r="J893" s="222">
        <f>ROUND(I893*H893,2)</f>
        <v>0</v>
      </c>
      <c r="K893" s="218" t="s">
        <v>323</v>
      </c>
      <c r="L893" s="223"/>
      <c r="M893" s="224" t="s">
        <v>44</v>
      </c>
      <c r="N893" s="225" t="s">
        <v>53</v>
      </c>
      <c r="O893" s="65"/>
      <c r="P893" s="185">
        <f>O893*H893</f>
        <v>0</v>
      </c>
      <c r="Q893" s="185">
        <v>0</v>
      </c>
      <c r="R893" s="185">
        <f>Q893*H893</f>
        <v>0</v>
      </c>
      <c r="S893" s="185">
        <v>0</v>
      </c>
      <c r="T893" s="186">
        <f>S893*H893</f>
        <v>0</v>
      </c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R893" s="187" t="s">
        <v>92</v>
      </c>
      <c r="AT893" s="187" t="s">
        <v>166</v>
      </c>
      <c r="AU893" s="187" t="s">
        <v>92</v>
      </c>
      <c r="AY893" s="17" t="s">
        <v>134</v>
      </c>
      <c r="BE893" s="188">
        <f>IF(N893="základní",J893,0)</f>
        <v>0</v>
      </c>
      <c r="BF893" s="188">
        <f>IF(N893="snížená",J893,0)</f>
        <v>0</v>
      </c>
      <c r="BG893" s="188">
        <f>IF(N893="zákl. přenesená",J893,0)</f>
        <v>0</v>
      </c>
      <c r="BH893" s="188">
        <f>IF(N893="sníž. přenesená",J893,0)</f>
        <v>0</v>
      </c>
      <c r="BI893" s="188">
        <f>IF(N893="nulová",J893,0)</f>
        <v>0</v>
      </c>
      <c r="BJ893" s="17" t="s">
        <v>90</v>
      </c>
      <c r="BK893" s="188">
        <f>ROUND(I893*H893,2)</f>
        <v>0</v>
      </c>
      <c r="BL893" s="17" t="s">
        <v>90</v>
      </c>
      <c r="BM893" s="187" t="s">
        <v>894</v>
      </c>
    </row>
    <row r="894" spans="1:65" s="13" customFormat="1" ht="11.25">
      <c r="B894" s="194"/>
      <c r="C894" s="195"/>
      <c r="D894" s="196" t="s">
        <v>145</v>
      </c>
      <c r="E894" s="197" t="s">
        <v>44</v>
      </c>
      <c r="F894" s="198" t="s">
        <v>822</v>
      </c>
      <c r="G894" s="195"/>
      <c r="H894" s="197" t="s">
        <v>44</v>
      </c>
      <c r="I894" s="199"/>
      <c r="J894" s="195"/>
      <c r="K894" s="195"/>
      <c r="L894" s="200"/>
      <c r="M894" s="201"/>
      <c r="N894" s="202"/>
      <c r="O894" s="202"/>
      <c r="P894" s="202"/>
      <c r="Q894" s="202"/>
      <c r="R894" s="202"/>
      <c r="S894" s="202"/>
      <c r="T894" s="203"/>
      <c r="AT894" s="204" t="s">
        <v>145</v>
      </c>
      <c r="AU894" s="204" t="s">
        <v>92</v>
      </c>
      <c r="AV894" s="13" t="s">
        <v>90</v>
      </c>
      <c r="AW894" s="13" t="s">
        <v>42</v>
      </c>
      <c r="AX894" s="13" t="s">
        <v>82</v>
      </c>
      <c r="AY894" s="204" t="s">
        <v>134</v>
      </c>
    </row>
    <row r="895" spans="1:65" s="13" customFormat="1" ht="11.25">
      <c r="B895" s="194"/>
      <c r="C895" s="195"/>
      <c r="D895" s="196" t="s">
        <v>145</v>
      </c>
      <c r="E895" s="197" t="s">
        <v>44</v>
      </c>
      <c r="F895" s="198" t="s">
        <v>885</v>
      </c>
      <c r="G895" s="195"/>
      <c r="H895" s="197" t="s">
        <v>44</v>
      </c>
      <c r="I895" s="199"/>
      <c r="J895" s="195"/>
      <c r="K895" s="195"/>
      <c r="L895" s="200"/>
      <c r="M895" s="201"/>
      <c r="N895" s="202"/>
      <c r="O895" s="202"/>
      <c r="P895" s="202"/>
      <c r="Q895" s="202"/>
      <c r="R895" s="202"/>
      <c r="S895" s="202"/>
      <c r="T895" s="203"/>
      <c r="AT895" s="204" t="s">
        <v>145</v>
      </c>
      <c r="AU895" s="204" t="s">
        <v>92</v>
      </c>
      <c r="AV895" s="13" t="s">
        <v>90</v>
      </c>
      <c r="AW895" s="13" t="s">
        <v>42</v>
      </c>
      <c r="AX895" s="13" t="s">
        <v>82</v>
      </c>
      <c r="AY895" s="204" t="s">
        <v>134</v>
      </c>
    </row>
    <row r="896" spans="1:65" s="14" customFormat="1" ht="11.25">
      <c r="B896" s="205"/>
      <c r="C896" s="206"/>
      <c r="D896" s="196" t="s">
        <v>145</v>
      </c>
      <c r="E896" s="207" t="s">
        <v>44</v>
      </c>
      <c r="F896" s="208" t="s">
        <v>90</v>
      </c>
      <c r="G896" s="206"/>
      <c r="H896" s="209">
        <v>1</v>
      </c>
      <c r="I896" s="210"/>
      <c r="J896" s="206"/>
      <c r="K896" s="206"/>
      <c r="L896" s="211"/>
      <c r="M896" s="212"/>
      <c r="N896" s="213"/>
      <c r="O896" s="213"/>
      <c r="P896" s="213"/>
      <c r="Q896" s="213"/>
      <c r="R896" s="213"/>
      <c r="S896" s="213"/>
      <c r="T896" s="214"/>
      <c r="AT896" s="215" t="s">
        <v>145</v>
      </c>
      <c r="AU896" s="215" t="s">
        <v>92</v>
      </c>
      <c r="AV896" s="14" t="s">
        <v>92</v>
      </c>
      <c r="AW896" s="14" t="s">
        <v>42</v>
      </c>
      <c r="AX896" s="14" t="s">
        <v>90</v>
      </c>
      <c r="AY896" s="215" t="s">
        <v>134</v>
      </c>
    </row>
    <row r="897" spans="1:65" s="2" customFormat="1" ht="37.9" customHeight="1">
      <c r="A897" s="35"/>
      <c r="B897" s="36"/>
      <c r="C897" s="176" t="s">
        <v>895</v>
      </c>
      <c r="D897" s="176" t="s">
        <v>136</v>
      </c>
      <c r="E897" s="177" t="s">
        <v>896</v>
      </c>
      <c r="F897" s="178" t="s">
        <v>897</v>
      </c>
      <c r="G897" s="179" t="s">
        <v>284</v>
      </c>
      <c r="H897" s="180">
        <v>1</v>
      </c>
      <c r="I897" s="181"/>
      <c r="J897" s="182">
        <f>ROUND(I897*H897,2)</f>
        <v>0</v>
      </c>
      <c r="K897" s="178" t="s">
        <v>140</v>
      </c>
      <c r="L897" s="40"/>
      <c r="M897" s="183" t="s">
        <v>44</v>
      </c>
      <c r="N897" s="184" t="s">
        <v>53</v>
      </c>
      <c r="O897" s="65"/>
      <c r="P897" s="185">
        <f>O897*H897</f>
        <v>0</v>
      </c>
      <c r="Q897" s="185">
        <v>0</v>
      </c>
      <c r="R897" s="185">
        <f>Q897*H897</f>
        <v>0</v>
      </c>
      <c r="S897" s="185">
        <v>0</v>
      </c>
      <c r="T897" s="186">
        <f>S897*H897</f>
        <v>0</v>
      </c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R897" s="187" t="s">
        <v>90</v>
      </c>
      <c r="AT897" s="187" t="s">
        <v>136</v>
      </c>
      <c r="AU897" s="187" t="s">
        <v>92</v>
      </c>
      <c r="AY897" s="17" t="s">
        <v>134</v>
      </c>
      <c r="BE897" s="188">
        <f>IF(N897="základní",J897,0)</f>
        <v>0</v>
      </c>
      <c r="BF897" s="188">
        <f>IF(N897="snížená",J897,0)</f>
        <v>0</v>
      </c>
      <c r="BG897" s="188">
        <f>IF(N897="zákl. přenesená",J897,0)</f>
        <v>0</v>
      </c>
      <c r="BH897" s="188">
        <f>IF(N897="sníž. přenesená",J897,0)</f>
        <v>0</v>
      </c>
      <c r="BI897" s="188">
        <f>IF(N897="nulová",J897,0)</f>
        <v>0</v>
      </c>
      <c r="BJ897" s="17" t="s">
        <v>90</v>
      </c>
      <c r="BK897" s="188">
        <f>ROUND(I897*H897,2)</f>
        <v>0</v>
      </c>
      <c r="BL897" s="17" t="s">
        <v>90</v>
      </c>
      <c r="BM897" s="187" t="s">
        <v>898</v>
      </c>
    </row>
    <row r="898" spans="1:65" s="2" customFormat="1" ht="11.25">
      <c r="A898" s="35"/>
      <c r="B898" s="36"/>
      <c r="C898" s="37"/>
      <c r="D898" s="189" t="s">
        <v>143</v>
      </c>
      <c r="E898" s="37"/>
      <c r="F898" s="190" t="s">
        <v>899</v>
      </c>
      <c r="G898" s="37"/>
      <c r="H898" s="37"/>
      <c r="I898" s="191"/>
      <c r="J898" s="37"/>
      <c r="K898" s="37"/>
      <c r="L898" s="40"/>
      <c r="M898" s="192"/>
      <c r="N898" s="193"/>
      <c r="O898" s="65"/>
      <c r="P898" s="65"/>
      <c r="Q898" s="65"/>
      <c r="R898" s="65"/>
      <c r="S898" s="65"/>
      <c r="T898" s="66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T898" s="17" t="s">
        <v>143</v>
      </c>
      <c r="AU898" s="17" t="s">
        <v>92</v>
      </c>
    </row>
    <row r="899" spans="1:65" s="13" customFormat="1" ht="11.25">
      <c r="B899" s="194"/>
      <c r="C899" s="195"/>
      <c r="D899" s="196" t="s">
        <v>145</v>
      </c>
      <c r="E899" s="197" t="s">
        <v>44</v>
      </c>
      <c r="F899" s="198" t="s">
        <v>822</v>
      </c>
      <c r="G899" s="195"/>
      <c r="H899" s="197" t="s">
        <v>44</v>
      </c>
      <c r="I899" s="199"/>
      <c r="J899" s="195"/>
      <c r="K899" s="195"/>
      <c r="L899" s="200"/>
      <c r="M899" s="201"/>
      <c r="N899" s="202"/>
      <c r="O899" s="202"/>
      <c r="P899" s="202"/>
      <c r="Q899" s="202"/>
      <c r="R899" s="202"/>
      <c r="S899" s="202"/>
      <c r="T899" s="203"/>
      <c r="AT899" s="204" t="s">
        <v>145</v>
      </c>
      <c r="AU899" s="204" t="s">
        <v>92</v>
      </c>
      <c r="AV899" s="13" t="s">
        <v>90</v>
      </c>
      <c r="AW899" s="13" t="s">
        <v>42</v>
      </c>
      <c r="AX899" s="13" t="s">
        <v>82</v>
      </c>
      <c r="AY899" s="204" t="s">
        <v>134</v>
      </c>
    </row>
    <row r="900" spans="1:65" s="13" customFormat="1" ht="11.25">
      <c r="B900" s="194"/>
      <c r="C900" s="195"/>
      <c r="D900" s="196" t="s">
        <v>145</v>
      </c>
      <c r="E900" s="197" t="s">
        <v>44</v>
      </c>
      <c r="F900" s="198" t="s">
        <v>226</v>
      </c>
      <c r="G900" s="195"/>
      <c r="H900" s="197" t="s">
        <v>44</v>
      </c>
      <c r="I900" s="199"/>
      <c r="J900" s="195"/>
      <c r="K900" s="195"/>
      <c r="L900" s="200"/>
      <c r="M900" s="201"/>
      <c r="N900" s="202"/>
      <c r="O900" s="202"/>
      <c r="P900" s="202"/>
      <c r="Q900" s="202"/>
      <c r="R900" s="202"/>
      <c r="S900" s="202"/>
      <c r="T900" s="203"/>
      <c r="AT900" s="204" t="s">
        <v>145</v>
      </c>
      <c r="AU900" s="204" t="s">
        <v>92</v>
      </c>
      <c r="AV900" s="13" t="s">
        <v>90</v>
      </c>
      <c r="AW900" s="13" t="s">
        <v>42</v>
      </c>
      <c r="AX900" s="13" t="s">
        <v>82</v>
      </c>
      <c r="AY900" s="204" t="s">
        <v>134</v>
      </c>
    </row>
    <row r="901" spans="1:65" s="13" customFormat="1" ht="11.25">
      <c r="B901" s="194"/>
      <c r="C901" s="195"/>
      <c r="D901" s="196" t="s">
        <v>145</v>
      </c>
      <c r="E901" s="197" t="s">
        <v>44</v>
      </c>
      <c r="F901" s="198" t="s">
        <v>867</v>
      </c>
      <c r="G901" s="195"/>
      <c r="H901" s="197" t="s">
        <v>44</v>
      </c>
      <c r="I901" s="199"/>
      <c r="J901" s="195"/>
      <c r="K901" s="195"/>
      <c r="L901" s="200"/>
      <c r="M901" s="201"/>
      <c r="N901" s="202"/>
      <c r="O901" s="202"/>
      <c r="P901" s="202"/>
      <c r="Q901" s="202"/>
      <c r="R901" s="202"/>
      <c r="S901" s="202"/>
      <c r="T901" s="203"/>
      <c r="AT901" s="204" t="s">
        <v>145</v>
      </c>
      <c r="AU901" s="204" t="s">
        <v>92</v>
      </c>
      <c r="AV901" s="13" t="s">
        <v>90</v>
      </c>
      <c r="AW901" s="13" t="s">
        <v>42</v>
      </c>
      <c r="AX901" s="13" t="s">
        <v>82</v>
      </c>
      <c r="AY901" s="204" t="s">
        <v>134</v>
      </c>
    </row>
    <row r="902" spans="1:65" s="14" customFormat="1" ht="11.25">
      <c r="B902" s="205"/>
      <c r="C902" s="206"/>
      <c r="D902" s="196" t="s">
        <v>145</v>
      </c>
      <c r="E902" s="207" t="s">
        <v>44</v>
      </c>
      <c r="F902" s="208" t="s">
        <v>90</v>
      </c>
      <c r="G902" s="206"/>
      <c r="H902" s="209">
        <v>1</v>
      </c>
      <c r="I902" s="210"/>
      <c r="J902" s="206"/>
      <c r="K902" s="206"/>
      <c r="L902" s="211"/>
      <c r="M902" s="212"/>
      <c r="N902" s="213"/>
      <c r="O902" s="213"/>
      <c r="P902" s="213"/>
      <c r="Q902" s="213"/>
      <c r="R902" s="213"/>
      <c r="S902" s="213"/>
      <c r="T902" s="214"/>
      <c r="AT902" s="215" t="s">
        <v>145</v>
      </c>
      <c r="AU902" s="215" t="s">
        <v>92</v>
      </c>
      <c r="AV902" s="14" t="s">
        <v>92</v>
      </c>
      <c r="AW902" s="14" t="s">
        <v>42</v>
      </c>
      <c r="AX902" s="14" t="s">
        <v>90</v>
      </c>
      <c r="AY902" s="215" t="s">
        <v>134</v>
      </c>
    </row>
    <row r="903" spans="1:65" s="2" customFormat="1" ht="37.9" customHeight="1">
      <c r="A903" s="35"/>
      <c r="B903" s="36"/>
      <c r="C903" s="176" t="s">
        <v>900</v>
      </c>
      <c r="D903" s="176" t="s">
        <v>136</v>
      </c>
      <c r="E903" s="177" t="s">
        <v>901</v>
      </c>
      <c r="F903" s="178" t="s">
        <v>902</v>
      </c>
      <c r="G903" s="179" t="s">
        <v>284</v>
      </c>
      <c r="H903" s="180">
        <v>3</v>
      </c>
      <c r="I903" s="181"/>
      <c r="J903" s="182">
        <f>ROUND(I903*H903,2)</f>
        <v>0</v>
      </c>
      <c r="K903" s="178" t="s">
        <v>140</v>
      </c>
      <c r="L903" s="40"/>
      <c r="M903" s="183" t="s">
        <v>44</v>
      </c>
      <c r="N903" s="184" t="s">
        <v>53</v>
      </c>
      <c r="O903" s="65"/>
      <c r="P903" s="185">
        <f>O903*H903</f>
        <v>0</v>
      </c>
      <c r="Q903" s="185">
        <v>0</v>
      </c>
      <c r="R903" s="185">
        <f>Q903*H903</f>
        <v>0</v>
      </c>
      <c r="S903" s="185">
        <v>0</v>
      </c>
      <c r="T903" s="186">
        <f>S903*H903</f>
        <v>0</v>
      </c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R903" s="187" t="s">
        <v>90</v>
      </c>
      <c r="AT903" s="187" t="s">
        <v>136</v>
      </c>
      <c r="AU903" s="187" t="s">
        <v>92</v>
      </c>
      <c r="AY903" s="17" t="s">
        <v>134</v>
      </c>
      <c r="BE903" s="188">
        <f>IF(N903="základní",J903,0)</f>
        <v>0</v>
      </c>
      <c r="BF903" s="188">
        <f>IF(N903="snížená",J903,0)</f>
        <v>0</v>
      </c>
      <c r="BG903" s="188">
        <f>IF(N903="zákl. přenesená",J903,0)</f>
        <v>0</v>
      </c>
      <c r="BH903" s="188">
        <f>IF(N903="sníž. přenesená",J903,0)</f>
        <v>0</v>
      </c>
      <c r="BI903" s="188">
        <f>IF(N903="nulová",J903,0)</f>
        <v>0</v>
      </c>
      <c r="BJ903" s="17" t="s">
        <v>90</v>
      </c>
      <c r="BK903" s="188">
        <f>ROUND(I903*H903,2)</f>
        <v>0</v>
      </c>
      <c r="BL903" s="17" t="s">
        <v>90</v>
      </c>
      <c r="BM903" s="187" t="s">
        <v>903</v>
      </c>
    </row>
    <row r="904" spans="1:65" s="2" customFormat="1" ht="11.25">
      <c r="A904" s="35"/>
      <c r="B904" s="36"/>
      <c r="C904" s="37"/>
      <c r="D904" s="189" t="s">
        <v>143</v>
      </c>
      <c r="E904" s="37"/>
      <c r="F904" s="190" t="s">
        <v>904</v>
      </c>
      <c r="G904" s="37"/>
      <c r="H904" s="37"/>
      <c r="I904" s="191"/>
      <c r="J904" s="37"/>
      <c r="K904" s="37"/>
      <c r="L904" s="40"/>
      <c r="M904" s="192"/>
      <c r="N904" s="193"/>
      <c r="O904" s="65"/>
      <c r="P904" s="65"/>
      <c r="Q904" s="65"/>
      <c r="R904" s="65"/>
      <c r="S904" s="65"/>
      <c r="T904" s="66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T904" s="17" t="s">
        <v>143</v>
      </c>
      <c r="AU904" s="17" t="s">
        <v>92</v>
      </c>
    </row>
    <row r="905" spans="1:65" s="13" customFormat="1" ht="11.25">
      <c r="B905" s="194"/>
      <c r="C905" s="195"/>
      <c r="D905" s="196" t="s">
        <v>145</v>
      </c>
      <c r="E905" s="197" t="s">
        <v>44</v>
      </c>
      <c r="F905" s="198" t="s">
        <v>822</v>
      </c>
      <c r="G905" s="195"/>
      <c r="H905" s="197" t="s">
        <v>44</v>
      </c>
      <c r="I905" s="199"/>
      <c r="J905" s="195"/>
      <c r="K905" s="195"/>
      <c r="L905" s="200"/>
      <c r="M905" s="201"/>
      <c r="N905" s="202"/>
      <c r="O905" s="202"/>
      <c r="P905" s="202"/>
      <c r="Q905" s="202"/>
      <c r="R905" s="202"/>
      <c r="S905" s="202"/>
      <c r="T905" s="203"/>
      <c r="AT905" s="204" t="s">
        <v>145</v>
      </c>
      <c r="AU905" s="204" t="s">
        <v>92</v>
      </c>
      <c r="AV905" s="13" t="s">
        <v>90</v>
      </c>
      <c r="AW905" s="13" t="s">
        <v>42</v>
      </c>
      <c r="AX905" s="13" t="s">
        <v>82</v>
      </c>
      <c r="AY905" s="204" t="s">
        <v>134</v>
      </c>
    </row>
    <row r="906" spans="1:65" s="13" customFormat="1" ht="11.25">
      <c r="B906" s="194"/>
      <c r="C906" s="195"/>
      <c r="D906" s="196" t="s">
        <v>145</v>
      </c>
      <c r="E906" s="197" t="s">
        <v>44</v>
      </c>
      <c r="F906" s="198" t="s">
        <v>226</v>
      </c>
      <c r="G906" s="195"/>
      <c r="H906" s="197" t="s">
        <v>44</v>
      </c>
      <c r="I906" s="199"/>
      <c r="J906" s="195"/>
      <c r="K906" s="195"/>
      <c r="L906" s="200"/>
      <c r="M906" s="201"/>
      <c r="N906" s="202"/>
      <c r="O906" s="202"/>
      <c r="P906" s="202"/>
      <c r="Q906" s="202"/>
      <c r="R906" s="202"/>
      <c r="S906" s="202"/>
      <c r="T906" s="203"/>
      <c r="AT906" s="204" t="s">
        <v>145</v>
      </c>
      <c r="AU906" s="204" t="s">
        <v>92</v>
      </c>
      <c r="AV906" s="13" t="s">
        <v>90</v>
      </c>
      <c r="AW906" s="13" t="s">
        <v>42</v>
      </c>
      <c r="AX906" s="13" t="s">
        <v>82</v>
      </c>
      <c r="AY906" s="204" t="s">
        <v>134</v>
      </c>
    </row>
    <row r="907" spans="1:65" s="13" customFormat="1" ht="11.25">
      <c r="B907" s="194"/>
      <c r="C907" s="195"/>
      <c r="D907" s="196" t="s">
        <v>145</v>
      </c>
      <c r="E907" s="197" t="s">
        <v>44</v>
      </c>
      <c r="F907" s="198" t="s">
        <v>905</v>
      </c>
      <c r="G907" s="195"/>
      <c r="H907" s="197" t="s">
        <v>44</v>
      </c>
      <c r="I907" s="199"/>
      <c r="J907" s="195"/>
      <c r="K907" s="195"/>
      <c r="L907" s="200"/>
      <c r="M907" s="201"/>
      <c r="N907" s="202"/>
      <c r="O907" s="202"/>
      <c r="P907" s="202"/>
      <c r="Q907" s="202"/>
      <c r="R907" s="202"/>
      <c r="S907" s="202"/>
      <c r="T907" s="203"/>
      <c r="AT907" s="204" t="s">
        <v>145</v>
      </c>
      <c r="AU907" s="204" t="s">
        <v>92</v>
      </c>
      <c r="AV907" s="13" t="s">
        <v>90</v>
      </c>
      <c r="AW907" s="13" t="s">
        <v>42</v>
      </c>
      <c r="AX907" s="13" t="s">
        <v>82</v>
      </c>
      <c r="AY907" s="204" t="s">
        <v>134</v>
      </c>
    </row>
    <row r="908" spans="1:65" s="14" customFormat="1" ht="11.25">
      <c r="B908" s="205"/>
      <c r="C908" s="206"/>
      <c r="D908" s="196" t="s">
        <v>145</v>
      </c>
      <c r="E908" s="207" t="s">
        <v>44</v>
      </c>
      <c r="F908" s="208" t="s">
        <v>155</v>
      </c>
      <c r="G908" s="206"/>
      <c r="H908" s="209">
        <v>3</v>
      </c>
      <c r="I908" s="210"/>
      <c r="J908" s="206"/>
      <c r="K908" s="206"/>
      <c r="L908" s="211"/>
      <c r="M908" s="212"/>
      <c r="N908" s="213"/>
      <c r="O908" s="213"/>
      <c r="P908" s="213"/>
      <c r="Q908" s="213"/>
      <c r="R908" s="213"/>
      <c r="S908" s="213"/>
      <c r="T908" s="214"/>
      <c r="AT908" s="215" t="s">
        <v>145</v>
      </c>
      <c r="AU908" s="215" t="s">
        <v>92</v>
      </c>
      <c r="AV908" s="14" t="s">
        <v>92</v>
      </c>
      <c r="AW908" s="14" t="s">
        <v>42</v>
      </c>
      <c r="AX908" s="14" t="s">
        <v>90</v>
      </c>
      <c r="AY908" s="215" t="s">
        <v>134</v>
      </c>
    </row>
    <row r="909" spans="1:65" s="2" customFormat="1" ht="37.9" customHeight="1">
      <c r="A909" s="35"/>
      <c r="B909" s="36"/>
      <c r="C909" s="176" t="s">
        <v>906</v>
      </c>
      <c r="D909" s="176" t="s">
        <v>136</v>
      </c>
      <c r="E909" s="177" t="s">
        <v>907</v>
      </c>
      <c r="F909" s="178" t="s">
        <v>908</v>
      </c>
      <c r="G909" s="179" t="s">
        <v>284</v>
      </c>
      <c r="H909" s="180">
        <v>1</v>
      </c>
      <c r="I909" s="181"/>
      <c r="J909" s="182">
        <f>ROUND(I909*H909,2)</f>
        <v>0</v>
      </c>
      <c r="K909" s="178" t="s">
        <v>140</v>
      </c>
      <c r="L909" s="40"/>
      <c r="M909" s="183" t="s">
        <v>44</v>
      </c>
      <c r="N909" s="184" t="s">
        <v>53</v>
      </c>
      <c r="O909" s="65"/>
      <c r="P909" s="185">
        <f>O909*H909</f>
        <v>0</v>
      </c>
      <c r="Q909" s="185">
        <v>0</v>
      </c>
      <c r="R909" s="185">
        <f>Q909*H909</f>
        <v>0</v>
      </c>
      <c r="S909" s="185">
        <v>0</v>
      </c>
      <c r="T909" s="186">
        <f>S909*H909</f>
        <v>0</v>
      </c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R909" s="187" t="s">
        <v>90</v>
      </c>
      <c r="AT909" s="187" t="s">
        <v>136</v>
      </c>
      <c r="AU909" s="187" t="s">
        <v>92</v>
      </c>
      <c r="AY909" s="17" t="s">
        <v>134</v>
      </c>
      <c r="BE909" s="188">
        <f>IF(N909="základní",J909,0)</f>
        <v>0</v>
      </c>
      <c r="BF909" s="188">
        <f>IF(N909="snížená",J909,0)</f>
        <v>0</v>
      </c>
      <c r="BG909" s="188">
        <f>IF(N909="zákl. přenesená",J909,0)</f>
        <v>0</v>
      </c>
      <c r="BH909" s="188">
        <f>IF(N909="sníž. přenesená",J909,0)</f>
        <v>0</v>
      </c>
      <c r="BI909" s="188">
        <f>IF(N909="nulová",J909,0)</f>
        <v>0</v>
      </c>
      <c r="BJ909" s="17" t="s">
        <v>90</v>
      </c>
      <c r="BK909" s="188">
        <f>ROUND(I909*H909,2)</f>
        <v>0</v>
      </c>
      <c r="BL909" s="17" t="s">
        <v>90</v>
      </c>
      <c r="BM909" s="187" t="s">
        <v>909</v>
      </c>
    </row>
    <row r="910" spans="1:65" s="2" customFormat="1" ht="11.25">
      <c r="A910" s="35"/>
      <c r="B910" s="36"/>
      <c r="C910" s="37"/>
      <c r="D910" s="189" t="s">
        <v>143</v>
      </c>
      <c r="E910" s="37"/>
      <c r="F910" s="190" t="s">
        <v>910</v>
      </c>
      <c r="G910" s="37"/>
      <c r="H910" s="37"/>
      <c r="I910" s="191"/>
      <c r="J910" s="37"/>
      <c r="K910" s="37"/>
      <c r="L910" s="40"/>
      <c r="M910" s="192"/>
      <c r="N910" s="193"/>
      <c r="O910" s="65"/>
      <c r="P910" s="65"/>
      <c r="Q910" s="65"/>
      <c r="R910" s="65"/>
      <c r="S910" s="65"/>
      <c r="T910" s="66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T910" s="17" t="s">
        <v>143</v>
      </c>
      <c r="AU910" s="17" t="s">
        <v>92</v>
      </c>
    </row>
    <row r="911" spans="1:65" s="13" customFormat="1" ht="11.25">
      <c r="B911" s="194"/>
      <c r="C911" s="195"/>
      <c r="D911" s="196" t="s">
        <v>145</v>
      </c>
      <c r="E911" s="197" t="s">
        <v>44</v>
      </c>
      <c r="F911" s="198" t="s">
        <v>822</v>
      </c>
      <c r="G911" s="195"/>
      <c r="H911" s="197" t="s">
        <v>44</v>
      </c>
      <c r="I911" s="199"/>
      <c r="J911" s="195"/>
      <c r="K911" s="195"/>
      <c r="L911" s="200"/>
      <c r="M911" s="201"/>
      <c r="N911" s="202"/>
      <c r="O911" s="202"/>
      <c r="P911" s="202"/>
      <c r="Q911" s="202"/>
      <c r="R911" s="202"/>
      <c r="S911" s="202"/>
      <c r="T911" s="203"/>
      <c r="AT911" s="204" t="s">
        <v>145</v>
      </c>
      <c r="AU911" s="204" t="s">
        <v>92</v>
      </c>
      <c r="AV911" s="13" t="s">
        <v>90</v>
      </c>
      <c r="AW911" s="13" t="s">
        <v>42</v>
      </c>
      <c r="AX911" s="13" t="s">
        <v>82</v>
      </c>
      <c r="AY911" s="204" t="s">
        <v>134</v>
      </c>
    </row>
    <row r="912" spans="1:65" s="13" customFormat="1" ht="11.25">
      <c r="B912" s="194"/>
      <c r="C912" s="195"/>
      <c r="D912" s="196" t="s">
        <v>145</v>
      </c>
      <c r="E912" s="197" t="s">
        <v>44</v>
      </c>
      <c r="F912" s="198" t="s">
        <v>226</v>
      </c>
      <c r="G912" s="195"/>
      <c r="H912" s="197" t="s">
        <v>44</v>
      </c>
      <c r="I912" s="199"/>
      <c r="J912" s="195"/>
      <c r="K912" s="195"/>
      <c r="L912" s="200"/>
      <c r="M912" s="201"/>
      <c r="N912" s="202"/>
      <c r="O912" s="202"/>
      <c r="P912" s="202"/>
      <c r="Q912" s="202"/>
      <c r="R912" s="202"/>
      <c r="S912" s="202"/>
      <c r="T912" s="203"/>
      <c r="AT912" s="204" t="s">
        <v>145</v>
      </c>
      <c r="AU912" s="204" t="s">
        <v>92</v>
      </c>
      <c r="AV912" s="13" t="s">
        <v>90</v>
      </c>
      <c r="AW912" s="13" t="s">
        <v>42</v>
      </c>
      <c r="AX912" s="13" t="s">
        <v>82</v>
      </c>
      <c r="AY912" s="204" t="s">
        <v>134</v>
      </c>
    </row>
    <row r="913" spans="1:65" s="13" customFormat="1" ht="11.25">
      <c r="B913" s="194"/>
      <c r="C913" s="195"/>
      <c r="D913" s="196" t="s">
        <v>145</v>
      </c>
      <c r="E913" s="197" t="s">
        <v>44</v>
      </c>
      <c r="F913" s="198" t="s">
        <v>911</v>
      </c>
      <c r="G913" s="195"/>
      <c r="H913" s="197" t="s">
        <v>44</v>
      </c>
      <c r="I913" s="199"/>
      <c r="J913" s="195"/>
      <c r="K913" s="195"/>
      <c r="L913" s="200"/>
      <c r="M913" s="201"/>
      <c r="N913" s="202"/>
      <c r="O913" s="202"/>
      <c r="P913" s="202"/>
      <c r="Q913" s="202"/>
      <c r="R913" s="202"/>
      <c r="S913" s="202"/>
      <c r="T913" s="203"/>
      <c r="AT913" s="204" t="s">
        <v>145</v>
      </c>
      <c r="AU913" s="204" t="s">
        <v>92</v>
      </c>
      <c r="AV913" s="13" t="s">
        <v>90</v>
      </c>
      <c r="AW913" s="13" t="s">
        <v>42</v>
      </c>
      <c r="AX913" s="13" t="s">
        <v>82</v>
      </c>
      <c r="AY913" s="204" t="s">
        <v>134</v>
      </c>
    </row>
    <row r="914" spans="1:65" s="14" customFormat="1" ht="11.25">
      <c r="B914" s="205"/>
      <c r="C914" s="206"/>
      <c r="D914" s="196" t="s">
        <v>145</v>
      </c>
      <c r="E914" s="207" t="s">
        <v>44</v>
      </c>
      <c r="F914" s="208" t="s">
        <v>90</v>
      </c>
      <c r="G914" s="206"/>
      <c r="H914" s="209">
        <v>1</v>
      </c>
      <c r="I914" s="210"/>
      <c r="J914" s="206"/>
      <c r="K914" s="206"/>
      <c r="L914" s="211"/>
      <c r="M914" s="212"/>
      <c r="N914" s="213"/>
      <c r="O914" s="213"/>
      <c r="P914" s="213"/>
      <c r="Q914" s="213"/>
      <c r="R914" s="213"/>
      <c r="S914" s="213"/>
      <c r="T914" s="214"/>
      <c r="AT914" s="215" t="s">
        <v>145</v>
      </c>
      <c r="AU914" s="215" t="s">
        <v>92</v>
      </c>
      <c r="AV914" s="14" t="s">
        <v>92</v>
      </c>
      <c r="AW914" s="14" t="s">
        <v>42</v>
      </c>
      <c r="AX914" s="14" t="s">
        <v>90</v>
      </c>
      <c r="AY914" s="215" t="s">
        <v>134</v>
      </c>
    </row>
    <row r="915" spans="1:65" s="2" customFormat="1" ht="49.15" customHeight="1">
      <c r="A915" s="35"/>
      <c r="B915" s="36"/>
      <c r="C915" s="176" t="s">
        <v>912</v>
      </c>
      <c r="D915" s="176" t="s">
        <v>136</v>
      </c>
      <c r="E915" s="177" t="s">
        <v>913</v>
      </c>
      <c r="F915" s="178" t="s">
        <v>914</v>
      </c>
      <c r="G915" s="179" t="s">
        <v>284</v>
      </c>
      <c r="H915" s="180">
        <v>1</v>
      </c>
      <c r="I915" s="181"/>
      <c r="J915" s="182">
        <f>ROUND(I915*H915,2)</f>
        <v>0</v>
      </c>
      <c r="K915" s="178" t="s">
        <v>140</v>
      </c>
      <c r="L915" s="40"/>
      <c r="M915" s="183" t="s">
        <v>44</v>
      </c>
      <c r="N915" s="184" t="s">
        <v>53</v>
      </c>
      <c r="O915" s="65"/>
      <c r="P915" s="185">
        <f>O915*H915</f>
        <v>0</v>
      </c>
      <c r="Q915" s="185">
        <v>0</v>
      </c>
      <c r="R915" s="185">
        <f>Q915*H915</f>
        <v>0</v>
      </c>
      <c r="S915" s="185">
        <v>0</v>
      </c>
      <c r="T915" s="186">
        <f>S915*H915</f>
        <v>0</v>
      </c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R915" s="187" t="s">
        <v>90</v>
      </c>
      <c r="AT915" s="187" t="s">
        <v>136</v>
      </c>
      <c r="AU915" s="187" t="s">
        <v>92</v>
      </c>
      <c r="AY915" s="17" t="s">
        <v>134</v>
      </c>
      <c r="BE915" s="188">
        <f>IF(N915="základní",J915,0)</f>
        <v>0</v>
      </c>
      <c r="BF915" s="188">
        <f>IF(N915="snížená",J915,0)</f>
        <v>0</v>
      </c>
      <c r="BG915" s="188">
        <f>IF(N915="zákl. přenesená",J915,0)</f>
        <v>0</v>
      </c>
      <c r="BH915" s="188">
        <f>IF(N915="sníž. přenesená",J915,0)</f>
        <v>0</v>
      </c>
      <c r="BI915" s="188">
        <f>IF(N915="nulová",J915,0)</f>
        <v>0</v>
      </c>
      <c r="BJ915" s="17" t="s">
        <v>90</v>
      </c>
      <c r="BK915" s="188">
        <f>ROUND(I915*H915,2)</f>
        <v>0</v>
      </c>
      <c r="BL915" s="17" t="s">
        <v>90</v>
      </c>
      <c r="BM915" s="187" t="s">
        <v>915</v>
      </c>
    </row>
    <row r="916" spans="1:65" s="2" customFormat="1" ht="11.25">
      <c r="A916" s="35"/>
      <c r="B916" s="36"/>
      <c r="C916" s="37"/>
      <c r="D916" s="189" t="s">
        <v>143</v>
      </c>
      <c r="E916" s="37"/>
      <c r="F916" s="190" t="s">
        <v>916</v>
      </c>
      <c r="G916" s="37"/>
      <c r="H916" s="37"/>
      <c r="I916" s="191"/>
      <c r="J916" s="37"/>
      <c r="K916" s="37"/>
      <c r="L916" s="40"/>
      <c r="M916" s="192"/>
      <c r="N916" s="193"/>
      <c r="O916" s="65"/>
      <c r="P916" s="65"/>
      <c r="Q916" s="65"/>
      <c r="R916" s="65"/>
      <c r="S916" s="65"/>
      <c r="T916" s="66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T916" s="17" t="s">
        <v>143</v>
      </c>
      <c r="AU916" s="17" t="s">
        <v>92</v>
      </c>
    </row>
    <row r="917" spans="1:65" s="13" customFormat="1" ht="11.25">
      <c r="B917" s="194"/>
      <c r="C917" s="195"/>
      <c r="D917" s="196" t="s">
        <v>145</v>
      </c>
      <c r="E917" s="197" t="s">
        <v>44</v>
      </c>
      <c r="F917" s="198" t="s">
        <v>146</v>
      </c>
      <c r="G917" s="195"/>
      <c r="H917" s="197" t="s">
        <v>44</v>
      </c>
      <c r="I917" s="199"/>
      <c r="J917" s="195"/>
      <c r="K917" s="195"/>
      <c r="L917" s="200"/>
      <c r="M917" s="201"/>
      <c r="N917" s="202"/>
      <c r="O917" s="202"/>
      <c r="P917" s="202"/>
      <c r="Q917" s="202"/>
      <c r="R917" s="202"/>
      <c r="S917" s="202"/>
      <c r="T917" s="203"/>
      <c r="AT917" s="204" t="s">
        <v>145</v>
      </c>
      <c r="AU917" s="204" t="s">
        <v>92</v>
      </c>
      <c r="AV917" s="13" t="s">
        <v>90</v>
      </c>
      <c r="AW917" s="13" t="s">
        <v>42</v>
      </c>
      <c r="AX917" s="13" t="s">
        <v>82</v>
      </c>
      <c r="AY917" s="204" t="s">
        <v>134</v>
      </c>
    </row>
    <row r="918" spans="1:65" s="13" customFormat="1" ht="22.5">
      <c r="B918" s="194"/>
      <c r="C918" s="195"/>
      <c r="D918" s="196" t="s">
        <v>145</v>
      </c>
      <c r="E918" s="197" t="s">
        <v>44</v>
      </c>
      <c r="F918" s="198" t="s">
        <v>917</v>
      </c>
      <c r="G918" s="195"/>
      <c r="H918" s="197" t="s">
        <v>44</v>
      </c>
      <c r="I918" s="199"/>
      <c r="J918" s="195"/>
      <c r="K918" s="195"/>
      <c r="L918" s="200"/>
      <c r="M918" s="201"/>
      <c r="N918" s="202"/>
      <c r="O918" s="202"/>
      <c r="P918" s="202"/>
      <c r="Q918" s="202"/>
      <c r="R918" s="202"/>
      <c r="S918" s="202"/>
      <c r="T918" s="203"/>
      <c r="AT918" s="204" t="s">
        <v>145</v>
      </c>
      <c r="AU918" s="204" t="s">
        <v>92</v>
      </c>
      <c r="AV918" s="13" t="s">
        <v>90</v>
      </c>
      <c r="AW918" s="13" t="s">
        <v>42</v>
      </c>
      <c r="AX918" s="13" t="s">
        <v>82</v>
      </c>
      <c r="AY918" s="204" t="s">
        <v>134</v>
      </c>
    </row>
    <row r="919" spans="1:65" s="14" customFormat="1" ht="11.25">
      <c r="B919" s="205"/>
      <c r="C919" s="206"/>
      <c r="D919" s="196" t="s">
        <v>145</v>
      </c>
      <c r="E919" s="207" t="s">
        <v>44</v>
      </c>
      <c r="F919" s="208" t="s">
        <v>90</v>
      </c>
      <c r="G919" s="206"/>
      <c r="H919" s="209">
        <v>1</v>
      </c>
      <c r="I919" s="210"/>
      <c r="J919" s="206"/>
      <c r="K919" s="206"/>
      <c r="L919" s="211"/>
      <c r="M919" s="212"/>
      <c r="N919" s="213"/>
      <c r="O919" s="213"/>
      <c r="P919" s="213"/>
      <c r="Q919" s="213"/>
      <c r="R919" s="213"/>
      <c r="S919" s="213"/>
      <c r="T919" s="214"/>
      <c r="AT919" s="215" t="s">
        <v>145</v>
      </c>
      <c r="AU919" s="215" t="s">
        <v>92</v>
      </c>
      <c r="AV919" s="14" t="s">
        <v>92</v>
      </c>
      <c r="AW919" s="14" t="s">
        <v>42</v>
      </c>
      <c r="AX919" s="14" t="s">
        <v>90</v>
      </c>
      <c r="AY919" s="215" t="s">
        <v>134</v>
      </c>
    </row>
    <row r="920" spans="1:65" s="2" customFormat="1" ht="49.15" customHeight="1">
      <c r="A920" s="35"/>
      <c r="B920" s="36"/>
      <c r="C920" s="176" t="s">
        <v>918</v>
      </c>
      <c r="D920" s="176" t="s">
        <v>136</v>
      </c>
      <c r="E920" s="177" t="s">
        <v>919</v>
      </c>
      <c r="F920" s="178" t="s">
        <v>920</v>
      </c>
      <c r="G920" s="179" t="s">
        <v>284</v>
      </c>
      <c r="H920" s="180">
        <v>1</v>
      </c>
      <c r="I920" s="181"/>
      <c r="J920" s="182">
        <f>ROUND(I920*H920,2)</f>
        <v>0</v>
      </c>
      <c r="K920" s="178" t="s">
        <v>140</v>
      </c>
      <c r="L920" s="40"/>
      <c r="M920" s="183" t="s">
        <v>44</v>
      </c>
      <c r="N920" s="184" t="s">
        <v>53</v>
      </c>
      <c r="O920" s="65"/>
      <c r="P920" s="185">
        <f>O920*H920</f>
        <v>0</v>
      </c>
      <c r="Q920" s="185">
        <v>0</v>
      </c>
      <c r="R920" s="185">
        <f>Q920*H920</f>
        <v>0</v>
      </c>
      <c r="S920" s="185">
        <v>0</v>
      </c>
      <c r="T920" s="186">
        <f>S920*H920</f>
        <v>0</v>
      </c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R920" s="187" t="s">
        <v>90</v>
      </c>
      <c r="AT920" s="187" t="s">
        <v>136</v>
      </c>
      <c r="AU920" s="187" t="s">
        <v>92</v>
      </c>
      <c r="AY920" s="17" t="s">
        <v>134</v>
      </c>
      <c r="BE920" s="188">
        <f>IF(N920="základní",J920,0)</f>
        <v>0</v>
      </c>
      <c r="BF920" s="188">
        <f>IF(N920="snížená",J920,0)</f>
        <v>0</v>
      </c>
      <c r="BG920" s="188">
        <f>IF(N920="zákl. přenesená",J920,0)</f>
        <v>0</v>
      </c>
      <c r="BH920" s="188">
        <f>IF(N920="sníž. přenesená",J920,0)</f>
        <v>0</v>
      </c>
      <c r="BI920" s="188">
        <f>IF(N920="nulová",J920,0)</f>
        <v>0</v>
      </c>
      <c r="BJ920" s="17" t="s">
        <v>90</v>
      </c>
      <c r="BK920" s="188">
        <f>ROUND(I920*H920,2)</f>
        <v>0</v>
      </c>
      <c r="BL920" s="17" t="s">
        <v>90</v>
      </c>
      <c r="BM920" s="187" t="s">
        <v>921</v>
      </c>
    </row>
    <row r="921" spans="1:65" s="2" customFormat="1" ht="11.25">
      <c r="A921" s="35"/>
      <c r="B921" s="36"/>
      <c r="C921" s="37"/>
      <c r="D921" s="189" t="s">
        <v>143</v>
      </c>
      <c r="E921" s="37"/>
      <c r="F921" s="190" t="s">
        <v>922</v>
      </c>
      <c r="G921" s="37"/>
      <c r="H921" s="37"/>
      <c r="I921" s="191"/>
      <c r="J921" s="37"/>
      <c r="K921" s="37"/>
      <c r="L921" s="40"/>
      <c r="M921" s="192"/>
      <c r="N921" s="193"/>
      <c r="O921" s="65"/>
      <c r="P921" s="65"/>
      <c r="Q921" s="65"/>
      <c r="R921" s="65"/>
      <c r="S921" s="65"/>
      <c r="T921" s="66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T921" s="17" t="s">
        <v>143</v>
      </c>
      <c r="AU921" s="17" t="s">
        <v>92</v>
      </c>
    </row>
    <row r="922" spans="1:65" s="13" customFormat="1" ht="11.25">
      <c r="B922" s="194"/>
      <c r="C922" s="195"/>
      <c r="D922" s="196" t="s">
        <v>145</v>
      </c>
      <c r="E922" s="197" t="s">
        <v>44</v>
      </c>
      <c r="F922" s="198" t="s">
        <v>146</v>
      </c>
      <c r="G922" s="195"/>
      <c r="H922" s="197" t="s">
        <v>44</v>
      </c>
      <c r="I922" s="199"/>
      <c r="J922" s="195"/>
      <c r="K922" s="195"/>
      <c r="L922" s="200"/>
      <c r="M922" s="201"/>
      <c r="N922" s="202"/>
      <c r="O922" s="202"/>
      <c r="P922" s="202"/>
      <c r="Q922" s="202"/>
      <c r="R922" s="202"/>
      <c r="S922" s="202"/>
      <c r="T922" s="203"/>
      <c r="AT922" s="204" t="s">
        <v>145</v>
      </c>
      <c r="AU922" s="204" t="s">
        <v>92</v>
      </c>
      <c r="AV922" s="13" t="s">
        <v>90</v>
      </c>
      <c r="AW922" s="13" t="s">
        <v>42</v>
      </c>
      <c r="AX922" s="13" t="s">
        <v>82</v>
      </c>
      <c r="AY922" s="204" t="s">
        <v>134</v>
      </c>
    </row>
    <row r="923" spans="1:65" s="13" customFormat="1" ht="22.5">
      <c r="B923" s="194"/>
      <c r="C923" s="195"/>
      <c r="D923" s="196" t="s">
        <v>145</v>
      </c>
      <c r="E923" s="197" t="s">
        <v>44</v>
      </c>
      <c r="F923" s="198" t="s">
        <v>917</v>
      </c>
      <c r="G923" s="195"/>
      <c r="H923" s="197" t="s">
        <v>44</v>
      </c>
      <c r="I923" s="199"/>
      <c r="J923" s="195"/>
      <c r="K923" s="195"/>
      <c r="L923" s="200"/>
      <c r="M923" s="201"/>
      <c r="N923" s="202"/>
      <c r="O923" s="202"/>
      <c r="P923" s="202"/>
      <c r="Q923" s="202"/>
      <c r="R923" s="202"/>
      <c r="S923" s="202"/>
      <c r="T923" s="203"/>
      <c r="AT923" s="204" t="s">
        <v>145</v>
      </c>
      <c r="AU923" s="204" t="s">
        <v>92</v>
      </c>
      <c r="AV923" s="13" t="s">
        <v>90</v>
      </c>
      <c r="AW923" s="13" t="s">
        <v>42</v>
      </c>
      <c r="AX923" s="13" t="s">
        <v>82</v>
      </c>
      <c r="AY923" s="204" t="s">
        <v>134</v>
      </c>
    </row>
    <row r="924" spans="1:65" s="14" customFormat="1" ht="11.25">
      <c r="B924" s="205"/>
      <c r="C924" s="206"/>
      <c r="D924" s="196" t="s">
        <v>145</v>
      </c>
      <c r="E924" s="207" t="s">
        <v>44</v>
      </c>
      <c r="F924" s="208" t="s">
        <v>90</v>
      </c>
      <c r="G924" s="206"/>
      <c r="H924" s="209">
        <v>1</v>
      </c>
      <c r="I924" s="210"/>
      <c r="J924" s="206"/>
      <c r="K924" s="206"/>
      <c r="L924" s="211"/>
      <c r="M924" s="212"/>
      <c r="N924" s="213"/>
      <c r="O924" s="213"/>
      <c r="P924" s="213"/>
      <c r="Q924" s="213"/>
      <c r="R924" s="213"/>
      <c r="S924" s="213"/>
      <c r="T924" s="214"/>
      <c r="AT924" s="215" t="s">
        <v>145</v>
      </c>
      <c r="AU924" s="215" t="s">
        <v>92</v>
      </c>
      <c r="AV924" s="14" t="s">
        <v>92</v>
      </c>
      <c r="AW924" s="14" t="s">
        <v>42</v>
      </c>
      <c r="AX924" s="14" t="s">
        <v>90</v>
      </c>
      <c r="AY924" s="215" t="s">
        <v>134</v>
      </c>
    </row>
    <row r="925" spans="1:65" s="2" customFormat="1" ht="62.65" customHeight="1">
      <c r="A925" s="35"/>
      <c r="B925" s="36"/>
      <c r="C925" s="176" t="s">
        <v>923</v>
      </c>
      <c r="D925" s="176" t="s">
        <v>136</v>
      </c>
      <c r="E925" s="177" t="s">
        <v>924</v>
      </c>
      <c r="F925" s="178" t="s">
        <v>925</v>
      </c>
      <c r="G925" s="179" t="s">
        <v>284</v>
      </c>
      <c r="H925" s="180">
        <v>1</v>
      </c>
      <c r="I925" s="181"/>
      <c r="J925" s="182">
        <f>ROUND(I925*H925,2)</f>
        <v>0</v>
      </c>
      <c r="K925" s="178" t="s">
        <v>140</v>
      </c>
      <c r="L925" s="40"/>
      <c r="M925" s="183" t="s">
        <v>44</v>
      </c>
      <c r="N925" s="184" t="s">
        <v>53</v>
      </c>
      <c r="O925" s="65"/>
      <c r="P925" s="185">
        <f>O925*H925</f>
        <v>0</v>
      </c>
      <c r="Q925" s="185">
        <v>0</v>
      </c>
      <c r="R925" s="185">
        <f>Q925*H925</f>
        <v>0</v>
      </c>
      <c r="S925" s="185">
        <v>0</v>
      </c>
      <c r="T925" s="186">
        <f>S925*H925</f>
        <v>0</v>
      </c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R925" s="187" t="s">
        <v>90</v>
      </c>
      <c r="AT925" s="187" t="s">
        <v>136</v>
      </c>
      <c r="AU925" s="187" t="s">
        <v>92</v>
      </c>
      <c r="AY925" s="17" t="s">
        <v>134</v>
      </c>
      <c r="BE925" s="188">
        <f>IF(N925="základní",J925,0)</f>
        <v>0</v>
      </c>
      <c r="BF925" s="188">
        <f>IF(N925="snížená",J925,0)</f>
        <v>0</v>
      </c>
      <c r="BG925" s="188">
        <f>IF(N925="zákl. přenesená",J925,0)</f>
        <v>0</v>
      </c>
      <c r="BH925" s="188">
        <f>IF(N925="sníž. přenesená",J925,0)</f>
        <v>0</v>
      </c>
      <c r="BI925" s="188">
        <f>IF(N925="nulová",J925,0)</f>
        <v>0</v>
      </c>
      <c r="BJ925" s="17" t="s">
        <v>90</v>
      </c>
      <c r="BK925" s="188">
        <f>ROUND(I925*H925,2)</f>
        <v>0</v>
      </c>
      <c r="BL925" s="17" t="s">
        <v>90</v>
      </c>
      <c r="BM925" s="187" t="s">
        <v>926</v>
      </c>
    </row>
    <row r="926" spans="1:65" s="2" customFormat="1" ht="11.25">
      <c r="A926" s="35"/>
      <c r="B926" s="36"/>
      <c r="C926" s="37"/>
      <c r="D926" s="189" t="s">
        <v>143</v>
      </c>
      <c r="E926" s="37"/>
      <c r="F926" s="190" t="s">
        <v>927</v>
      </c>
      <c r="G926" s="37"/>
      <c r="H926" s="37"/>
      <c r="I926" s="191"/>
      <c r="J926" s="37"/>
      <c r="K926" s="37"/>
      <c r="L926" s="40"/>
      <c r="M926" s="192"/>
      <c r="N926" s="193"/>
      <c r="O926" s="65"/>
      <c r="P926" s="65"/>
      <c r="Q926" s="65"/>
      <c r="R926" s="65"/>
      <c r="S926" s="65"/>
      <c r="T926" s="66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T926" s="17" t="s">
        <v>143</v>
      </c>
      <c r="AU926" s="17" t="s">
        <v>92</v>
      </c>
    </row>
    <row r="927" spans="1:65" s="13" customFormat="1" ht="11.25">
      <c r="B927" s="194"/>
      <c r="C927" s="195"/>
      <c r="D927" s="196" t="s">
        <v>145</v>
      </c>
      <c r="E927" s="197" t="s">
        <v>44</v>
      </c>
      <c r="F927" s="198" t="s">
        <v>146</v>
      </c>
      <c r="G927" s="195"/>
      <c r="H927" s="197" t="s">
        <v>44</v>
      </c>
      <c r="I927" s="199"/>
      <c r="J927" s="195"/>
      <c r="K927" s="195"/>
      <c r="L927" s="200"/>
      <c r="M927" s="201"/>
      <c r="N927" s="202"/>
      <c r="O927" s="202"/>
      <c r="P927" s="202"/>
      <c r="Q927" s="202"/>
      <c r="R927" s="202"/>
      <c r="S927" s="202"/>
      <c r="T927" s="203"/>
      <c r="AT927" s="204" t="s">
        <v>145</v>
      </c>
      <c r="AU927" s="204" t="s">
        <v>92</v>
      </c>
      <c r="AV927" s="13" t="s">
        <v>90</v>
      </c>
      <c r="AW927" s="13" t="s">
        <v>42</v>
      </c>
      <c r="AX927" s="13" t="s">
        <v>82</v>
      </c>
      <c r="AY927" s="204" t="s">
        <v>134</v>
      </c>
    </row>
    <row r="928" spans="1:65" s="13" customFormat="1" ht="22.5">
      <c r="B928" s="194"/>
      <c r="C928" s="195"/>
      <c r="D928" s="196" t="s">
        <v>145</v>
      </c>
      <c r="E928" s="197" t="s">
        <v>44</v>
      </c>
      <c r="F928" s="198" t="s">
        <v>928</v>
      </c>
      <c r="G928" s="195"/>
      <c r="H928" s="197" t="s">
        <v>44</v>
      </c>
      <c r="I928" s="199"/>
      <c r="J928" s="195"/>
      <c r="K928" s="195"/>
      <c r="L928" s="200"/>
      <c r="M928" s="201"/>
      <c r="N928" s="202"/>
      <c r="O928" s="202"/>
      <c r="P928" s="202"/>
      <c r="Q928" s="202"/>
      <c r="R928" s="202"/>
      <c r="S928" s="202"/>
      <c r="T928" s="203"/>
      <c r="AT928" s="204" t="s">
        <v>145</v>
      </c>
      <c r="AU928" s="204" t="s">
        <v>92</v>
      </c>
      <c r="AV928" s="13" t="s">
        <v>90</v>
      </c>
      <c r="AW928" s="13" t="s">
        <v>42</v>
      </c>
      <c r="AX928" s="13" t="s">
        <v>82</v>
      </c>
      <c r="AY928" s="204" t="s">
        <v>134</v>
      </c>
    </row>
    <row r="929" spans="1:65" s="14" customFormat="1" ht="11.25">
      <c r="B929" s="205"/>
      <c r="C929" s="206"/>
      <c r="D929" s="196" t="s">
        <v>145</v>
      </c>
      <c r="E929" s="207" t="s">
        <v>44</v>
      </c>
      <c r="F929" s="208" t="s">
        <v>90</v>
      </c>
      <c r="G929" s="206"/>
      <c r="H929" s="209">
        <v>1</v>
      </c>
      <c r="I929" s="210"/>
      <c r="J929" s="206"/>
      <c r="K929" s="206"/>
      <c r="L929" s="211"/>
      <c r="M929" s="212"/>
      <c r="N929" s="213"/>
      <c r="O929" s="213"/>
      <c r="P929" s="213"/>
      <c r="Q929" s="213"/>
      <c r="R929" s="213"/>
      <c r="S929" s="213"/>
      <c r="T929" s="214"/>
      <c r="AT929" s="215" t="s">
        <v>145</v>
      </c>
      <c r="AU929" s="215" t="s">
        <v>92</v>
      </c>
      <c r="AV929" s="14" t="s">
        <v>92</v>
      </c>
      <c r="AW929" s="14" t="s">
        <v>42</v>
      </c>
      <c r="AX929" s="14" t="s">
        <v>90</v>
      </c>
      <c r="AY929" s="215" t="s">
        <v>134</v>
      </c>
    </row>
    <row r="930" spans="1:65" s="2" customFormat="1" ht="62.65" customHeight="1">
      <c r="A930" s="35"/>
      <c r="B930" s="36"/>
      <c r="C930" s="176" t="s">
        <v>929</v>
      </c>
      <c r="D930" s="176" t="s">
        <v>136</v>
      </c>
      <c r="E930" s="177" t="s">
        <v>930</v>
      </c>
      <c r="F930" s="178" t="s">
        <v>931</v>
      </c>
      <c r="G930" s="179" t="s">
        <v>284</v>
      </c>
      <c r="H930" s="180">
        <v>1</v>
      </c>
      <c r="I930" s="181"/>
      <c r="J930" s="182">
        <f>ROUND(I930*H930,2)</f>
        <v>0</v>
      </c>
      <c r="K930" s="178" t="s">
        <v>140</v>
      </c>
      <c r="L930" s="40"/>
      <c r="M930" s="183" t="s">
        <v>44</v>
      </c>
      <c r="N930" s="184" t="s">
        <v>53</v>
      </c>
      <c r="O930" s="65"/>
      <c r="P930" s="185">
        <f>O930*H930</f>
        <v>0</v>
      </c>
      <c r="Q930" s="185">
        <v>0</v>
      </c>
      <c r="R930" s="185">
        <f>Q930*H930</f>
        <v>0</v>
      </c>
      <c r="S930" s="185">
        <v>0</v>
      </c>
      <c r="T930" s="186">
        <f>S930*H930</f>
        <v>0</v>
      </c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R930" s="187" t="s">
        <v>90</v>
      </c>
      <c r="AT930" s="187" t="s">
        <v>136</v>
      </c>
      <c r="AU930" s="187" t="s">
        <v>92</v>
      </c>
      <c r="AY930" s="17" t="s">
        <v>134</v>
      </c>
      <c r="BE930" s="188">
        <f>IF(N930="základní",J930,0)</f>
        <v>0</v>
      </c>
      <c r="BF930" s="188">
        <f>IF(N930="snížená",J930,0)</f>
        <v>0</v>
      </c>
      <c r="BG930" s="188">
        <f>IF(N930="zákl. přenesená",J930,0)</f>
        <v>0</v>
      </c>
      <c r="BH930" s="188">
        <f>IF(N930="sníž. přenesená",J930,0)</f>
        <v>0</v>
      </c>
      <c r="BI930" s="188">
        <f>IF(N930="nulová",J930,0)</f>
        <v>0</v>
      </c>
      <c r="BJ930" s="17" t="s">
        <v>90</v>
      </c>
      <c r="BK930" s="188">
        <f>ROUND(I930*H930,2)</f>
        <v>0</v>
      </c>
      <c r="BL930" s="17" t="s">
        <v>90</v>
      </c>
      <c r="BM930" s="187" t="s">
        <v>932</v>
      </c>
    </row>
    <row r="931" spans="1:65" s="2" customFormat="1" ht="11.25">
      <c r="A931" s="35"/>
      <c r="B931" s="36"/>
      <c r="C931" s="37"/>
      <c r="D931" s="189" t="s">
        <v>143</v>
      </c>
      <c r="E931" s="37"/>
      <c r="F931" s="190" t="s">
        <v>933</v>
      </c>
      <c r="G931" s="37"/>
      <c r="H931" s="37"/>
      <c r="I931" s="191"/>
      <c r="J931" s="37"/>
      <c r="K931" s="37"/>
      <c r="L931" s="40"/>
      <c r="M931" s="192"/>
      <c r="N931" s="193"/>
      <c r="O931" s="65"/>
      <c r="P931" s="65"/>
      <c r="Q931" s="65"/>
      <c r="R931" s="65"/>
      <c r="S931" s="65"/>
      <c r="T931" s="66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T931" s="17" t="s">
        <v>143</v>
      </c>
      <c r="AU931" s="17" t="s">
        <v>92</v>
      </c>
    </row>
    <row r="932" spans="1:65" s="13" customFormat="1" ht="11.25">
      <c r="B932" s="194"/>
      <c r="C932" s="195"/>
      <c r="D932" s="196" t="s">
        <v>145</v>
      </c>
      <c r="E932" s="197" t="s">
        <v>44</v>
      </c>
      <c r="F932" s="198" t="s">
        <v>146</v>
      </c>
      <c r="G932" s="195"/>
      <c r="H932" s="197" t="s">
        <v>44</v>
      </c>
      <c r="I932" s="199"/>
      <c r="J932" s="195"/>
      <c r="K932" s="195"/>
      <c r="L932" s="200"/>
      <c r="M932" s="201"/>
      <c r="N932" s="202"/>
      <c r="O932" s="202"/>
      <c r="P932" s="202"/>
      <c r="Q932" s="202"/>
      <c r="R932" s="202"/>
      <c r="S932" s="202"/>
      <c r="T932" s="203"/>
      <c r="AT932" s="204" t="s">
        <v>145</v>
      </c>
      <c r="AU932" s="204" t="s">
        <v>92</v>
      </c>
      <c r="AV932" s="13" t="s">
        <v>90</v>
      </c>
      <c r="AW932" s="13" t="s">
        <v>42</v>
      </c>
      <c r="AX932" s="13" t="s">
        <v>82</v>
      </c>
      <c r="AY932" s="204" t="s">
        <v>134</v>
      </c>
    </row>
    <row r="933" spans="1:65" s="13" customFormat="1" ht="22.5">
      <c r="B933" s="194"/>
      <c r="C933" s="195"/>
      <c r="D933" s="196" t="s">
        <v>145</v>
      </c>
      <c r="E933" s="197" t="s">
        <v>44</v>
      </c>
      <c r="F933" s="198" t="s">
        <v>928</v>
      </c>
      <c r="G933" s="195"/>
      <c r="H933" s="197" t="s">
        <v>44</v>
      </c>
      <c r="I933" s="199"/>
      <c r="J933" s="195"/>
      <c r="K933" s="195"/>
      <c r="L933" s="200"/>
      <c r="M933" s="201"/>
      <c r="N933" s="202"/>
      <c r="O933" s="202"/>
      <c r="P933" s="202"/>
      <c r="Q933" s="202"/>
      <c r="R933" s="202"/>
      <c r="S933" s="202"/>
      <c r="T933" s="203"/>
      <c r="AT933" s="204" t="s">
        <v>145</v>
      </c>
      <c r="AU933" s="204" t="s">
        <v>92</v>
      </c>
      <c r="AV933" s="13" t="s">
        <v>90</v>
      </c>
      <c r="AW933" s="13" t="s">
        <v>42</v>
      </c>
      <c r="AX933" s="13" t="s">
        <v>82</v>
      </c>
      <c r="AY933" s="204" t="s">
        <v>134</v>
      </c>
    </row>
    <row r="934" spans="1:65" s="14" customFormat="1" ht="11.25">
      <c r="B934" s="205"/>
      <c r="C934" s="206"/>
      <c r="D934" s="196" t="s">
        <v>145</v>
      </c>
      <c r="E934" s="207" t="s">
        <v>44</v>
      </c>
      <c r="F934" s="208" t="s">
        <v>90</v>
      </c>
      <c r="G934" s="206"/>
      <c r="H934" s="209">
        <v>1</v>
      </c>
      <c r="I934" s="210"/>
      <c r="J934" s="206"/>
      <c r="K934" s="206"/>
      <c r="L934" s="211"/>
      <c r="M934" s="212"/>
      <c r="N934" s="213"/>
      <c r="O934" s="213"/>
      <c r="P934" s="213"/>
      <c r="Q934" s="213"/>
      <c r="R934" s="213"/>
      <c r="S934" s="213"/>
      <c r="T934" s="214"/>
      <c r="AT934" s="215" t="s">
        <v>145</v>
      </c>
      <c r="AU934" s="215" t="s">
        <v>92</v>
      </c>
      <c r="AV934" s="14" t="s">
        <v>92</v>
      </c>
      <c r="AW934" s="14" t="s">
        <v>42</v>
      </c>
      <c r="AX934" s="14" t="s">
        <v>90</v>
      </c>
      <c r="AY934" s="215" t="s">
        <v>134</v>
      </c>
    </row>
    <row r="935" spans="1:65" s="12" customFormat="1" ht="22.9" customHeight="1">
      <c r="B935" s="160"/>
      <c r="C935" s="161"/>
      <c r="D935" s="162" t="s">
        <v>81</v>
      </c>
      <c r="E935" s="174" t="s">
        <v>934</v>
      </c>
      <c r="F935" s="174" t="s">
        <v>935</v>
      </c>
      <c r="G935" s="161"/>
      <c r="H935" s="161"/>
      <c r="I935" s="164"/>
      <c r="J935" s="175">
        <f>BK935</f>
        <v>0</v>
      </c>
      <c r="K935" s="161"/>
      <c r="L935" s="166"/>
      <c r="M935" s="167"/>
      <c r="N935" s="168"/>
      <c r="O935" s="168"/>
      <c r="P935" s="169">
        <f>SUM(P936:P1072)</f>
        <v>0</v>
      </c>
      <c r="Q935" s="168"/>
      <c r="R935" s="169">
        <f>SUM(R936:R1072)</f>
        <v>3.9447875000000003</v>
      </c>
      <c r="S935" s="168"/>
      <c r="T935" s="170">
        <f>SUM(T936:T1072)</f>
        <v>4.165</v>
      </c>
      <c r="AR935" s="171" t="s">
        <v>155</v>
      </c>
      <c r="AT935" s="172" t="s">
        <v>81</v>
      </c>
      <c r="AU935" s="172" t="s">
        <v>90</v>
      </c>
      <c r="AY935" s="171" t="s">
        <v>134</v>
      </c>
      <c r="BK935" s="173">
        <f>SUM(BK936:BK1072)</f>
        <v>0</v>
      </c>
    </row>
    <row r="936" spans="1:65" s="2" customFormat="1" ht="24.2" customHeight="1">
      <c r="A936" s="35"/>
      <c r="B936" s="36"/>
      <c r="C936" s="176" t="s">
        <v>936</v>
      </c>
      <c r="D936" s="176" t="s">
        <v>136</v>
      </c>
      <c r="E936" s="177" t="s">
        <v>937</v>
      </c>
      <c r="F936" s="178" t="s">
        <v>938</v>
      </c>
      <c r="G936" s="179" t="s">
        <v>939</v>
      </c>
      <c r="H936" s="180">
        <v>0.01</v>
      </c>
      <c r="I936" s="181"/>
      <c r="J936" s="182">
        <f>ROUND(I936*H936,2)</f>
        <v>0</v>
      </c>
      <c r="K936" s="178" t="s">
        <v>140</v>
      </c>
      <c r="L936" s="40"/>
      <c r="M936" s="183" t="s">
        <v>44</v>
      </c>
      <c r="N936" s="184" t="s">
        <v>53</v>
      </c>
      <c r="O936" s="65"/>
      <c r="P936" s="185">
        <f>O936*H936</f>
        <v>0</v>
      </c>
      <c r="Q936" s="185">
        <v>8.8000000000000005E-3</v>
      </c>
      <c r="R936" s="185">
        <f>Q936*H936</f>
        <v>8.8000000000000011E-5</v>
      </c>
      <c r="S936" s="185">
        <v>0</v>
      </c>
      <c r="T936" s="186">
        <f>S936*H936</f>
        <v>0</v>
      </c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R936" s="187" t="s">
        <v>90</v>
      </c>
      <c r="AT936" s="187" t="s">
        <v>136</v>
      </c>
      <c r="AU936" s="187" t="s">
        <v>92</v>
      </c>
      <c r="AY936" s="17" t="s">
        <v>134</v>
      </c>
      <c r="BE936" s="188">
        <f>IF(N936="základní",J936,0)</f>
        <v>0</v>
      </c>
      <c r="BF936" s="188">
        <f>IF(N936="snížená",J936,0)</f>
        <v>0</v>
      </c>
      <c r="BG936" s="188">
        <f>IF(N936="zákl. přenesená",J936,0)</f>
        <v>0</v>
      </c>
      <c r="BH936" s="188">
        <f>IF(N936="sníž. přenesená",J936,0)</f>
        <v>0</v>
      </c>
      <c r="BI936" s="188">
        <f>IF(N936="nulová",J936,0)</f>
        <v>0</v>
      </c>
      <c r="BJ936" s="17" t="s">
        <v>90</v>
      </c>
      <c r="BK936" s="188">
        <f>ROUND(I936*H936,2)</f>
        <v>0</v>
      </c>
      <c r="BL936" s="17" t="s">
        <v>90</v>
      </c>
      <c r="BM936" s="187" t="s">
        <v>940</v>
      </c>
    </row>
    <row r="937" spans="1:65" s="2" customFormat="1" ht="11.25">
      <c r="A937" s="35"/>
      <c r="B937" s="36"/>
      <c r="C937" s="37"/>
      <c r="D937" s="189" t="s">
        <v>143</v>
      </c>
      <c r="E937" s="37"/>
      <c r="F937" s="190" t="s">
        <v>941</v>
      </c>
      <c r="G937" s="37"/>
      <c r="H937" s="37"/>
      <c r="I937" s="191"/>
      <c r="J937" s="37"/>
      <c r="K937" s="37"/>
      <c r="L937" s="40"/>
      <c r="M937" s="192"/>
      <c r="N937" s="193"/>
      <c r="O937" s="65"/>
      <c r="P937" s="65"/>
      <c r="Q937" s="65"/>
      <c r="R937" s="65"/>
      <c r="S937" s="65"/>
      <c r="T937" s="66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T937" s="17" t="s">
        <v>143</v>
      </c>
      <c r="AU937" s="17" t="s">
        <v>92</v>
      </c>
    </row>
    <row r="938" spans="1:65" s="13" customFormat="1" ht="11.25">
      <c r="B938" s="194"/>
      <c r="C938" s="195"/>
      <c r="D938" s="196" t="s">
        <v>145</v>
      </c>
      <c r="E938" s="197" t="s">
        <v>44</v>
      </c>
      <c r="F938" s="198" t="s">
        <v>537</v>
      </c>
      <c r="G938" s="195"/>
      <c r="H938" s="197" t="s">
        <v>44</v>
      </c>
      <c r="I938" s="199"/>
      <c r="J938" s="195"/>
      <c r="K938" s="195"/>
      <c r="L938" s="200"/>
      <c r="M938" s="201"/>
      <c r="N938" s="202"/>
      <c r="O938" s="202"/>
      <c r="P938" s="202"/>
      <c r="Q938" s="202"/>
      <c r="R938" s="202"/>
      <c r="S938" s="202"/>
      <c r="T938" s="203"/>
      <c r="AT938" s="204" t="s">
        <v>145</v>
      </c>
      <c r="AU938" s="204" t="s">
        <v>92</v>
      </c>
      <c r="AV938" s="13" t="s">
        <v>90</v>
      </c>
      <c r="AW938" s="13" t="s">
        <v>42</v>
      </c>
      <c r="AX938" s="13" t="s">
        <v>82</v>
      </c>
      <c r="AY938" s="204" t="s">
        <v>134</v>
      </c>
    </row>
    <row r="939" spans="1:65" s="13" customFormat="1" ht="11.25">
      <c r="B939" s="194"/>
      <c r="C939" s="195"/>
      <c r="D939" s="196" t="s">
        <v>145</v>
      </c>
      <c r="E939" s="197" t="s">
        <v>44</v>
      </c>
      <c r="F939" s="198" t="s">
        <v>942</v>
      </c>
      <c r="G939" s="195"/>
      <c r="H939" s="197" t="s">
        <v>44</v>
      </c>
      <c r="I939" s="199"/>
      <c r="J939" s="195"/>
      <c r="K939" s="195"/>
      <c r="L939" s="200"/>
      <c r="M939" s="201"/>
      <c r="N939" s="202"/>
      <c r="O939" s="202"/>
      <c r="P939" s="202"/>
      <c r="Q939" s="202"/>
      <c r="R939" s="202"/>
      <c r="S939" s="202"/>
      <c r="T939" s="203"/>
      <c r="AT939" s="204" t="s">
        <v>145</v>
      </c>
      <c r="AU939" s="204" t="s">
        <v>92</v>
      </c>
      <c r="AV939" s="13" t="s">
        <v>90</v>
      </c>
      <c r="AW939" s="13" t="s">
        <v>42</v>
      </c>
      <c r="AX939" s="13" t="s">
        <v>82</v>
      </c>
      <c r="AY939" s="204" t="s">
        <v>134</v>
      </c>
    </row>
    <row r="940" spans="1:65" s="14" customFormat="1" ht="11.25">
      <c r="B940" s="205"/>
      <c r="C940" s="206"/>
      <c r="D940" s="196" t="s">
        <v>145</v>
      </c>
      <c r="E940" s="207" t="s">
        <v>44</v>
      </c>
      <c r="F940" s="208" t="s">
        <v>943</v>
      </c>
      <c r="G940" s="206"/>
      <c r="H940" s="209">
        <v>5.0000000000000001E-3</v>
      </c>
      <c r="I940" s="210"/>
      <c r="J940" s="206"/>
      <c r="K940" s="206"/>
      <c r="L940" s="211"/>
      <c r="M940" s="212"/>
      <c r="N940" s="213"/>
      <c r="O940" s="213"/>
      <c r="P940" s="213"/>
      <c r="Q940" s="213"/>
      <c r="R940" s="213"/>
      <c r="S940" s="213"/>
      <c r="T940" s="214"/>
      <c r="AT940" s="215" t="s">
        <v>145</v>
      </c>
      <c r="AU940" s="215" t="s">
        <v>92</v>
      </c>
      <c r="AV940" s="14" t="s">
        <v>92</v>
      </c>
      <c r="AW940" s="14" t="s">
        <v>42</v>
      </c>
      <c r="AX940" s="14" t="s">
        <v>82</v>
      </c>
      <c r="AY940" s="215" t="s">
        <v>134</v>
      </c>
    </row>
    <row r="941" spans="1:65" s="13" customFormat="1" ht="11.25">
      <c r="B941" s="194"/>
      <c r="C941" s="195"/>
      <c r="D941" s="196" t="s">
        <v>145</v>
      </c>
      <c r="E941" s="197" t="s">
        <v>44</v>
      </c>
      <c r="F941" s="198" t="s">
        <v>944</v>
      </c>
      <c r="G941" s="195"/>
      <c r="H941" s="197" t="s">
        <v>44</v>
      </c>
      <c r="I941" s="199"/>
      <c r="J941" s="195"/>
      <c r="K941" s="195"/>
      <c r="L941" s="200"/>
      <c r="M941" s="201"/>
      <c r="N941" s="202"/>
      <c r="O941" s="202"/>
      <c r="P941" s="202"/>
      <c r="Q941" s="202"/>
      <c r="R941" s="202"/>
      <c r="S941" s="202"/>
      <c r="T941" s="203"/>
      <c r="AT941" s="204" t="s">
        <v>145</v>
      </c>
      <c r="AU941" s="204" t="s">
        <v>92</v>
      </c>
      <c r="AV941" s="13" t="s">
        <v>90</v>
      </c>
      <c r="AW941" s="13" t="s">
        <v>42</v>
      </c>
      <c r="AX941" s="13" t="s">
        <v>82</v>
      </c>
      <c r="AY941" s="204" t="s">
        <v>134</v>
      </c>
    </row>
    <row r="942" spans="1:65" s="14" customFormat="1" ht="11.25">
      <c r="B942" s="205"/>
      <c r="C942" s="206"/>
      <c r="D942" s="196" t="s">
        <v>145</v>
      </c>
      <c r="E942" s="207" t="s">
        <v>44</v>
      </c>
      <c r="F942" s="208" t="s">
        <v>943</v>
      </c>
      <c r="G942" s="206"/>
      <c r="H942" s="209">
        <v>5.0000000000000001E-3</v>
      </c>
      <c r="I942" s="210"/>
      <c r="J942" s="206"/>
      <c r="K942" s="206"/>
      <c r="L942" s="211"/>
      <c r="M942" s="212"/>
      <c r="N942" s="213"/>
      <c r="O942" s="213"/>
      <c r="P942" s="213"/>
      <c r="Q942" s="213"/>
      <c r="R942" s="213"/>
      <c r="S942" s="213"/>
      <c r="T942" s="214"/>
      <c r="AT942" s="215" t="s">
        <v>145</v>
      </c>
      <c r="AU942" s="215" t="s">
        <v>92</v>
      </c>
      <c r="AV942" s="14" t="s">
        <v>92</v>
      </c>
      <c r="AW942" s="14" t="s">
        <v>42</v>
      </c>
      <c r="AX942" s="14" t="s">
        <v>82</v>
      </c>
      <c r="AY942" s="215" t="s">
        <v>134</v>
      </c>
    </row>
    <row r="943" spans="1:65" s="15" customFormat="1" ht="11.25">
      <c r="B943" s="226"/>
      <c r="C943" s="227"/>
      <c r="D943" s="196" t="s">
        <v>145</v>
      </c>
      <c r="E943" s="228" t="s">
        <v>44</v>
      </c>
      <c r="F943" s="229" t="s">
        <v>232</v>
      </c>
      <c r="G943" s="227"/>
      <c r="H943" s="230">
        <v>0.01</v>
      </c>
      <c r="I943" s="231"/>
      <c r="J943" s="227"/>
      <c r="K943" s="227"/>
      <c r="L943" s="232"/>
      <c r="M943" s="233"/>
      <c r="N943" s="234"/>
      <c r="O943" s="234"/>
      <c r="P943" s="234"/>
      <c r="Q943" s="234"/>
      <c r="R943" s="234"/>
      <c r="S943" s="234"/>
      <c r="T943" s="235"/>
      <c r="AT943" s="236" t="s">
        <v>145</v>
      </c>
      <c r="AU943" s="236" t="s">
        <v>92</v>
      </c>
      <c r="AV943" s="15" t="s">
        <v>141</v>
      </c>
      <c r="AW943" s="15" t="s">
        <v>42</v>
      </c>
      <c r="AX943" s="15" t="s">
        <v>90</v>
      </c>
      <c r="AY943" s="236" t="s">
        <v>134</v>
      </c>
    </row>
    <row r="944" spans="1:65" s="2" customFormat="1" ht="21.75" customHeight="1">
      <c r="A944" s="35"/>
      <c r="B944" s="36"/>
      <c r="C944" s="176" t="s">
        <v>945</v>
      </c>
      <c r="D944" s="176" t="s">
        <v>136</v>
      </c>
      <c r="E944" s="177" t="s">
        <v>946</v>
      </c>
      <c r="F944" s="178" t="s">
        <v>947</v>
      </c>
      <c r="G944" s="179" t="s">
        <v>939</v>
      </c>
      <c r="H944" s="180">
        <v>0.01</v>
      </c>
      <c r="I944" s="181"/>
      <c r="J944" s="182">
        <f>ROUND(I944*H944,2)</f>
        <v>0</v>
      </c>
      <c r="K944" s="178" t="s">
        <v>140</v>
      </c>
      <c r="L944" s="40"/>
      <c r="M944" s="183" t="s">
        <v>44</v>
      </c>
      <c r="N944" s="184" t="s">
        <v>53</v>
      </c>
      <c r="O944" s="65"/>
      <c r="P944" s="185">
        <f>O944*H944</f>
        <v>0</v>
      </c>
      <c r="Q944" s="185">
        <v>9.9000000000000008E-3</v>
      </c>
      <c r="R944" s="185">
        <f>Q944*H944</f>
        <v>9.9000000000000008E-5</v>
      </c>
      <c r="S944" s="185">
        <v>0</v>
      </c>
      <c r="T944" s="186">
        <f>S944*H944</f>
        <v>0</v>
      </c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R944" s="187" t="s">
        <v>90</v>
      </c>
      <c r="AT944" s="187" t="s">
        <v>136</v>
      </c>
      <c r="AU944" s="187" t="s">
        <v>92</v>
      </c>
      <c r="AY944" s="17" t="s">
        <v>134</v>
      </c>
      <c r="BE944" s="188">
        <f>IF(N944="základní",J944,0)</f>
        <v>0</v>
      </c>
      <c r="BF944" s="188">
        <f>IF(N944="snížená",J944,0)</f>
        <v>0</v>
      </c>
      <c r="BG944" s="188">
        <f>IF(N944="zákl. přenesená",J944,0)</f>
        <v>0</v>
      </c>
      <c r="BH944" s="188">
        <f>IF(N944="sníž. přenesená",J944,0)</f>
        <v>0</v>
      </c>
      <c r="BI944" s="188">
        <f>IF(N944="nulová",J944,0)</f>
        <v>0</v>
      </c>
      <c r="BJ944" s="17" t="s">
        <v>90</v>
      </c>
      <c r="BK944" s="188">
        <f>ROUND(I944*H944,2)</f>
        <v>0</v>
      </c>
      <c r="BL944" s="17" t="s">
        <v>90</v>
      </c>
      <c r="BM944" s="187" t="s">
        <v>948</v>
      </c>
    </row>
    <row r="945" spans="1:65" s="2" customFormat="1" ht="11.25">
      <c r="A945" s="35"/>
      <c r="B945" s="36"/>
      <c r="C945" s="37"/>
      <c r="D945" s="189" t="s">
        <v>143</v>
      </c>
      <c r="E945" s="37"/>
      <c r="F945" s="190" t="s">
        <v>949</v>
      </c>
      <c r="G945" s="37"/>
      <c r="H945" s="37"/>
      <c r="I945" s="191"/>
      <c r="J945" s="37"/>
      <c r="K945" s="37"/>
      <c r="L945" s="40"/>
      <c r="M945" s="192"/>
      <c r="N945" s="193"/>
      <c r="O945" s="65"/>
      <c r="P945" s="65"/>
      <c r="Q945" s="65"/>
      <c r="R945" s="65"/>
      <c r="S945" s="65"/>
      <c r="T945" s="66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T945" s="17" t="s">
        <v>143</v>
      </c>
      <c r="AU945" s="17" t="s">
        <v>92</v>
      </c>
    </row>
    <row r="946" spans="1:65" s="13" customFormat="1" ht="11.25">
      <c r="B946" s="194"/>
      <c r="C946" s="195"/>
      <c r="D946" s="196" t="s">
        <v>145</v>
      </c>
      <c r="E946" s="197" t="s">
        <v>44</v>
      </c>
      <c r="F946" s="198" t="s">
        <v>537</v>
      </c>
      <c r="G946" s="195"/>
      <c r="H946" s="197" t="s">
        <v>44</v>
      </c>
      <c r="I946" s="199"/>
      <c r="J946" s="195"/>
      <c r="K946" s="195"/>
      <c r="L946" s="200"/>
      <c r="M946" s="201"/>
      <c r="N946" s="202"/>
      <c r="O946" s="202"/>
      <c r="P946" s="202"/>
      <c r="Q946" s="202"/>
      <c r="R946" s="202"/>
      <c r="S946" s="202"/>
      <c r="T946" s="203"/>
      <c r="AT946" s="204" t="s">
        <v>145</v>
      </c>
      <c r="AU946" s="204" t="s">
        <v>92</v>
      </c>
      <c r="AV946" s="13" t="s">
        <v>90</v>
      </c>
      <c r="AW946" s="13" t="s">
        <v>42</v>
      </c>
      <c r="AX946" s="13" t="s">
        <v>82</v>
      </c>
      <c r="AY946" s="204" t="s">
        <v>134</v>
      </c>
    </row>
    <row r="947" spans="1:65" s="13" customFormat="1" ht="11.25">
      <c r="B947" s="194"/>
      <c r="C947" s="195"/>
      <c r="D947" s="196" t="s">
        <v>145</v>
      </c>
      <c r="E947" s="197" t="s">
        <v>44</v>
      </c>
      <c r="F947" s="198" t="s">
        <v>942</v>
      </c>
      <c r="G947" s="195"/>
      <c r="H947" s="197" t="s">
        <v>44</v>
      </c>
      <c r="I947" s="199"/>
      <c r="J947" s="195"/>
      <c r="K947" s="195"/>
      <c r="L947" s="200"/>
      <c r="M947" s="201"/>
      <c r="N947" s="202"/>
      <c r="O947" s="202"/>
      <c r="P947" s="202"/>
      <c r="Q947" s="202"/>
      <c r="R947" s="202"/>
      <c r="S947" s="202"/>
      <c r="T947" s="203"/>
      <c r="AT947" s="204" t="s">
        <v>145</v>
      </c>
      <c r="AU947" s="204" t="s">
        <v>92</v>
      </c>
      <c r="AV947" s="13" t="s">
        <v>90</v>
      </c>
      <c r="AW947" s="13" t="s">
        <v>42</v>
      </c>
      <c r="AX947" s="13" t="s">
        <v>82</v>
      </c>
      <c r="AY947" s="204" t="s">
        <v>134</v>
      </c>
    </row>
    <row r="948" spans="1:65" s="14" customFormat="1" ht="11.25">
      <c r="B948" s="205"/>
      <c r="C948" s="206"/>
      <c r="D948" s="196" t="s">
        <v>145</v>
      </c>
      <c r="E948" s="207" t="s">
        <v>44</v>
      </c>
      <c r="F948" s="208" t="s">
        <v>943</v>
      </c>
      <c r="G948" s="206"/>
      <c r="H948" s="209">
        <v>5.0000000000000001E-3</v>
      </c>
      <c r="I948" s="210"/>
      <c r="J948" s="206"/>
      <c r="K948" s="206"/>
      <c r="L948" s="211"/>
      <c r="M948" s="212"/>
      <c r="N948" s="213"/>
      <c r="O948" s="213"/>
      <c r="P948" s="213"/>
      <c r="Q948" s="213"/>
      <c r="R948" s="213"/>
      <c r="S948" s="213"/>
      <c r="T948" s="214"/>
      <c r="AT948" s="215" t="s">
        <v>145</v>
      </c>
      <c r="AU948" s="215" t="s">
        <v>92</v>
      </c>
      <c r="AV948" s="14" t="s">
        <v>92</v>
      </c>
      <c r="AW948" s="14" t="s">
        <v>42</v>
      </c>
      <c r="AX948" s="14" t="s">
        <v>82</v>
      </c>
      <c r="AY948" s="215" t="s">
        <v>134</v>
      </c>
    </row>
    <row r="949" spans="1:65" s="13" customFormat="1" ht="11.25">
      <c r="B949" s="194"/>
      <c r="C949" s="195"/>
      <c r="D949" s="196" t="s">
        <v>145</v>
      </c>
      <c r="E949" s="197" t="s">
        <v>44</v>
      </c>
      <c r="F949" s="198" t="s">
        <v>944</v>
      </c>
      <c r="G949" s="195"/>
      <c r="H949" s="197" t="s">
        <v>44</v>
      </c>
      <c r="I949" s="199"/>
      <c r="J949" s="195"/>
      <c r="K949" s="195"/>
      <c r="L949" s="200"/>
      <c r="M949" s="201"/>
      <c r="N949" s="202"/>
      <c r="O949" s="202"/>
      <c r="P949" s="202"/>
      <c r="Q949" s="202"/>
      <c r="R949" s="202"/>
      <c r="S949" s="202"/>
      <c r="T949" s="203"/>
      <c r="AT949" s="204" t="s">
        <v>145</v>
      </c>
      <c r="AU949" s="204" t="s">
        <v>92</v>
      </c>
      <c r="AV949" s="13" t="s">
        <v>90</v>
      </c>
      <c r="AW949" s="13" t="s">
        <v>42</v>
      </c>
      <c r="AX949" s="13" t="s">
        <v>82</v>
      </c>
      <c r="AY949" s="204" t="s">
        <v>134</v>
      </c>
    </row>
    <row r="950" spans="1:65" s="14" customFormat="1" ht="11.25">
      <c r="B950" s="205"/>
      <c r="C950" s="206"/>
      <c r="D950" s="196" t="s">
        <v>145</v>
      </c>
      <c r="E950" s="207" t="s">
        <v>44</v>
      </c>
      <c r="F950" s="208" t="s">
        <v>943</v>
      </c>
      <c r="G950" s="206"/>
      <c r="H950" s="209">
        <v>5.0000000000000001E-3</v>
      </c>
      <c r="I950" s="210"/>
      <c r="J950" s="206"/>
      <c r="K950" s="206"/>
      <c r="L950" s="211"/>
      <c r="M950" s="212"/>
      <c r="N950" s="213"/>
      <c r="O950" s="213"/>
      <c r="P950" s="213"/>
      <c r="Q950" s="213"/>
      <c r="R950" s="213"/>
      <c r="S950" s="213"/>
      <c r="T950" s="214"/>
      <c r="AT950" s="215" t="s">
        <v>145</v>
      </c>
      <c r="AU950" s="215" t="s">
        <v>92</v>
      </c>
      <c r="AV950" s="14" t="s">
        <v>92</v>
      </c>
      <c r="AW950" s="14" t="s">
        <v>42</v>
      </c>
      <c r="AX950" s="14" t="s">
        <v>82</v>
      </c>
      <c r="AY950" s="215" t="s">
        <v>134</v>
      </c>
    </row>
    <row r="951" spans="1:65" s="15" customFormat="1" ht="11.25">
      <c r="B951" s="226"/>
      <c r="C951" s="227"/>
      <c r="D951" s="196" t="s">
        <v>145</v>
      </c>
      <c r="E951" s="228" t="s">
        <v>44</v>
      </c>
      <c r="F951" s="229" t="s">
        <v>232</v>
      </c>
      <c r="G951" s="227"/>
      <c r="H951" s="230">
        <v>0.01</v>
      </c>
      <c r="I951" s="231"/>
      <c r="J951" s="227"/>
      <c r="K951" s="227"/>
      <c r="L951" s="232"/>
      <c r="M951" s="233"/>
      <c r="N951" s="234"/>
      <c r="O951" s="234"/>
      <c r="P951" s="234"/>
      <c r="Q951" s="234"/>
      <c r="R951" s="234"/>
      <c r="S951" s="234"/>
      <c r="T951" s="235"/>
      <c r="AT951" s="236" t="s">
        <v>145</v>
      </c>
      <c r="AU951" s="236" t="s">
        <v>92</v>
      </c>
      <c r="AV951" s="15" t="s">
        <v>141</v>
      </c>
      <c r="AW951" s="15" t="s">
        <v>42</v>
      </c>
      <c r="AX951" s="15" t="s">
        <v>90</v>
      </c>
      <c r="AY951" s="236" t="s">
        <v>134</v>
      </c>
    </row>
    <row r="952" spans="1:65" s="2" customFormat="1" ht="55.5" customHeight="1">
      <c r="A952" s="35"/>
      <c r="B952" s="36"/>
      <c r="C952" s="176" t="s">
        <v>950</v>
      </c>
      <c r="D952" s="176" t="s">
        <v>136</v>
      </c>
      <c r="E952" s="177" t="s">
        <v>951</v>
      </c>
      <c r="F952" s="178" t="s">
        <v>952</v>
      </c>
      <c r="G952" s="179" t="s">
        <v>192</v>
      </c>
      <c r="H952" s="180">
        <v>4.5999999999999996</v>
      </c>
      <c r="I952" s="181"/>
      <c r="J952" s="182">
        <f>ROUND(I952*H952,2)</f>
        <v>0</v>
      </c>
      <c r="K952" s="178" t="s">
        <v>140</v>
      </c>
      <c r="L952" s="40"/>
      <c r="M952" s="183" t="s">
        <v>44</v>
      </c>
      <c r="N952" s="184" t="s">
        <v>53</v>
      </c>
      <c r="O952" s="65"/>
      <c r="P952" s="185">
        <f>O952*H952</f>
        <v>0</v>
      </c>
      <c r="Q952" s="185">
        <v>0</v>
      </c>
      <c r="R952" s="185">
        <f>Q952*H952</f>
        <v>0</v>
      </c>
      <c r="S952" s="185">
        <v>0</v>
      </c>
      <c r="T952" s="186">
        <f>S952*H952</f>
        <v>0</v>
      </c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R952" s="187" t="s">
        <v>90</v>
      </c>
      <c r="AT952" s="187" t="s">
        <v>136</v>
      </c>
      <c r="AU952" s="187" t="s">
        <v>92</v>
      </c>
      <c r="AY952" s="17" t="s">
        <v>134</v>
      </c>
      <c r="BE952" s="188">
        <f>IF(N952="základní",J952,0)</f>
        <v>0</v>
      </c>
      <c r="BF952" s="188">
        <f>IF(N952="snížená",J952,0)</f>
        <v>0</v>
      </c>
      <c r="BG952" s="188">
        <f>IF(N952="zákl. přenesená",J952,0)</f>
        <v>0</v>
      </c>
      <c r="BH952" s="188">
        <f>IF(N952="sníž. přenesená",J952,0)</f>
        <v>0</v>
      </c>
      <c r="BI952" s="188">
        <f>IF(N952="nulová",J952,0)</f>
        <v>0</v>
      </c>
      <c r="BJ952" s="17" t="s">
        <v>90</v>
      </c>
      <c r="BK952" s="188">
        <f>ROUND(I952*H952,2)</f>
        <v>0</v>
      </c>
      <c r="BL952" s="17" t="s">
        <v>90</v>
      </c>
      <c r="BM952" s="187" t="s">
        <v>953</v>
      </c>
    </row>
    <row r="953" spans="1:65" s="2" customFormat="1" ht="11.25">
      <c r="A953" s="35"/>
      <c r="B953" s="36"/>
      <c r="C953" s="37"/>
      <c r="D953" s="189" t="s">
        <v>143</v>
      </c>
      <c r="E953" s="37"/>
      <c r="F953" s="190" t="s">
        <v>954</v>
      </c>
      <c r="G953" s="37"/>
      <c r="H953" s="37"/>
      <c r="I953" s="191"/>
      <c r="J953" s="37"/>
      <c r="K953" s="37"/>
      <c r="L953" s="40"/>
      <c r="M953" s="192"/>
      <c r="N953" s="193"/>
      <c r="O953" s="65"/>
      <c r="P953" s="65"/>
      <c r="Q953" s="65"/>
      <c r="R953" s="65"/>
      <c r="S953" s="65"/>
      <c r="T953" s="66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T953" s="17" t="s">
        <v>143</v>
      </c>
      <c r="AU953" s="17" t="s">
        <v>92</v>
      </c>
    </row>
    <row r="954" spans="1:65" s="13" customFormat="1" ht="11.25">
      <c r="B954" s="194"/>
      <c r="C954" s="195"/>
      <c r="D954" s="196" t="s">
        <v>145</v>
      </c>
      <c r="E954" s="197" t="s">
        <v>44</v>
      </c>
      <c r="F954" s="198" t="s">
        <v>537</v>
      </c>
      <c r="G954" s="195"/>
      <c r="H954" s="197" t="s">
        <v>44</v>
      </c>
      <c r="I954" s="199"/>
      <c r="J954" s="195"/>
      <c r="K954" s="195"/>
      <c r="L954" s="200"/>
      <c r="M954" s="201"/>
      <c r="N954" s="202"/>
      <c r="O954" s="202"/>
      <c r="P954" s="202"/>
      <c r="Q954" s="202"/>
      <c r="R954" s="202"/>
      <c r="S954" s="202"/>
      <c r="T954" s="203"/>
      <c r="AT954" s="204" t="s">
        <v>145</v>
      </c>
      <c r="AU954" s="204" t="s">
        <v>92</v>
      </c>
      <c r="AV954" s="13" t="s">
        <v>90</v>
      </c>
      <c r="AW954" s="13" t="s">
        <v>42</v>
      </c>
      <c r="AX954" s="13" t="s">
        <v>82</v>
      </c>
      <c r="AY954" s="204" t="s">
        <v>134</v>
      </c>
    </row>
    <row r="955" spans="1:65" s="13" customFormat="1" ht="11.25">
      <c r="B955" s="194"/>
      <c r="C955" s="195"/>
      <c r="D955" s="196" t="s">
        <v>145</v>
      </c>
      <c r="E955" s="197" t="s">
        <v>44</v>
      </c>
      <c r="F955" s="198" t="s">
        <v>226</v>
      </c>
      <c r="G955" s="195"/>
      <c r="H955" s="197" t="s">
        <v>44</v>
      </c>
      <c r="I955" s="199"/>
      <c r="J955" s="195"/>
      <c r="K955" s="195"/>
      <c r="L955" s="200"/>
      <c r="M955" s="201"/>
      <c r="N955" s="202"/>
      <c r="O955" s="202"/>
      <c r="P955" s="202"/>
      <c r="Q955" s="202"/>
      <c r="R955" s="202"/>
      <c r="S955" s="202"/>
      <c r="T955" s="203"/>
      <c r="AT955" s="204" t="s">
        <v>145</v>
      </c>
      <c r="AU955" s="204" t="s">
        <v>92</v>
      </c>
      <c r="AV955" s="13" t="s">
        <v>90</v>
      </c>
      <c r="AW955" s="13" t="s">
        <v>42</v>
      </c>
      <c r="AX955" s="13" t="s">
        <v>82</v>
      </c>
      <c r="AY955" s="204" t="s">
        <v>134</v>
      </c>
    </row>
    <row r="956" spans="1:65" s="13" customFormat="1" ht="11.25">
      <c r="B956" s="194"/>
      <c r="C956" s="195"/>
      <c r="D956" s="196" t="s">
        <v>145</v>
      </c>
      <c r="E956" s="197" t="s">
        <v>44</v>
      </c>
      <c r="F956" s="198" t="s">
        <v>955</v>
      </c>
      <c r="G956" s="195"/>
      <c r="H956" s="197" t="s">
        <v>44</v>
      </c>
      <c r="I956" s="199"/>
      <c r="J956" s="195"/>
      <c r="K956" s="195"/>
      <c r="L956" s="200"/>
      <c r="M956" s="201"/>
      <c r="N956" s="202"/>
      <c r="O956" s="202"/>
      <c r="P956" s="202"/>
      <c r="Q956" s="202"/>
      <c r="R956" s="202"/>
      <c r="S956" s="202"/>
      <c r="T956" s="203"/>
      <c r="AT956" s="204" t="s">
        <v>145</v>
      </c>
      <c r="AU956" s="204" t="s">
        <v>92</v>
      </c>
      <c r="AV956" s="13" t="s">
        <v>90</v>
      </c>
      <c r="AW956" s="13" t="s">
        <v>42</v>
      </c>
      <c r="AX956" s="13" t="s">
        <v>82</v>
      </c>
      <c r="AY956" s="204" t="s">
        <v>134</v>
      </c>
    </row>
    <row r="957" spans="1:65" s="14" customFormat="1" ht="11.25">
      <c r="B957" s="205"/>
      <c r="C957" s="206"/>
      <c r="D957" s="196" t="s">
        <v>145</v>
      </c>
      <c r="E957" s="207" t="s">
        <v>44</v>
      </c>
      <c r="F957" s="208" t="s">
        <v>228</v>
      </c>
      <c r="G957" s="206"/>
      <c r="H957" s="209">
        <v>3.4</v>
      </c>
      <c r="I957" s="210"/>
      <c r="J957" s="206"/>
      <c r="K957" s="206"/>
      <c r="L957" s="211"/>
      <c r="M957" s="212"/>
      <c r="N957" s="213"/>
      <c r="O957" s="213"/>
      <c r="P957" s="213"/>
      <c r="Q957" s="213"/>
      <c r="R957" s="213"/>
      <c r="S957" s="213"/>
      <c r="T957" s="214"/>
      <c r="AT957" s="215" t="s">
        <v>145</v>
      </c>
      <c r="AU957" s="215" t="s">
        <v>92</v>
      </c>
      <c r="AV957" s="14" t="s">
        <v>92</v>
      </c>
      <c r="AW957" s="14" t="s">
        <v>42</v>
      </c>
      <c r="AX957" s="14" t="s">
        <v>82</v>
      </c>
      <c r="AY957" s="215" t="s">
        <v>134</v>
      </c>
    </row>
    <row r="958" spans="1:65" s="13" customFormat="1" ht="11.25">
      <c r="B958" s="194"/>
      <c r="C958" s="195"/>
      <c r="D958" s="196" t="s">
        <v>145</v>
      </c>
      <c r="E958" s="197" t="s">
        <v>44</v>
      </c>
      <c r="F958" s="198" t="s">
        <v>537</v>
      </c>
      <c r="G958" s="195"/>
      <c r="H958" s="197" t="s">
        <v>44</v>
      </c>
      <c r="I958" s="199"/>
      <c r="J958" s="195"/>
      <c r="K958" s="195"/>
      <c r="L958" s="200"/>
      <c r="M958" s="201"/>
      <c r="N958" s="202"/>
      <c r="O958" s="202"/>
      <c r="P958" s="202"/>
      <c r="Q958" s="202"/>
      <c r="R958" s="202"/>
      <c r="S958" s="202"/>
      <c r="T958" s="203"/>
      <c r="AT958" s="204" t="s">
        <v>145</v>
      </c>
      <c r="AU958" s="204" t="s">
        <v>92</v>
      </c>
      <c r="AV958" s="13" t="s">
        <v>90</v>
      </c>
      <c r="AW958" s="13" t="s">
        <v>42</v>
      </c>
      <c r="AX958" s="13" t="s">
        <v>82</v>
      </c>
      <c r="AY958" s="204" t="s">
        <v>134</v>
      </c>
    </row>
    <row r="959" spans="1:65" s="13" customFormat="1" ht="11.25">
      <c r="B959" s="194"/>
      <c r="C959" s="195"/>
      <c r="D959" s="196" t="s">
        <v>145</v>
      </c>
      <c r="E959" s="197" t="s">
        <v>44</v>
      </c>
      <c r="F959" s="198" t="s">
        <v>956</v>
      </c>
      <c r="G959" s="195"/>
      <c r="H959" s="197" t="s">
        <v>44</v>
      </c>
      <c r="I959" s="199"/>
      <c r="J959" s="195"/>
      <c r="K959" s="195"/>
      <c r="L959" s="200"/>
      <c r="M959" s="201"/>
      <c r="N959" s="202"/>
      <c r="O959" s="202"/>
      <c r="P959" s="202"/>
      <c r="Q959" s="202"/>
      <c r="R959" s="202"/>
      <c r="S959" s="202"/>
      <c r="T959" s="203"/>
      <c r="AT959" s="204" t="s">
        <v>145</v>
      </c>
      <c r="AU959" s="204" t="s">
        <v>92</v>
      </c>
      <c r="AV959" s="13" t="s">
        <v>90</v>
      </c>
      <c r="AW959" s="13" t="s">
        <v>42</v>
      </c>
      <c r="AX959" s="13" t="s">
        <v>82</v>
      </c>
      <c r="AY959" s="204" t="s">
        <v>134</v>
      </c>
    </row>
    <row r="960" spans="1:65" s="14" customFormat="1" ht="11.25">
      <c r="B960" s="205"/>
      <c r="C960" s="206"/>
      <c r="D960" s="196" t="s">
        <v>145</v>
      </c>
      <c r="E960" s="207" t="s">
        <v>44</v>
      </c>
      <c r="F960" s="208" t="s">
        <v>223</v>
      </c>
      <c r="G960" s="206"/>
      <c r="H960" s="209">
        <v>1.2</v>
      </c>
      <c r="I960" s="210"/>
      <c r="J960" s="206"/>
      <c r="K960" s="206"/>
      <c r="L960" s="211"/>
      <c r="M960" s="212"/>
      <c r="N960" s="213"/>
      <c r="O960" s="213"/>
      <c r="P960" s="213"/>
      <c r="Q960" s="213"/>
      <c r="R960" s="213"/>
      <c r="S960" s="213"/>
      <c r="T960" s="214"/>
      <c r="AT960" s="215" t="s">
        <v>145</v>
      </c>
      <c r="AU960" s="215" t="s">
        <v>92</v>
      </c>
      <c r="AV960" s="14" t="s">
        <v>92</v>
      </c>
      <c r="AW960" s="14" t="s">
        <v>42</v>
      </c>
      <c r="AX960" s="14" t="s">
        <v>82</v>
      </c>
      <c r="AY960" s="215" t="s">
        <v>134</v>
      </c>
    </row>
    <row r="961" spans="1:65" s="15" customFormat="1" ht="11.25">
      <c r="B961" s="226"/>
      <c r="C961" s="227"/>
      <c r="D961" s="196" t="s">
        <v>145</v>
      </c>
      <c r="E961" s="228" t="s">
        <v>44</v>
      </c>
      <c r="F961" s="229" t="s">
        <v>232</v>
      </c>
      <c r="G961" s="227"/>
      <c r="H961" s="230">
        <v>4.5999999999999996</v>
      </c>
      <c r="I961" s="231"/>
      <c r="J961" s="227"/>
      <c r="K961" s="227"/>
      <c r="L961" s="232"/>
      <c r="M961" s="233"/>
      <c r="N961" s="234"/>
      <c r="O961" s="234"/>
      <c r="P961" s="234"/>
      <c r="Q961" s="234"/>
      <c r="R961" s="234"/>
      <c r="S961" s="234"/>
      <c r="T961" s="235"/>
      <c r="AT961" s="236" t="s">
        <v>145</v>
      </c>
      <c r="AU961" s="236" t="s">
        <v>92</v>
      </c>
      <c r="AV961" s="15" t="s">
        <v>141</v>
      </c>
      <c r="AW961" s="15" t="s">
        <v>42</v>
      </c>
      <c r="AX961" s="15" t="s">
        <v>90</v>
      </c>
      <c r="AY961" s="236" t="s">
        <v>134</v>
      </c>
    </row>
    <row r="962" spans="1:65" s="2" customFormat="1" ht="66.75" customHeight="1">
      <c r="A962" s="35"/>
      <c r="B962" s="36"/>
      <c r="C962" s="176" t="s">
        <v>957</v>
      </c>
      <c r="D962" s="176" t="s">
        <v>136</v>
      </c>
      <c r="E962" s="177" t="s">
        <v>958</v>
      </c>
      <c r="F962" s="178" t="s">
        <v>959</v>
      </c>
      <c r="G962" s="179" t="s">
        <v>329</v>
      </c>
      <c r="H962" s="180">
        <v>5</v>
      </c>
      <c r="I962" s="181"/>
      <c r="J962" s="182">
        <f>ROUND(I962*H962,2)</f>
        <v>0</v>
      </c>
      <c r="K962" s="178" t="s">
        <v>140</v>
      </c>
      <c r="L962" s="40"/>
      <c r="M962" s="183" t="s">
        <v>44</v>
      </c>
      <c r="N962" s="184" t="s">
        <v>53</v>
      </c>
      <c r="O962" s="65"/>
      <c r="P962" s="185">
        <f>O962*H962</f>
        <v>0</v>
      </c>
      <c r="Q962" s="185">
        <v>0</v>
      </c>
      <c r="R962" s="185">
        <f>Q962*H962</f>
        <v>0</v>
      </c>
      <c r="S962" s="185">
        <v>0</v>
      </c>
      <c r="T962" s="186">
        <f>S962*H962</f>
        <v>0</v>
      </c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R962" s="187" t="s">
        <v>90</v>
      </c>
      <c r="AT962" s="187" t="s">
        <v>136</v>
      </c>
      <c r="AU962" s="187" t="s">
        <v>92</v>
      </c>
      <c r="AY962" s="17" t="s">
        <v>134</v>
      </c>
      <c r="BE962" s="188">
        <f>IF(N962="základní",J962,0)</f>
        <v>0</v>
      </c>
      <c r="BF962" s="188">
        <f>IF(N962="snížená",J962,0)</f>
        <v>0</v>
      </c>
      <c r="BG962" s="188">
        <f>IF(N962="zákl. přenesená",J962,0)</f>
        <v>0</v>
      </c>
      <c r="BH962" s="188">
        <f>IF(N962="sníž. přenesená",J962,0)</f>
        <v>0</v>
      </c>
      <c r="BI962" s="188">
        <f>IF(N962="nulová",J962,0)</f>
        <v>0</v>
      </c>
      <c r="BJ962" s="17" t="s">
        <v>90</v>
      </c>
      <c r="BK962" s="188">
        <f>ROUND(I962*H962,2)</f>
        <v>0</v>
      </c>
      <c r="BL962" s="17" t="s">
        <v>90</v>
      </c>
      <c r="BM962" s="187" t="s">
        <v>960</v>
      </c>
    </row>
    <row r="963" spans="1:65" s="2" customFormat="1" ht="11.25">
      <c r="A963" s="35"/>
      <c r="B963" s="36"/>
      <c r="C963" s="37"/>
      <c r="D963" s="189" t="s">
        <v>143</v>
      </c>
      <c r="E963" s="37"/>
      <c r="F963" s="190" t="s">
        <v>961</v>
      </c>
      <c r="G963" s="37"/>
      <c r="H963" s="37"/>
      <c r="I963" s="191"/>
      <c r="J963" s="37"/>
      <c r="K963" s="37"/>
      <c r="L963" s="40"/>
      <c r="M963" s="192"/>
      <c r="N963" s="193"/>
      <c r="O963" s="65"/>
      <c r="P963" s="65"/>
      <c r="Q963" s="65"/>
      <c r="R963" s="65"/>
      <c r="S963" s="65"/>
      <c r="T963" s="66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T963" s="17" t="s">
        <v>143</v>
      </c>
      <c r="AU963" s="17" t="s">
        <v>92</v>
      </c>
    </row>
    <row r="964" spans="1:65" s="13" customFormat="1" ht="11.25">
      <c r="B964" s="194"/>
      <c r="C964" s="195"/>
      <c r="D964" s="196" t="s">
        <v>145</v>
      </c>
      <c r="E964" s="197" t="s">
        <v>44</v>
      </c>
      <c r="F964" s="198" t="s">
        <v>537</v>
      </c>
      <c r="G964" s="195"/>
      <c r="H964" s="197" t="s">
        <v>44</v>
      </c>
      <c r="I964" s="199"/>
      <c r="J964" s="195"/>
      <c r="K964" s="195"/>
      <c r="L964" s="200"/>
      <c r="M964" s="201"/>
      <c r="N964" s="202"/>
      <c r="O964" s="202"/>
      <c r="P964" s="202"/>
      <c r="Q964" s="202"/>
      <c r="R964" s="202"/>
      <c r="S964" s="202"/>
      <c r="T964" s="203"/>
      <c r="AT964" s="204" t="s">
        <v>145</v>
      </c>
      <c r="AU964" s="204" t="s">
        <v>92</v>
      </c>
      <c r="AV964" s="13" t="s">
        <v>90</v>
      </c>
      <c r="AW964" s="13" t="s">
        <v>42</v>
      </c>
      <c r="AX964" s="13" t="s">
        <v>82</v>
      </c>
      <c r="AY964" s="204" t="s">
        <v>134</v>
      </c>
    </row>
    <row r="965" spans="1:65" s="13" customFormat="1" ht="11.25">
      <c r="B965" s="194"/>
      <c r="C965" s="195"/>
      <c r="D965" s="196" t="s">
        <v>145</v>
      </c>
      <c r="E965" s="197" t="s">
        <v>44</v>
      </c>
      <c r="F965" s="198" t="s">
        <v>942</v>
      </c>
      <c r="G965" s="195"/>
      <c r="H965" s="197" t="s">
        <v>44</v>
      </c>
      <c r="I965" s="199"/>
      <c r="J965" s="195"/>
      <c r="K965" s="195"/>
      <c r="L965" s="200"/>
      <c r="M965" s="201"/>
      <c r="N965" s="202"/>
      <c r="O965" s="202"/>
      <c r="P965" s="202"/>
      <c r="Q965" s="202"/>
      <c r="R965" s="202"/>
      <c r="S965" s="202"/>
      <c r="T965" s="203"/>
      <c r="AT965" s="204" t="s">
        <v>145</v>
      </c>
      <c r="AU965" s="204" t="s">
        <v>92</v>
      </c>
      <c r="AV965" s="13" t="s">
        <v>90</v>
      </c>
      <c r="AW965" s="13" t="s">
        <v>42</v>
      </c>
      <c r="AX965" s="13" t="s">
        <v>82</v>
      </c>
      <c r="AY965" s="204" t="s">
        <v>134</v>
      </c>
    </row>
    <row r="966" spans="1:65" s="14" customFormat="1" ht="11.25">
      <c r="B966" s="205"/>
      <c r="C966" s="206"/>
      <c r="D966" s="196" t="s">
        <v>145</v>
      </c>
      <c r="E966" s="207" t="s">
        <v>44</v>
      </c>
      <c r="F966" s="208" t="s">
        <v>165</v>
      </c>
      <c r="G966" s="206"/>
      <c r="H966" s="209">
        <v>5</v>
      </c>
      <c r="I966" s="210"/>
      <c r="J966" s="206"/>
      <c r="K966" s="206"/>
      <c r="L966" s="211"/>
      <c r="M966" s="212"/>
      <c r="N966" s="213"/>
      <c r="O966" s="213"/>
      <c r="P966" s="213"/>
      <c r="Q966" s="213"/>
      <c r="R966" s="213"/>
      <c r="S966" s="213"/>
      <c r="T966" s="214"/>
      <c r="AT966" s="215" t="s">
        <v>145</v>
      </c>
      <c r="AU966" s="215" t="s">
        <v>92</v>
      </c>
      <c r="AV966" s="14" t="s">
        <v>92</v>
      </c>
      <c r="AW966" s="14" t="s">
        <v>42</v>
      </c>
      <c r="AX966" s="14" t="s">
        <v>90</v>
      </c>
      <c r="AY966" s="215" t="s">
        <v>134</v>
      </c>
    </row>
    <row r="967" spans="1:65" s="2" customFormat="1" ht="66.75" customHeight="1">
      <c r="A967" s="35"/>
      <c r="B967" s="36"/>
      <c r="C967" s="176" t="s">
        <v>962</v>
      </c>
      <c r="D967" s="176" t="s">
        <v>136</v>
      </c>
      <c r="E967" s="177" t="s">
        <v>963</v>
      </c>
      <c r="F967" s="178" t="s">
        <v>964</v>
      </c>
      <c r="G967" s="179" t="s">
        <v>329</v>
      </c>
      <c r="H967" s="180">
        <v>5</v>
      </c>
      <c r="I967" s="181"/>
      <c r="J967" s="182">
        <f>ROUND(I967*H967,2)</f>
        <v>0</v>
      </c>
      <c r="K967" s="178" t="s">
        <v>140</v>
      </c>
      <c r="L967" s="40"/>
      <c r="M967" s="183" t="s">
        <v>44</v>
      </c>
      <c r="N967" s="184" t="s">
        <v>53</v>
      </c>
      <c r="O967" s="65"/>
      <c r="P967" s="185">
        <f>O967*H967</f>
        <v>0</v>
      </c>
      <c r="Q967" s="185">
        <v>0</v>
      </c>
      <c r="R967" s="185">
        <f>Q967*H967</f>
        <v>0</v>
      </c>
      <c r="S967" s="185">
        <v>0</v>
      </c>
      <c r="T967" s="186">
        <f>S967*H967</f>
        <v>0</v>
      </c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R967" s="187" t="s">
        <v>90</v>
      </c>
      <c r="AT967" s="187" t="s">
        <v>136</v>
      </c>
      <c r="AU967" s="187" t="s">
        <v>92</v>
      </c>
      <c r="AY967" s="17" t="s">
        <v>134</v>
      </c>
      <c r="BE967" s="188">
        <f>IF(N967="základní",J967,0)</f>
        <v>0</v>
      </c>
      <c r="BF967" s="188">
        <f>IF(N967="snížená",J967,0)</f>
        <v>0</v>
      </c>
      <c r="BG967" s="188">
        <f>IF(N967="zákl. přenesená",J967,0)</f>
        <v>0</v>
      </c>
      <c r="BH967" s="188">
        <f>IF(N967="sníž. přenesená",J967,0)</f>
        <v>0</v>
      </c>
      <c r="BI967" s="188">
        <f>IF(N967="nulová",J967,0)</f>
        <v>0</v>
      </c>
      <c r="BJ967" s="17" t="s">
        <v>90</v>
      </c>
      <c r="BK967" s="188">
        <f>ROUND(I967*H967,2)</f>
        <v>0</v>
      </c>
      <c r="BL967" s="17" t="s">
        <v>90</v>
      </c>
      <c r="BM967" s="187" t="s">
        <v>965</v>
      </c>
    </row>
    <row r="968" spans="1:65" s="2" customFormat="1" ht="11.25">
      <c r="A968" s="35"/>
      <c r="B968" s="36"/>
      <c r="C968" s="37"/>
      <c r="D968" s="189" t="s">
        <v>143</v>
      </c>
      <c r="E968" s="37"/>
      <c r="F968" s="190" t="s">
        <v>966</v>
      </c>
      <c r="G968" s="37"/>
      <c r="H968" s="37"/>
      <c r="I968" s="191"/>
      <c r="J968" s="37"/>
      <c r="K968" s="37"/>
      <c r="L968" s="40"/>
      <c r="M968" s="192"/>
      <c r="N968" s="193"/>
      <c r="O968" s="65"/>
      <c r="P968" s="65"/>
      <c r="Q968" s="65"/>
      <c r="R968" s="65"/>
      <c r="S968" s="65"/>
      <c r="T968" s="66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T968" s="17" t="s">
        <v>143</v>
      </c>
      <c r="AU968" s="17" t="s">
        <v>92</v>
      </c>
    </row>
    <row r="969" spans="1:65" s="13" customFormat="1" ht="11.25">
      <c r="B969" s="194"/>
      <c r="C969" s="195"/>
      <c r="D969" s="196" t="s">
        <v>145</v>
      </c>
      <c r="E969" s="197" t="s">
        <v>44</v>
      </c>
      <c r="F969" s="198" t="s">
        <v>537</v>
      </c>
      <c r="G969" s="195"/>
      <c r="H969" s="197" t="s">
        <v>44</v>
      </c>
      <c r="I969" s="199"/>
      <c r="J969" s="195"/>
      <c r="K969" s="195"/>
      <c r="L969" s="200"/>
      <c r="M969" s="201"/>
      <c r="N969" s="202"/>
      <c r="O969" s="202"/>
      <c r="P969" s="202"/>
      <c r="Q969" s="202"/>
      <c r="R969" s="202"/>
      <c r="S969" s="202"/>
      <c r="T969" s="203"/>
      <c r="AT969" s="204" t="s">
        <v>145</v>
      </c>
      <c r="AU969" s="204" t="s">
        <v>92</v>
      </c>
      <c r="AV969" s="13" t="s">
        <v>90</v>
      </c>
      <c r="AW969" s="13" t="s">
        <v>42</v>
      </c>
      <c r="AX969" s="13" t="s">
        <v>82</v>
      </c>
      <c r="AY969" s="204" t="s">
        <v>134</v>
      </c>
    </row>
    <row r="970" spans="1:65" s="13" customFormat="1" ht="11.25">
      <c r="B970" s="194"/>
      <c r="C970" s="195"/>
      <c r="D970" s="196" t="s">
        <v>145</v>
      </c>
      <c r="E970" s="197" t="s">
        <v>44</v>
      </c>
      <c r="F970" s="198" t="s">
        <v>944</v>
      </c>
      <c r="G970" s="195"/>
      <c r="H970" s="197" t="s">
        <v>44</v>
      </c>
      <c r="I970" s="199"/>
      <c r="J970" s="195"/>
      <c r="K970" s="195"/>
      <c r="L970" s="200"/>
      <c r="M970" s="201"/>
      <c r="N970" s="202"/>
      <c r="O970" s="202"/>
      <c r="P970" s="202"/>
      <c r="Q970" s="202"/>
      <c r="R970" s="202"/>
      <c r="S970" s="202"/>
      <c r="T970" s="203"/>
      <c r="AT970" s="204" t="s">
        <v>145</v>
      </c>
      <c r="AU970" s="204" t="s">
        <v>92</v>
      </c>
      <c r="AV970" s="13" t="s">
        <v>90</v>
      </c>
      <c r="AW970" s="13" t="s">
        <v>42</v>
      </c>
      <c r="AX970" s="13" t="s">
        <v>82</v>
      </c>
      <c r="AY970" s="204" t="s">
        <v>134</v>
      </c>
    </row>
    <row r="971" spans="1:65" s="14" customFormat="1" ht="11.25">
      <c r="B971" s="205"/>
      <c r="C971" s="206"/>
      <c r="D971" s="196" t="s">
        <v>145</v>
      </c>
      <c r="E971" s="207" t="s">
        <v>44</v>
      </c>
      <c r="F971" s="208" t="s">
        <v>165</v>
      </c>
      <c r="G971" s="206"/>
      <c r="H971" s="209">
        <v>5</v>
      </c>
      <c r="I971" s="210"/>
      <c r="J971" s="206"/>
      <c r="K971" s="206"/>
      <c r="L971" s="211"/>
      <c r="M971" s="212"/>
      <c r="N971" s="213"/>
      <c r="O971" s="213"/>
      <c r="P971" s="213"/>
      <c r="Q971" s="213"/>
      <c r="R971" s="213"/>
      <c r="S971" s="213"/>
      <c r="T971" s="214"/>
      <c r="AT971" s="215" t="s">
        <v>145</v>
      </c>
      <c r="AU971" s="215" t="s">
        <v>92</v>
      </c>
      <c r="AV971" s="14" t="s">
        <v>92</v>
      </c>
      <c r="AW971" s="14" t="s">
        <v>42</v>
      </c>
      <c r="AX971" s="14" t="s">
        <v>90</v>
      </c>
      <c r="AY971" s="215" t="s">
        <v>134</v>
      </c>
    </row>
    <row r="972" spans="1:65" s="2" customFormat="1" ht="49.15" customHeight="1">
      <c r="A972" s="35"/>
      <c r="B972" s="36"/>
      <c r="C972" s="176" t="s">
        <v>967</v>
      </c>
      <c r="D972" s="176" t="s">
        <v>136</v>
      </c>
      <c r="E972" s="177" t="s">
        <v>968</v>
      </c>
      <c r="F972" s="178" t="s">
        <v>969</v>
      </c>
      <c r="G972" s="179" t="s">
        <v>192</v>
      </c>
      <c r="H972" s="180">
        <v>1.7</v>
      </c>
      <c r="I972" s="181"/>
      <c r="J972" s="182">
        <f>ROUND(I972*H972,2)</f>
        <v>0</v>
      </c>
      <c r="K972" s="178" t="s">
        <v>140</v>
      </c>
      <c r="L972" s="40"/>
      <c r="M972" s="183" t="s">
        <v>44</v>
      </c>
      <c r="N972" s="184" t="s">
        <v>53</v>
      </c>
      <c r="O972" s="65"/>
      <c r="P972" s="185">
        <f>O972*H972</f>
        <v>0</v>
      </c>
      <c r="Q972" s="185">
        <v>0</v>
      </c>
      <c r="R972" s="185">
        <f>Q972*H972</f>
        <v>0</v>
      </c>
      <c r="S972" s="185">
        <v>0</v>
      </c>
      <c r="T972" s="186">
        <f>S972*H972</f>
        <v>0</v>
      </c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R972" s="187" t="s">
        <v>90</v>
      </c>
      <c r="AT972" s="187" t="s">
        <v>136</v>
      </c>
      <c r="AU972" s="187" t="s">
        <v>92</v>
      </c>
      <c r="AY972" s="17" t="s">
        <v>134</v>
      </c>
      <c r="BE972" s="188">
        <f>IF(N972="základní",J972,0)</f>
        <v>0</v>
      </c>
      <c r="BF972" s="188">
        <f>IF(N972="snížená",J972,0)</f>
        <v>0</v>
      </c>
      <c r="BG972" s="188">
        <f>IF(N972="zákl. přenesená",J972,0)</f>
        <v>0</v>
      </c>
      <c r="BH972" s="188">
        <f>IF(N972="sníž. přenesená",J972,0)</f>
        <v>0</v>
      </c>
      <c r="BI972" s="188">
        <f>IF(N972="nulová",J972,0)</f>
        <v>0</v>
      </c>
      <c r="BJ972" s="17" t="s">
        <v>90</v>
      </c>
      <c r="BK972" s="188">
        <f>ROUND(I972*H972,2)</f>
        <v>0</v>
      </c>
      <c r="BL972" s="17" t="s">
        <v>90</v>
      </c>
      <c r="BM972" s="187" t="s">
        <v>970</v>
      </c>
    </row>
    <row r="973" spans="1:65" s="2" customFormat="1" ht="11.25">
      <c r="A973" s="35"/>
      <c r="B973" s="36"/>
      <c r="C973" s="37"/>
      <c r="D973" s="189" t="s">
        <v>143</v>
      </c>
      <c r="E973" s="37"/>
      <c r="F973" s="190" t="s">
        <v>971</v>
      </c>
      <c r="G973" s="37"/>
      <c r="H973" s="37"/>
      <c r="I973" s="191"/>
      <c r="J973" s="37"/>
      <c r="K973" s="37"/>
      <c r="L973" s="40"/>
      <c r="M973" s="192"/>
      <c r="N973" s="193"/>
      <c r="O973" s="65"/>
      <c r="P973" s="65"/>
      <c r="Q973" s="65"/>
      <c r="R973" s="65"/>
      <c r="S973" s="65"/>
      <c r="T973" s="66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T973" s="17" t="s">
        <v>143</v>
      </c>
      <c r="AU973" s="17" t="s">
        <v>92</v>
      </c>
    </row>
    <row r="974" spans="1:65" s="13" customFormat="1" ht="11.25">
      <c r="B974" s="194"/>
      <c r="C974" s="195"/>
      <c r="D974" s="196" t="s">
        <v>145</v>
      </c>
      <c r="E974" s="197" t="s">
        <v>44</v>
      </c>
      <c r="F974" s="198" t="s">
        <v>146</v>
      </c>
      <c r="G974" s="195"/>
      <c r="H974" s="197" t="s">
        <v>44</v>
      </c>
      <c r="I974" s="199"/>
      <c r="J974" s="195"/>
      <c r="K974" s="195"/>
      <c r="L974" s="200"/>
      <c r="M974" s="201"/>
      <c r="N974" s="202"/>
      <c r="O974" s="202"/>
      <c r="P974" s="202"/>
      <c r="Q974" s="202"/>
      <c r="R974" s="202"/>
      <c r="S974" s="202"/>
      <c r="T974" s="203"/>
      <c r="AT974" s="204" t="s">
        <v>145</v>
      </c>
      <c r="AU974" s="204" t="s">
        <v>92</v>
      </c>
      <c r="AV974" s="13" t="s">
        <v>90</v>
      </c>
      <c r="AW974" s="13" t="s">
        <v>42</v>
      </c>
      <c r="AX974" s="13" t="s">
        <v>82</v>
      </c>
      <c r="AY974" s="204" t="s">
        <v>134</v>
      </c>
    </row>
    <row r="975" spans="1:65" s="13" customFormat="1" ht="33.75">
      <c r="B975" s="194"/>
      <c r="C975" s="195"/>
      <c r="D975" s="196" t="s">
        <v>145</v>
      </c>
      <c r="E975" s="197" t="s">
        <v>44</v>
      </c>
      <c r="F975" s="198" t="s">
        <v>972</v>
      </c>
      <c r="G975" s="195"/>
      <c r="H975" s="197" t="s">
        <v>44</v>
      </c>
      <c r="I975" s="199"/>
      <c r="J975" s="195"/>
      <c r="K975" s="195"/>
      <c r="L975" s="200"/>
      <c r="M975" s="201"/>
      <c r="N975" s="202"/>
      <c r="O975" s="202"/>
      <c r="P975" s="202"/>
      <c r="Q975" s="202"/>
      <c r="R975" s="202"/>
      <c r="S975" s="202"/>
      <c r="T975" s="203"/>
      <c r="AT975" s="204" t="s">
        <v>145</v>
      </c>
      <c r="AU975" s="204" t="s">
        <v>92</v>
      </c>
      <c r="AV975" s="13" t="s">
        <v>90</v>
      </c>
      <c r="AW975" s="13" t="s">
        <v>42</v>
      </c>
      <c r="AX975" s="13" t="s">
        <v>82</v>
      </c>
      <c r="AY975" s="204" t="s">
        <v>134</v>
      </c>
    </row>
    <row r="976" spans="1:65" s="14" customFormat="1" ht="11.25">
      <c r="B976" s="205"/>
      <c r="C976" s="206"/>
      <c r="D976" s="196" t="s">
        <v>145</v>
      </c>
      <c r="E976" s="207" t="s">
        <v>44</v>
      </c>
      <c r="F976" s="208" t="s">
        <v>973</v>
      </c>
      <c r="G976" s="206"/>
      <c r="H976" s="209">
        <v>1.7</v>
      </c>
      <c r="I976" s="210"/>
      <c r="J976" s="206"/>
      <c r="K976" s="206"/>
      <c r="L976" s="211"/>
      <c r="M976" s="212"/>
      <c r="N976" s="213"/>
      <c r="O976" s="213"/>
      <c r="P976" s="213"/>
      <c r="Q976" s="213"/>
      <c r="R976" s="213"/>
      <c r="S976" s="213"/>
      <c r="T976" s="214"/>
      <c r="AT976" s="215" t="s">
        <v>145</v>
      </c>
      <c r="AU976" s="215" t="s">
        <v>92</v>
      </c>
      <c r="AV976" s="14" t="s">
        <v>92</v>
      </c>
      <c r="AW976" s="14" t="s">
        <v>42</v>
      </c>
      <c r="AX976" s="14" t="s">
        <v>90</v>
      </c>
      <c r="AY976" s="215" t="s">
        <v>134</v>
      </c>
    </row>
    <row r="977" spans="1:65" s="2" customFormat="1" ht="24.2" customHeight="1">
      <c r="A977" s="35"/>
      <c r="B977" s="36"/>
      <c r="C977" s="176" t="s">
        <v>974</v>
      </c>
      <c r="D977" s="176" t="s">
        <v>136</v>
      </c>
      <c r="E977" s="177" t="s">
        <v>975</v>
      </c>
      <c r="F977" s="178" t="s">
        <v>976</v>
      </c>
      <c r="G977" s="179" t="s">
        <v>139</v>
      </c>
      <c r="H977" s="180">
        <v>13.6</v>
      </c>
      <c r="I977" s="181"/>
      <c r="J977" s="182">
        <f>ROUND(I977*H977,2)</f>
        <v>0</v>
      </c>
      <c r="K977" s="178" t="s">
        <v>140</v>
      </c>
      <c r="L977" s="40"/>
      <c r="M977" s="183" t="s">
        <v>44</v>
      </c>
      <c r="N977" s="184" t="s">
        <v>53</v>
      </c>
      <c r="O977" s="65"/>
      <c r="P977" s="185">
        <f>O977*H977</f>
        <v>0</v>
      </c>
      <c r="Q977" s="185">
        <v>8.4000000000000003E-4</v>
      </c>
      <c r="R977" s="185">
        <f>Q977*H977</f>
        <v>1.1424E-2</v>
      </c>
      <c r="S977" s="185">
        <v>0</v>
      </c>
      <c r="T977" s="186">
        <f>S977*H977</f>
        <v>0</v>
      </c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R977" s="187" t="s">
        <v>90</v>
      </c>
      <c r="AT977" s="187" t="s">
        <v>136</v>
      </c>
      <c r="AU977" s="187" t="s">
        <v>92</v>
      </c>
      <c r="AY977" s="17" t="s">
        <v>134</v>
      </c>
      <c r="BE977" s="188">
        <f>IF(N977="základní",J977,0)</f>
        <v>0</v>
      </c>
      <c r="BF977" s="188">
        <f>IF(N977="snížená",J977,0)</f>
        <v>0</v>
      </c>
      <c r="BG977" s="188">
        <f>IF(N977="zákl. přenesená",J977,0)</f>
        <v>0</v>
      </c>
      <c r="BH977" s="188">
        <f>IF(N977="sníž. přenesená",J977,0)</f>
        <v>0</v>
      </c>
      <c r="BI977" s="188">
        <f>IF(N977="nulová",J977,0)</f>
        <v>0</v>
      </c>
      <c r="BJ977" s="17" t="s">
        <v>90</v>
      </c>
      <c r="BK977" s="188">
        <f>ROUND(I977*H977,2)</f>
        <v>0</v>
      </c>
      <c r="BL977" s="17" t="s">
        <v>90</v>
      </c>
      <c r="BM977" s="187" t="s">
        <v>977</v>
      </c>
    </row>
    <row r="978" spans="1:65" s="2" customFormat="1" ht="11.25">
      <c r="A978" s="35"/>
      <c r="B978" s="36"/>
      <c r="C978" s="37"/>
      <c r="D978" s="189" t="s">
        <v>143</v>
      </c>
      <c r="E978" s="37"/>
      <c r="F978" s="190" t="s">
        <v>978</v>
      </c>
      <c r="G978" s="37"/>
      <c r="H978" s="37"/>
      <c r="I978" s="191"/>
      <c r="J978" s="37"/>
      <c r="K978" s="37"/>
      <c r="L978" s="40"/>
      <c r="M978" s="192"/>
      <c r="N978" s="193"/>
      <c r="O978" s="65"/>
      <c r="P978" s="65"/>
      <c r="Q978" s="65"/>
      <c r="R978" s="65"/>
      <c r="S978" s="65"/>
      <c r="T978" s="66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T978" s="17" t="s">
        <v>143</v>
      </c>
      <c r="AU978" s="17" t="s">
        <v>92</v>
      </c>
    </row>
    <row r="979" spans="1:65" s="13" customFormat="1" ht="11.25">
      <c r="B979" s="194"/>
      <c r="C979" s="195"/>
      <c r="D979" s="196" t="s">
        <v>145</v>
      </c>
      <c r="E979" s="197" t="s">
        <v>44</v>
      </c>
      <c r="F979" s="198" t="s">
        <v>537</v>
      </c>
      <c r="G979" s="195"/>
      <c r="H979" s="197" t="s">
        <v>44</v>
      </c>
      <c r="I979" s="199"/>
      <c r="J979" s="195"/>
      <c r="K979" s="195"/>
      <c r="L979" s="200"/>
      <c r="M979" s="201"/>
      <c r="N979" s="202"/>
      <c r="O979" s="202"/>
      <c r="P979" s="202"/>
      <c r="Q979" s="202"/>
      <c r="R979" s="202"/>
      <c r="S979" s="202"/>
      <c r="T979" s="203"/>
      <c r="AT979" s="204" t="s">
        <v>145</v>
      </c>
      <c r="AU979" s="204" t="s">
        <v>92</v>
      </c>
      <c r="AV979" s="13" t="s">
        <v>90</v>
      </c>
      <c r="AW979" s="13" t="s">
        <v>42</v>
      </c>
      <c r="AX979" s="13" t="s">
        <v>82</v>
      </c>
      <c r="AY979" s="204" t="s">
        <v>134</v>
      </c>
    </row>
    <row r="980" spans="1:65" s="13" customFormat="1" ht="22.5">
      <c r="B980" s="194"/>
      <c r="C980" s="195"/>
      <c r="D980" s="196" t="s">
        <v>145</v>
      </c>
      <c r="E980" s="197" t="s">
        <v>44</v>
      </c>
      <c r="F980" s="198" t="s">
        <v>979</v>
      </c>
      <c r="G980" s="195"/>
      <c r="H980" s="197" t="s">
        <v>44</v>
      </c>
      <c r="I980" s="199"/>
      <c r="J980" s="195"/>
      <c r="K980" s="195"/>
      <c r="L980" s="200"/>
      <c r="M980" s="201"/>
      <c r="N980" s="202"/>
      <c r="O980" s="202"/>
      <c r="P980" s="202"/>
      <c r="Q980" s="202"/>
      <c r="R980" s="202"/>
      <c r="S980" s="202"/>
      <c r="T980" s="203"/>
      <c r="AT980" s="204" t="s">
        <v>145</v>
      </c>
      <c r="AU980" s="204" t="s">
        <v>92</v>
      </c>
      <c r="AV980" s="13" t="s">
        <v>90</v>
      </c>
      <c r="AW980" s="13" t="s">
        <v>42</v>
      </c>
      <c r="AX980" s="13" t="s">
        <v>82</v>
      </c>
      <c r="AY980" s="204" t="s">
        <v>134</v>
      </c>
    </row>
    <row r="981" spans="1:65" s="14" customFormat="1" ht="11.25">
      <c r="B981" s="205"/>
      <c r="C981" s="206"/>
      <c r="D981" s="196" t="s">
        <v>145</v>
      </c>
      <c r="E981" s="207" t="s">
        <v>44</v>
      </c>
      <c r="F981" s="208" t="s">
        <v>980</v>
      </c>
      <c r="G981" s="206"/>
      <c r="H981" s="209">
        <v>13.6</v>
      </c>
      <c r="I981" s="210"/>
      <c r="J981" s="206"/>
      <c r="K981" s="206"/>
      <c r="L981" s="211"/>
      <c r="M981" s="212"/>
      <c r="N981" s="213"/>
      <c r="O981" s="213"/>
      <c r="P981" s="213"/>
      <c r="Q981" s="213"/>
      <c r="R981" s="213"/>
      <c r="S981" s="213"/>
      <c r="T981" s="214"/>
      <c r="AT981" s="215" t="s">
        <v>145</v>
      </c>
      <c r="AU981" s="215" t="s">
        <v>92</v>
      </c>
      <c r="AV981" s="14" t="s">
        <v>92</v>
      </c>
      <c r="AW981" s="14" t="s">
        <v>42</v>
      </c>
      <c r="AX981" s="14" t="s">
        <v>90</v>
      </c>
      <c r="AY981" s="215" t="s">
        <v>134</v>
      </c>
    </row>
    <row r="982" spans="1:65" s="2" customFormat="1" ht="24.2" customHeight="1">
      <c r="A982" s="35"/>
      <c r="B982" s="36"/>
      <c r="C982" s="176" t="s">
        <v>981</v>
      </c>
      <c r="D982" s="176" t="s">
        <v>136</v>
      </c>
      <c r="E982" s="177" t="s">
        <v>982</v>
      </c>
      <c r="F982" s="178" t="s">
        <v>983</v>
      </c>
      <c r="G982" s="179" t="s">
        <v>139</v>
      </c>
      <c r="H982" s="180">
        <v>13.6</v>
      </c>
      <c r="I982" s="181"/>
      <c r="J982" s="182">
        <f>ROUND(I982*H982,2)</f>
        <v>0</v>
      </c>
      <c r="K982" s="178" t="s">
        <v>140</v>
      </c>
      <c r="L982" s="40"/>
      <c r="M982" s="183" t="s">
        <v>44</v>
      </c>
      <c r="N982" s="184" t="s">
        <v>53</v>
      </c>
      <c r="O982" s="65"/>
      <c r="P982" s="185">
        <f>O982*H982</f>
        <v>0</v>
      </c>
      <c r="Q982" s="185">
        <v>0</v>
      </c>
      <c r="R982" s="185">
        <f>Q982*H982</f>
        <v>0</v>
      </c>
      <c r="S982" s="185">
        <v>0</v>
      </c>
      <c r="T982" s="186">
        <f>S982*H982</f>
        <v>0</v>
      </c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R982" s="187" t="s">
        <v>90</v>
      </c>
      <c r="AT982" s="187" t="s">
        <v>136</v>
      </c>
      <c r="AU982" s="187" t="s">
        <v>92</v>
      </c>
      <c r="AY982" s="17" t="s">
        <v>134</v>
      </c>
      <c r="BE982" s="188">
        <f>IF(N982="základní",J982,0)</f>
        <v>0</v>
      </c>
      <c r="BF982" s="188">
        <f>IF(N982="snížená",J982,0)</f>
        <v>0</v>
      </c>
      <c r="BG982" s="188">
        <f>IF(N982="zákl. přenesená",J982,0)</f>
        <v>0</v>
      </c>
      <c r="BH982" s="188">
        <f>IF(N982="sníž. přenesená",J982,0)</f>
        <v>0</v>
      </c>
      <c r="BI982" s="188">
        <f>IF(N982="nulová",J982,0)</f>
        <v>0</v>
      </c>
      <c r="BJ982" s="17" t="s">
        <v>90</v>
      </c>
      <c r="BK982" s="188">
        <f>ROUND(I982*H982,2)</f>
        <v>0</v>
      </c>
      <c r="BL982" s="17" t="s">
        <v>90</v>
      </c>
      <c r="BM982" s="187" t="s">
        <v>984</v>
      </c>
    </row>
    <row r="983" spans="1:65" s="2" customFormat="1" ht="11.25">
      <c r="A983" s="35"/>
      <c r="B983" s="36"/>
      <c r="C983" s="37"/>
      <c r="D983" s="189" t="s">
        <v>143</v>
      </c>
      <c r="E983" s="37"/>
      <c r="F983" s="190" t="s">
        <v>985</v>
      </c>
      <c r="G983" s="37"/>
      <c r="H983" s="37"/>
      <c r="I983" s="191"/>
      <c r="J983" s="37"/>
      <c r="K983" s="37"/>
      <c r="L983" s="40"/>
      <c r="M983" s="192"/>
      <c r="N983" s="193"/>
      <c r="O983" s="65"/>
      <c r="P983" s="65"/>
      <c r="Q983" s="65"/>
      <c r="R983" s="65"/>
      <c r="S983" s="65"/>
      <c r="T983" s="66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T983" s="17" t="s">
        <v>143</v>
      </c>
      <c r="AU983" s="17" t="s">
        <v>92</v>
      </c>
    </row>
    <row r="984" spans="1:65" s="13" customFormat="1" ht="11.25">
      <c r="B984" s="194"/>
      <c r="C984" s="195"/>
      <c r="D984" s="196" t="s">
        <v>145</v>
      </c>
      <c r="E984" s="197" t="s">
        <v>44</v>
      </c>
      <c r="F984" s="198" t="s">
        <v>537</v>
      </c>
      <c r="G984" s="195"/>
      <c r="H984" s="197" t="s">
        <v>44</v>
      </c>
      <c r="I984" s="199"/>
      <c r="J984" s="195"/>
      <c r="K984" s="195"/>
      <c r="L984" s="200"/>
      <c r="M984" s="201"/>
      <c r="N984" s="202"/>
      <c r="O984" s="202"/>
      <c r="P984" s="202"/>
      <c r="Q984" s="202"/>
      <c r="R984" s="202"/>
      <c r="S984" s="202"/>
      <c r="T984" s="203"/>
      <c r="AT984" s="204" t="s">
        <v>145</v>
      </c>
      <c r="AU984" s="204" t="s">
        <v>92</v>
      </c>
      <c r="AV984" s="13" t="s">
        <v>90</v>
      </c>
      <c r="AW984" s="13" t="s">
        <v>42</v>
      </c>
      <c r="AX984" s="13" t="s">
        <v>82</v>
      </c>
      <c r="AY984" s="204" t="s">
        <v>134</v>
      </c>
    </row>
    <row r="985" spans="1:65" s="13" customFormat="1" ht="22.5">
      <c r="B985" s="194"/>
      <c r="C985" s="195"/>
      <c r="D985" s="196" t="s">
        <v>145</v>
      </c>
      <c r="E985" s="197" t="s">
        <v>44</v>
      </c>
      <c r="F985" s="198" t="s">
        <v>979</v>
      </c>
      <c r="G985" s="195"/>
      <c r="H985" s="197" t="s">
        <v>44</v>
      </c>
      <c r="I985" s="199"/>
      <c r="J985" s="195"/>
      <c r="K985" s="195"/>
      <c r="L985" s="200"/>
      <c r="M985" s="201"/>
      <c r="N985" s="202"/>
      <c r="O985" s="202"/>
      <c r="P985" s="202"/>
      <c r="Q985" s="202"/>
      <c r="R985" s="202"/>
      <c r="S985" s="202"/>
      <c r="T985" s="203"/>
      <c r="AT985" s="204" t="s">
        <v>145</v>
      </c>
      <c r="AU985" s="204" t="s">
        <v>92</v>
      </c>
      <c r="AV985" s="13" t="s">
        <v>90</v>
      </c>
      <c r="AW985" s="13" t="s">
        <v>42</v>
      </c>
      <c r="AX985" s="13" t="s">
        <v>82</v>
      </c>
      <c r="AY985" s="204" t="s">
        <v>134</v>
      </c>
    </row>
    <row r="986" spans="1:65" s="14" customFormat="1" ht="11.25">
      <c r="B986" s="205"/>
      <c r="C986" s="206"/>
      <c r="D986" s="196" t="s">
        <v>145</v>
      </c>
      <c r="E986" s="207" t="s">
        <v>44</v>
      </c>
      <c r="F986" s="208" t="s">
        <v>980</v>
      </c>
      <c r="G986" s="206"/>
      <c r="H986" s="209">
        <v>13.6</v>
      </c>
      <c r="I986" s="210"/>
      <c r="J986" s="206"/>
      <c r="K986" s="206"/>
      <c r="L986" s="211"/>
      <c r="M986" s="212"/>
      <c r="N986" s="213"/>
      <c r="O986" s="213"/>
      <c r="P986" s="213"/>
      <c r="Q986" s="213"/>
      <c r="R986" s="213"/>
      <c r="S986" s="213"/>
      <c r="T986" s="214"/>
      <c r="AT986" s="215" t="s">
        <v>145</v>
      </c>
      <c r="AU986" s="215" t="s">
        <v>92</v>
      </c>
      <c r="AV986" s="14" t="s">
        <v>92</v>
      </c>
      <c r="AW986" s="14" t="s">
        <v>42</v>
      </c>
      <c r="AX986" s="14" t="s">
        <v>90</v>
      </c>
      <c r="AY986" s="215" t="s">
        <v>134</v>
      </c>
    </row>
    <row r="987" spans="1:65" s="2" customFormat="1" ht="37.9" customHeight="1">
      <c r="A987" s="35"/>
      <c r="B987" s="36"/>
      <c r="C987" s="176" t="s">
        <v>986</v>
      </c>
      <c r="D987" s="176" t="s">
        <v>136</v>
      </c>
      <c r="E987" s="177" t="s">
        <v>987</v>
      </c>
      <c r="F987" s="178" t="s">
        <v>988</v>
      </c>
      <c r="G987" s="179" t="s">
        <v>329</v>
      </c>
      <c r="H987" s="180">
        <v>10</v>
      </c>
      <c r="I987" s="181"/>
      <c r="J987" s="182">
        <f>ROUND(I987*H987,2)</f>
        <v>0</v>
      </c>
      <c r="K987" s="178" t="s">
        <v>140</v>
      </c>
      <c r="L987" s="40"/>
      <c r="M987" s="183" t="s">
        <v>44</v>
      </c>
      <c r="N987" s="184" t="s">
        <v>53</v>
      </c>
      <c r="O987" s="65"/>
      <c r="P987" s="185">
        <f>O987*H987</f>
        <v>0</v>
      </c>
      <c r="Q987" s="185">
        <v>0.27015</v>
      </c>
      <c r="R987" s="185">
        <f>Q987*H987</f>
        <v>2.7015000000000002</v>
      </c>
      <c r="S987" s="185">
        <v>0</v>
      </c>
      <c r="T987" s="186">
        <f>S987*H987</f>
        <v>0</v>
      </c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R987" s="187" t="s">
        <v>90</v>
      </c>
      <c r="AT987" s="187" t="s">
        <v>136</v>
      </c>
      <c r="AU987" s="187" t="s">
        <v>92</v>
      </c>
      <c r="AY987" s="17" t="s">
        <v>134</v>
      </c>
      <c r="BE987" s="188">
        <f>IF(N987="základní",J987,0)</f>
        <v>0</v>
      </c>
      <c r="BF987" s="188">
        <f>IF(N987="snížená",J987,0)</f>
        <v>0</v>
      </c>
      <c r="BG987" s="188">
        <f>IF(N987="zákl. přenesená",J987,0)</f>
        <v>0</v>
      </c>
      <c r="BH987" s="188">
        <f>IF(N987="sníž. přenesená",J987,0)</f>
        <v>0</v>
      </c>
      <c r="BI987" s="188">
        <f>IF(N987="nulová",J987,0)</f>
        <v>0</v>
      </c>
      <c r="BJ987" s="17" t="s">
        <v>90</v>
      </c>
      <c r="BK987" s="188">
        <f>ROUND(I987*H987,2)</f>
        <v>0</v>
      </c>
      <c r="BL987" s="17" t="s">
        <v>90</v>
      </c>
      <c r="BM987" s="187" t="s">
        <v>989</v>
      </c>
    </row>
    <row r="988" spans="1:65" s="2" customFormat="1" ht="11.25">
      <c r="A988" s="35"/>
      <c r="B988" s="36"/>
      <c r="C988" s="37"/>
      <c r="D988" s="189" t="s">
        <v>143</v>
      </c>
      <c r="E988" s="37"/>
      <c r="F988" s="190" t="s">
        <v>990</v>
      </c>
      <c r="G988" s="37"/>
      <c r="H988" s="37"/>
      <c r="I988" s="191"/>
      <c r="J988" s="37"/>
      <c r="K988" s="37"/>
      <c r="L988" s="40"/>
      <c r="M988" s="192"/>
      <c r="N988" s="193"/>
      <c r="O988" s="65"/>
      <c r="P988" s="65"/>
      <c r="Q988" s="65"/>
      <c r="R988" s="65"/>
      <c r="S988" s="65"/>
      <c r="T988" s="66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T988" s="17" t="s">
        <v>143</v>
      </c>
      <c r="AU988" s="17" t="s">
        <v>92</v>
      </c>
    </row>
    <row r="989" spans="1:65" s="13" customFormat="1" ht="11.25">
      <c r="B989" s="194"/>
      <c r="C989" s="195"/>
      <c r="D989" s="196" t="s">
        <v>145</v>
      </c>
      <c r="E989" s="197" t="s">
        <v>44</v>
      </c>
      <c r="F989" s="198" t="s">
        <v>537</v>
      </c>
      <c r="G989" s="195"/>
      <c r="H989" s="197" t="s">
        <v>44</v>
      </c>
      <c r="I989" s="199"/>
      <c r="J989" s="195"/>
      <c r="K989" s="195"/>
      <c r="L989" s="200"/>
      <c r="M989" s="201"/>
      <c r="N989" s="202"/>
      <c r="O989" s="202"/>
      <c r="P989" s="202"/>
      <c r="Q989" s="202"/>
      <c r="R989" s="202"/>
      <c r="S989" s="202"/>
      <c r="T989" s="203"/>
      <c r="AT989" s="204" t="s">
        <v>145</v>
      </c>
      <c r="AU989" s="204" t="s">
        <v>92</v>
      </c>
      <c r="AV989" s="13" t="s">
        <v>90</v>
      </c>
      <c r="AW989" s="13" t="s">
        <v>42</v>
      </c>
      <c r="AX989" s="13" t="s">
        <v>82</v>
      </c>
      <c r="AY989" s="204" t="s">
        <v>134</v>
      </c>
    </row>
    <row r="990" spans="1:65" s="13" customFormat="1" ht="11.25">
      <c r="B990" s="194"/>
      <c r="C990" s="195"/>
      <c r="D990" s="196" t="s">
        <v>145</v>
      </c>
      <c r="E990" s="197" t="s">
        <v>44</v>
      </c>
      <c r="F990" s="198" t="s">
        <v>942</v>
      </c>
      <c r="G990" s="195"/>
      <c r="H990" s="197" t="s">
        <v>44</v>
      </c>
      <c r="I990" s="199"/>
      <c r="J990" s="195"/>
      <c r="K990" s="195"/>
      <c r="L990" s="200"/>
      <c r="M990" s="201"/>
      <c r="N990" s="202"/>
      <c r="O990" s="202"/>
      <c r="P990" s="202"/>
      <c r="Q990" s="202"/>
      <c r="R990" s="202"/>
      <c r="S990" s="202"/>
      <c r="T990" s="203"/>
      <c r="AT990" s="204" t="s">
        <v>145</v>
      </c>
      <c r="AU990" s="204" t="s">
        <v>92</v>
      </c>
      <c r="AV990" s="13" t="s">
        <v>90</v>
      </c>
      <c r="AW990" s="13" t="s">
        <v>42</v>
      </c>
      <c r="AX990" s="13" t="s">
        <v>82</v>
      </c>
      <c r="AY990" s="204" t="s">
        <v>134</v>
      </c>
    </row>
    <row r="991" spans="1:65" s="14" customFormat="1" ht="11.25">
      <c r="B991" s="205"/>
      <c r="C991" s="206"/>
      <c r="D991" s="196" t="s">
        <v>145</v>
      </c>
      <c r="E991" s="207" t="s">
        <v>44</v>
      </c>
      <c r="F991" s="208" t="s">
        <v>165</v>
      </c>
      <c r="G991" s="206"/>
      <c r="H991" s="209">
        <v>5</v>
      </c>
      <c r="I991" s="210"/>
      <c r="J991" s="206"/>
      <c r="K991" s="206"/>
      <c r="L991" s="211"/>
      <c r="M991" s="212"/>
      <c r="N991" s="213"/>
      <c r="O991" s="213"/>
      <c r="P991" s="213"/>
      <c r="Q991" s="213"/>
      <c r="R991" s="213"/>
      <c r="S991" s="213"/>
      <c r="T991" s="214"/>
      <c r="AT991" s="215" t="s">
        <v>145</v>
      </c>
      <c r="AU991" s="215" t="s">
        <v>92</v>
      </c>
      <c r="AV991" s="14" t="s">
        <v>92</v>
      </c>
      <c r="AW991" s="14" t="s">
        <v>42</v>
      </c>
      <c r="AX991" s="14" t="s">
        <v>82</v>
      </c>
      <c r="AY991" s="215" t="s">
        <v>134</v>
      </c>
    </row>
    <row r="992" spans="1:65" s="13" customFormat="1" ht="11.25">
      <c r="B992" s="194"/>
      <c r="C992" s="195"/>
      <c r="D992" s="196" t="s">
        <v>145</v>
      </c>
      <c r="E992" s="197" t="s">
        <v>44</v>
      </c>
      <c r="F992" s="198" t="s">
        <v>944</v>
      </c>
      <c r="G992" s="195"/>
      <c r="H992" s="197" t="s">
        <v>44</v>
      </c>
      <c r="I992" s="199"/>
      <c r="J992" s="195"/>
      <c r="K992" s="195"/>
      <c r="L992" s="200"/>
      <c r="M992" s="201"/>
      <c r="N992" s="202"/>
      <c r="O992" s="202"/>
      <c r="P992" s="202"/>
      <c r="Q992" s="202"/>
      <c r="R992" s="202"/>
      <c r="S992" s="202"/>
      <c r="T992" s="203"/>
      <c r="AT992" s="204" t="s">
        <v>145</v>
      </c>
      <c r="AU992" s="204" t="s">
        <v>92</v>
      </c>
      <c r="AV992" s="13" t="s">
        <v>90</v>
      </c>
      <c r="AW992" s="13" t="s">
        <v>42</v>
      </c>
      <c r="AX992" s="13" t="s">
        <v>82</v>
      </c>
      <c r="AY992" s="204" t="s">
        <v>134</v>
      </c>
    </row>
    <row r="993" spans="1:65" s="14" customFormat="1" ht="11.25">
      <c r="B993" s="205"/>
      <c r="C993" s="206"/>
      <c r="D993" s="196" t="s">
        <v>145</v>
      </c>
      <c r="E993" s="207" t="s">
        <v>44</v>
      </c>
      <c r="F993" s="208" t="s">
        <v>165</v>
      </c>
      <c r="G993" s="206"/>
      <c r="H993" s="209">
        <v>5</v>
      </c>
      <c r="I993" s="210"/>
      <c r="J993" s="206"/>
      <c r="K993" s="206"/>
      <c r="L993" s="211"/>
      <c r="M993" s="212"/>
      <c r="N993" s="213"/>
      <c r="O993" s="213"/>
      <c r="P993" s="213"/>
      <c r="Q993" s="213"/>
      <c r="R993" s="213"/>
      <c r="S993" s="213"/>
      <c r="T993" s="214"/>
      <c r="AT993" s="215" t="s">
        <v>145</v>
      </c>
      <c r="AU993" s="215" t="s">
        <v>92</v>
      </c>
      <c r="AV993" s="14" t="s">
        <v>92</v>
      </c>
      <c r="AW993" s="14" t="s">
        <v>42</v>
      </c>
      <c r="AX993" s="14" t="s">
        <v>82</v>
      </c>
      <c r="AY993" s="215" t="s">
        <v>134</v>
      </c>
    </row>
    <row r="994" spans="1:65" s="15" customFormat="1" ht="11.25">
      <c r="B994" s="226"/>
      <c r="C994" s="227"/>
      <c r="D994" s="196" t="s">
        <v>145</v>
      </c>
      <c r="E994" s="228" t="s">
        <v>44</v>
      </c>
      <c r="F994" s="229" t="s">
        <v>232</v>
      </c>
      <c r="G994" s="227"/>
      <c r="H994" s="230">
        <v>10</v>
      </c>
      <c r="I994" s="231"/>
      <c r="J994" s="227"/>
      <c r="K994" s="227"/>
      <c r="L994" s="232"/>
      <c r="M994" s="233"/>
      <c r="N994" s="234"/>
      <c r="O994" s="234"/>
      <c r="P994" s="234"/>
      <c r="Q994" s="234"/>
      <c r="R994" s="234"/>
      <c r="S994" s="234"/>
      <c r="T994" s="235"/>
      <c r="AT994" s="236" t="s">
        <v>145</v>
      </c>
      <c r="AU994" s="236" t="s">
        <v>92</v>
      </c>
      <c r="AV994" s="15" t="s">
        <v>141</v>
      </c>
      <c r="AW994" s="15" t="s">
        <v>42</v>
      </c>
      <c r="AX994" s="15" t="s">
        <v>90</v>
      </c>
      <c r="AY994" s="236" t="s">
        <v>134</v>
      </c>
    </row>
    <row r="995" spans="1:65" s="2" customFormat="1" ht="16.5" customHeight="1">
      <c r="A995" s="35"/>
      <c r="B995" s="36"/>
      <c r="C995" s="216" t="s">
        <v>991</v>
      </c>
      <c r="D995" s="216" t="s">
        <v>166</v>
      </c>
      <c r="E995" s="217" t="s">
        <v>992</v>
      </c>
      <c r="F995" s="218" t="s">
        <v>993</v>
      </c>
      <c r="G995" s="219" t="s">
        <v>329</v>
      </c>
      <c r="H995" s="220">
        <v>10</v>
      </c>
      <c r="I995" s="221"/>
      <c r="J995" s="222">
        <f>ROUND(I995*H995,2)</f>
        <v>0</v>
      </c>
      <c r="K995" s="218" t="s">
        <v>140</v>
      </c>
      <c r="L995" s="223"/>
      <c r="M995" s="224" t="s">
        <v>44</v>
      </c>
      <c r="N995" s="225" t="s">
        <v>53</v>
      </c>
      <c r="O995" s="65"/>
      <c r="P995" s="185">
        <f>O995*H995</f>
        <v>0</v>
      </c>
      <c r="Q995" s="185">
        <v>2.0000000000000002E-5</v>
      </c>
      <c r="R995" s="185">
        <f>Q995*H995</f>
        <v>2.0000000000000001E-4</v>
      </c>
      <c r="S995" s="185">
        <v>0</v>
      </c>
      <c r="T995" s="186">
        <f>S995*H995</f>
        <v>0</v>
      </c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R995" s="187" t="s">
        <v>92</v>
      </c>
      <c r="AT995" s="187" t="s">
        <v>166</v>
      </c>
      <c r="AU995" s="187" t="s">
        <v>92</v>
      </c>
      <c r="AY995" s="17" t="s">
        <v>134</v>
      </c>
      <c r="BE995" s="188">
        <f>IF(N995="základní",J995,0)</f>
        <v>0</v>
      </c>
      <c r="BF995" s="188">
        <f>IF(N995="snížená",J995,0)</f>
        <v>0</v>
      </c>
      <c r="BG995" s="188">
        <f>IF(N995="zákl. přenesená",J995,0)</f>
        <v>0</v>
      </c>
      <c r="BH995" s="188">
        <f>IF(N995="sníž. přenesená",J995,0)</f>
        <v>0</v>
      </c>
      <c r="BI995" s="188">
        <f>IF(N995="nulová",J995,0)</f>
        <v>0</v>
      </c>
      <c r="BJ995" s="17" t="s">
        <v>90</v>
      </c>
      <c r="BK995" s="188">
        <f>ROUND(I995*H995,2)</f>
        <v>0</v>
      </c>
      <c r="BL995" s="17" t="s">
        <v>90</v>
      </c>
      <c r="BM995" s="187" t="s">
        <v>994</v>
      </c>
    </row>
    <row r="996" spans="1:65" s="13" customFormat="1" ht="11.25">
      <c r="B996" s="194"/>
      <c r="C996" s="195"/>
      <c r="D996" s="196" t="s">
        <v>145</v>
      </c>
      <c r="E996" s="197" t="s">
        <v>44</v>
      </c>
      <c r="F996" s="198" t="s">
        <v>537</v>
      </c>
      <c r="G996" s="195"/>
      <c r="H996" s="197" t="s">
        <v>44</v>
      </c>
      <c r="I996" s="199"/>
      <c r="J996" s="195"/>
      <c r="K996" s="195"/>
      <c r="L996" s="200"/>
      <c r="M996" s="201"/>
      <c r="N996" s="202"/>
      <c r="O996" s="202"/>
      <c r="P996" s="202"/>
      <c r="Q996" s="202"/>
      <c r="R996" s="202"/>
      <c r="S996" s="202"/>
      <c r="T996" s="203"/>
      <c r="AT996" s="204" t="s">
        <v>145</v>
      </c>
      <c r="AU996" s="204" t="s">
        <v>92</v>
      </c>
      <c r="AV996" s="13" t="s">
        <v>90</v>
      </c>
      <c r="AW996" s="13" t="s">
        <v>42</v>
      </c>
      <c r="AX996" s="13" t="s">
        <v>82</v>
      </c>
      <c r="AY996" s="204" t="s">
        <v>134</v>
      </c>
    </row>
    <row r="997" spans="1:65" s="13" customFormat="1" ht="11.25">
      <c r="B997" s="194"/>
      <c r="C997" s="195"/>
      <c r="D997" s="196" t="s">
        <v>145</v>
      </c>
      <c r="E997" s="197" t="s">
        <v>44</v>
      </c>
      <c r="F997" s="198" t="s">
        <v>942</v>
      </c>
      <c r="G997" s="195"/>
      <c r="H997" s="197" t="s">
        <v>44</v>
      </c>
      <c r="I997" s="199"/>
      <c r="J997" s="195"/>
      <c r="K997" s="195"/>
      <c r="L997" s="200"/>
      <c r="M997" s="201"/>
      <c r="N997" s="202"/>
      <c r="O997" s="202"/>
      <c r="P997" s="202"/>
      <c r="Q997" s="202"/>
      <c r="R997" s="202"/>
      <c r="S997" s="202"/>
      <c r="T997" s="203"/>
      <c r="AT997" s="204" t="s">
        <v>145</v>
      </c>
      <c r="AU997" s="204" t="s">
        <v>92</v>
      </c>
      <c r="AV997" s="13" t="s">
        <v>90</v>
      </c>
      <c r="AW997" s="13" t="s">
        <v>42</v>
      </c>
      <c r="AX997" s="13" t="s">
        <v>82</v>
      </c>
      <c r="AY997" s="204" t="s">
        <v>134</v>
      </c>
    </row>
    <row r="998" spans="1:65" s="14" customFormat="1" ht="11.25">
      <c r="B998" s="205"/>
      <c r="C998" s="206"/>
      <c r="D998" s="196" t="s">
        <v>145</v>
      </c>
      <c r="E998" s="207" t="s">
        <v>44</v>
      </c>
      <c r="F998" s="208" t="s">
        <v>165</v>
      </c>
      <c r="G998" s="206"/>
      <c r="H998" s="209">
        <v>5</v>
      </c>
      <c r="I998" s="210"/>
      <c r="J998" s="206"/>
      <c r="K998" s="206"/>
      <c r="L998" s="211"/>
      <c r="M998" s="212"/>
      <c r="N998" s="213"/>
      <c r="O998" s="213"/>
      <c r="P998" s="213"/>
      <c r="Q998" s="213"/>
      <c r="R998" s="213"/>
      <c r="S998" s="213"/>
      <c r="T998" s="214"/>
      <c r="AT998" s="215" t="s">
        <v>145</v>
      </c>
      <c r="AU998" s="215" t="s">
        <v>92</v>
      </c>
      <c r="AV998" s="14" t="s">
        <v>92</v>
      </c>
      <c r="AW998" s="14" t="s">
        <v>42</v>
      </c>
      <c r="AX998" s="14" t="s">
        <v>82</v>
      </c>
      <c r="AY998" s="215" t="s">
        <v>134</v>
      </c>
    </row>
    <row r="999" spans="1:65" s="13" customFormat="1" ht="11.25">
      <c r="B999" s="194"/>
      <c r="C999" s="195"/>
      <c r="D999" s="196" t="s">
        <v>145</v>
      </c>
      <c r="E999" s="197" t="s">
        <v>44</v>
      </c>
      <c r="F999" s="198" t="s">
        <v>944</v>
      </c>
      <c r="G999" s="195"/>
      <c r="H999" s="197" t="s">
        <v>44</v>
      </c>
      <c r="I999" s="199"/>
      <c r="J999" s="195"/>
      <c r="K999" s="195"/>
      <c r="L999" s="200"/>
      <c r="M999" s="201"/>
      <c r="N999" s="202"/>
      <c r="O999" s="202"/>
      <c r="P999" s="202"/>
      <c r="Q999" s="202"/>
      <c r="R999" s="202"/>
      <c r="S999" s="202"/>
      <c r="T999" s="203"/>
      <c r="AT999" s="204" t="s">
        <v>145</v>
      </c>
      <c r="AU999" s="204" t="s">
        <v>92</v>
      </c>
      <c r="AV999" s="13" t="s">
        <v>90</v>
      </c>
      <c r="AW999" s="13" t="s">
        <v>42</v>
      </c>
      <c r="AX999" s="13" t="s">
        <v>82</v>
      </c>
      <c r="AY999" s="204" t="s">
        <v>134</v>
      </c>
    </row>
    <row r="1000" spans="1:65" s="14" customFormat="1" ht="11.25">
      <c r="B1000" s="205"/>
      <c r="C1000" s="206"/>
      <c r="D1000" s="196" t="s">
        <v>145</v>
      </c>
      <c r="E1000" s="207" t="s">
        <v>44</v>
      </c>
      <c r="F1000" s="208" t="s">
        <v>165</v>
      </c>
      <c r="G1000" s="206"/>
      <c r="H1000" s="209">
        <v>5</v>
      </c>
      <c r="I1000" s="210"/>
      <c r="J1000" s="206"/>
      <c r="K1000" s="206"/>
      <c r="L1000" s="211"/>
      <c r="M1000" s="212"/>
      <c r="N1000" s="213"/>
      <c r="O1000" s="213"/>
      <c r="P1000" s="213"/>
      <c r="Q1000" s="213"/>
      <c r="R1000" s="213"/>
      <c r="S1000" s="213"/>
      <c r="T1000" s="214"/>
      <c r="AT1000" s="215" t="s">
        <v>145</v>
      </c>
      <c r="AU1000" s="215" t="s">
        <v>92</v>
      </c>
      <c r="AV1000" s="14" t="s">
        <v>92</v>
      </c>
      <c r="AW1000" s="14" t="s">
        <v>42</v>
      </c>
      <c r="AX1000" s="14" t="s">
        <v>82</v>
      </c>
      <c r="AY1000" s="215" t="s">
        <v>134</v>
      </c>
    </row>
    <row r="1001" spans="1:65" s="15" customFormat="1" ht="11.25">
      <c r="B1001" s="226"/>
      <c r="C1001" s="227"/>
      <c r="D1001" s="196" t="s">
        <v>145</v>
      </c>
      <c r="E1001" s="228" t="s">
        <v>44</v>
      </c>
      <c r="F1001" s="229" t="s">
        <v>232</v>
      </c>
      <c r="G1001" s="227"/>
      <c r="H1001" s="230">
        <v>10</v>
      </c>
      <c r="I1001" s="231"/>
      <c r="J1001" s="227"/>
      <c r="K1001" s="227"/>
      <c r="L1001" s="232"/>
      <c r="M1001" s="233"/>
      <c r="N1001" s="234"/>
      <c r="O1001" s="234"/>
      <c r="P1001" s="234"/>
      <c r="Q1001" s="234"/>
      <c r="R1001" s="234"/>
      <c r="S1001" s="234"/>
      <c r="T1001" s="235"/>
      <c r="AT1001" s="236" t="s">
        <v>145</v>
      </c>
      <c r="AU1001" s="236" t="s">
        <v>92</v>
      </c>
      <c r="AV1001" s="15" t="s">
        <v>141</v>
      </c>
      <c r="AW1001" s="15" t="s">
        <v>42</v>
      </c>
      <c r="AX1001" s="15" t="s">
        <v>90</v>
      </c>
      <c r="AY1001" s="236" t="s">
        <v>134</v>
      </c>
    </row>
    <row r="1002" spans="1:65" s="2" customFormat="1" ht="33" customHeight="1">
      <c r="A1002" s="35"/>
      <c r="B1002" s="36"/>
      <c r="C1002" s="216" t="s">
        <v>995</v>
      </c>
      <c r="D1002" s="216" t="s">
        <v>166</v>
      </c>
      <c r="E1002" s="217" t="s">
        <v>996</v>
      </c>
      <c r="F1002" s="218" t="s">
        <v>997</v>
      </c>
      <c r="G1002" s="219" t="s">
        <v>329</v>
      </c>
      <c r="H1002" s="220">
        <v>10</v>
      </c>
      <c r="I1002" s="221"/>
      <c r="J1002" s="222">
        <f>ROUND(I1002*H1002,2)</f>
        <v>0</v>
      </c>
      <c r="K1002" s="218" t="s">
        <v>140</v>
      </c>
      <c r="L1002" s="223"/>
      <c r="M1002" s="224" t="s">
        <v>44</v>
      </c>
      <c r="N1002" s="225" t="s">
        <v>53</v>
      </c>
      <c r="O1002" s="65"/>
      <c r="P1002" s="185">
        <f>O1002*H1002</f>
        <v>0</v>
      </c>
      <c r="Q1002" s="185">
        <v>6.8999999999999997E-4</v>
      </c>
      <c r="R1002" s="185">
        <f>Q1002*H1002</f>
        <v>6.8999999999999999E-3</v>
      </c>
      <c r="S1002" s="185">
        <v>0</v>
      </c>
      <c r="T1002" s="186">
        <f>S1002*H1002</f>
        <v>0</v>
      </c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R1002" s="187" t="s">
        <v>92</v>
      </c>
      <c r="AT1002" s="187" t="s">
        <v>166</v>
      </c>
      <c r="AU1002" s="187" t="s">
        <v>92</v>
      </c>
      <c r="AY1002" s="17" t="s">
        <v>134</v>
      </c>
      <c r="BE1002" s="188">
        <f>IF(N1002="základní",J1002,0)</f>
        <v>0</v>
      </c>
      <c r="BF1002" s="188">
        <f>IF(N1002="snížená",J1002,0)</f>
        <v>0</v>
      </c>
      <c r="BG1002" s="188">
        <f>IF(N1002="zákl. přenesená",J1002,0)</f>
        <v>0</v>
      </c>
      <c r="BH1002" s="188">
        <f>IF(N1002="sníž. přenesená",J1002,0)</f>
        <v>0</v>
      </c>
      <c r="BI1002" s="188">
        <f>IF(N1002="nulová",J1002,0)</f>
        <v>0</v>
      </c>
      <c r="BJ1002" s="17" t="s">
        <v>90</v>
      </c>
      <c r="BK1002" s="188">
        <f>ROUND(I1002*H1002,2)</f>
        <v>0</v>
      </c>
      <c r="BL1002" s="17" t="s">
        <v>90</v>
      </c>
      <c r="BM1002" s="187" t="s">
        <v>998</v>
      </c>
    </row>
    <row r="1003" spans="1:65" s="13" customFormat="1" ht="11.25">
      <c r="B1003" s="194"/>
      <c r="C1003" s="195"/>
      <c r="D1003" s="196" t="s">
        <v>145</v>
      </c>
      <c r="E1003" s="197" t="s">
        <v>44</v>
      </c>
      <c r="F1003" s="198" t="s">
        <v>537</v>
      </c>
      <c r="G1003" s="195"/>
      <c r="H1003" s="197" t="s">
        <v>44</v>
      </c>
      <c r="I1003" s="199"/>
      <c r="J1003" s="195"/>
      <c r="K1003" s="195"/>
      <c r="L1003" s="200"/>
      <c r="M1003" s="201"/>
      <c r="N1003" s="202"/>
      <c r="O1003" s="202"/>
      <c r="P1003" s="202"/>
      <c r="Q1003" s="202"/>
      <c r="R1003" s="202"/>
      <c r="S1003" s="202"/>
      <c r="T1003" s="203"/>
      <c r="AT1003" s="204" t="s">
        <v>145</v>
      </c>
      <c r="AU1003" s="204" t="s">
        <v>92</v>
      </c>
      <c r="AV1003" s="13" t="s">
        <v>90</v>
      </c>
      <c r="AW1003" s="13" t="s">
        <v>42</v>
      </c>
      <c r="AX1003" s="13" t="s">
        <v>82</v>
      </c>
      <c r="AY1003" s="204" t="s">
        <v>134</v>
      </c>
    </row>
    <row r="1004" spans="1:65" s="13" customFormat="1" ht="11.25">
      <c r="B1004" s="194"/>
      <c r="C1004" s="195"/>
      <c r="D1004" s="196" t="s">
        <v>145</v>
      </c>
      <c r="E1004" s="197" t="s">
        <v>44</v>
      </c>
      <c r="F1004" s="198" t="s">
        <v>492</v>
      </c>
      <c r="G1004" s="195"/>
      <c r="H1004" s="197" t="s">
        <v>44</v>
      </c>
      <c r="I1004" s="199"/>
      <c r="J1004" s="195"/>
      <c r="K1004" s="195"/>
      <c r="L1004" s="200"/>
      <c r="M1004" s="201"/>
      <c r="N1004" s="202"/>
      <c r="O1004" s="202"/>
      <c r="P1004" s="202"/>
      <c r="Q1004" s="202"/>
      <c r="R1004" s="202"/>
      <c r="S1004" s="202"/>
      <c r="T1004" s="203"/>
      <c r="AT1004" s="204" t="s">
        <v>145</v>
      </c>
      <c r="AU1004" s="204" t="s">
        <v>92</v>
      </c>
      <c r="AV1004" s="13" t="s">
        <v>90</v>
      </c>
      <c r="AW1004" s="13" t="s">
        <v>42</v>
      </c>
      <c r="AX1004" s="13" t="s">
        <v>82</v>
      </c>
      <c r="AY1004" s="204" t="s">
        <v>134</v>
      </c>
    </row>
    <row r="1005" spans="1:65" s="13" customFormat="1" ht="11.25">
      <c r="B1005" s="194"/>
      <c r="C1005" s="195"/>
      <c r="D1005" s="196" t="s">
        <v>145</v>
      </c>
      <c r="E1005" s="197" t="s">
        <v>44</v>
      </c>
      <c r="F1005" s="198" t="s">
        <v>999</v>
      </c>
      <c r="G1005" s="195"/>
      <c r="H1005" s="197" t="s">
        <v>44</v>
      </c>
      <c r="I1005" s="199"/>
      <c r="J1005" s="195"/>
      <c r="K1005" s="195"/>
      <c r="L1005" s="200"/>
      <c r="M1005" s="201"/>
      <c r="N1005" s="202"/>
      <c r="O1005" s="202"/>
      <c r="P1005" s="202"/>
      <c r="Q1005" s="202"/>
      <c r="R1005" s="202"/>
      <c r="S1005" s="202"/>
      <c r="T1005" s="203"/>
      <c r="AT1005" s="204" t="s">
        <v>145</v>
      </c>
      <c r="AU1005" s="204" t="s">
        <v>92</v>
      </c>
      <c r="AV1005" s="13" t="s">
        <v>90</v>
      </c>
      <c r="AW1005" s="13" t="s">
        <v>42</v>
      </c>
      <c r="AX1005" s="13" t="s">
        <v>82</v>
      </c>
      <c r="AY1005" s="204" t="s">
        <v>134</v>
      </c>
    </row>
    <row r="1006" spans="1:65" s="14" customFormat="1" ht="11.25">
      <c r="B1006" s="205"/>
      <c r="C1006" s="206"/>
      <c r="D1006" s="196" t="s">
        <v>145</v>
      </c>
      <c r="E1006" s="207" t="s">
        <v>44</v>
      </c>
      <c r="F1006" s="208" t="s">
        <v>197</v>
      </c>
      <c r="G1006" s="206"/>
      <c r="H1006" s="209">
        <v>10</v>
      </c>
      <c r="I1006" s="210"/>
      <c r="J1006" s="206"/>
      <c r="K1006" s="206"/>
      <c r="L1006" s="211"/>
      <c r="M1006" s="212"/>
      <c r="N1006" s="213"/>
      <c r="O1006" s="213"/>
      <c r="P1006" s="213"/>
      <c r="Q1006" s="213"/>
      <c r="R1006" s="213"/>
      <c r="S1006" s="213"/>
      <c r="T1006" s="214"/>
      <c r="AT1006" s="215" t="s">
        <v>145</v>
      </c>
      <c r="AU1006" s="215" t="s">
        <v>92</v>
      </c>
      <c r="AV1006" s="14" t="s">
        <v>92</v>
      </c>
      <c r="AW1006" s="14" t="s">
        <v>42</v>
      </c>
      <c r="AX1006" s="14" t="s">
        <v>90</v>
      </c>
      <c r="AY1006" s="215" t="s">
        <v>134</v>
      </c>
    </row>
    <row r="1007" spans="1:65" s="2" customFormat="1" ht="55.5" customHeight="1">
      <c r="A1007" s="35"/>
      <c r="B1007" s="36"/>
      <c r="C1007" s="176" t="s">
        <v>1000</v>
      </c>
      <c r="D1007" s="176" t="s">
        <v>136</v>
      </c>
      <c r="E1007" s="177" t="s">
        <v>1001</v>
      </c>
      <c r="F1007" s="178" t="s">
        <v>1002</v>
      </c>
      <c r="G1007" s="179" t="s">
        <v>329</v>
      </c>
      <c r="H1007" s="180">
        <v>5</v>
      </c>
      <c r="I1007" s="181"/>
      <c r="J1007" s="182">
        <f>ROUND(I1007*H1007,2)</f>
        <v>0</v>
      </c>
      <c r="K1007" s="178" t="s">
        <v>140</v>
      </c>
      <c r="L1007" s="40"/>
      <c r="M1007" s="183" t="s">
        <v>44</v>
      </c>
      <c r="N1007" s="184" t="s">
        <v>53</v>
      </c>
      <c r="O1007" s="65"/>
      <c r="P1007" s="185">
        <f>O1007*H1007</f>
        <v>0</v>
      </c>
      <c r="Q1007" s="185">
        <v>0</v>
      </c>
      <c r="R1007" s="185">
        <f>Q1007*H1007</f>
        <v>0</v>
      </c>
      <c r="S1007" s="185">
        <v>0</v>
      </c>
      <c r="T1007" s="186">
        <f>S1007*H1007</f>
        <v>0</v>
      </c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R1007" s="187" t="s">
        <v>90</v>
      </c>
      <c r="AT1007" s="187" t="s">
        <v>136</v>
      </c>
      <c r="AU1007" s="187" t="s">
        <v>92</v>
      </c>
      <c r="AY1007" s="17" t="s">
        <v>134</v>
      </c>
      <c r="BE1007" s="188">
        <f>IF(N1007="základní",J1007,0)</f>
        <v>0</v>
      </c>
      <c r="BF1007" s="188">
        <f>IF(N1007="snížená",J1007,0)</f>
        <v>0</v>
      </c>
      <c r="BG1007" s="188">
        <f>IF(N1007="zákl. přenesená",J1007,0)</f>
        <v>0</v>
      </c>
      <c r="BH1007" s="188">
        <f>IF(N1007="sníž. přenesená",J1007,0)</f>
        <v>0</v>
      </c>
      <c r="BI1007" s="188">
        <f>IF(N1007="nulová",J1007,0)</f>
        <v>0</v>
      </c>
      <c r="BJ1007" s="17" t="s">
        <v>90</v>
      </c>
      <c r="BK1007" s="188">
        <f>ROUND(I1007*H1007,2)</f>
        <v>0</v>
      </c>
      <c r="BL1007" s="17" t="s">
        <v>90</v>
      </c>
      <c r="BM1007" s="187" t="s">
        <v>1003</v>
      </c>
    </row>
    <row r="1008" spans="1:65" s="2" customFormat="1" ht="11.25">
      <c r="A1008" s="35"/>
      <c r="B1008" s="36"/>
      <c r="C1008" s="37"/>
      <c r="D1008" s="189" t="s">
        <v>143</v>
      </c>
      <c r="E1008" s="37"/>
      <c r="F1008" s="190" t="s">
        <v>1004</v>
      </c>
      <c r="G1008" s="37"/>
      <c r="H1008" s="37"/>
      <c r="I1008" s="191"/>
      <c r="J1008" s="37"/>
      <c r="K1008" s="37"/>
      <c r="L1008" s="40"/>
      <c r="M1008" s="192"/>
      <c r="N1008" s="193"/>
      <c r="O1008" s="65"/>
      <c r="P1008" s="65"/>
      <c r="Q1008" s="65"/>
      <c r="R1008" s="65"/>
      <c r="S1008" s="65"/>
      <c r="T1008" s="66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T1008" s="17" t="s">
        <v>143</v>
      </c>
      <c r="AU1008" s="17" t="s">
        <v>92</v>
      </c>
    </row>
    <row r="1009" spans="1:65" s="13" customFormat="1" ht="11.25">
      <c r="B1009" s="194"/>
      <c r="C1009" s="195"/>
      <c r="D1009" s="196" t="s">
        <v>145</v>
      </c>
      <c r="E1009" s="197" t="s">
        <v>44</v>
      </c>
      <c r="F1009" s="198" t="s">
        <v>537</v>
      </c>
      <c r="G1009" s="195"/>
      <c r="H1009" s="197" t="s">
        <v>44</v>
      </c>
      <c r="I1009" s="199"/>
      <c r="J1009" s="195"/>
      <c r="K1009" s="195"/>
      <c r="L1009" s="200"/>
      <c r="M1009" s="201"/>
      <c r="N1009" s="202"/>
      <c r="O1009" s="202"/>
      <c r="P1009" s="202"/>
      <c r="Q1009" s="202"/>
      <c r="R1009" s="202"/>
      <c r="S1009" s="202"/>
      <c r="T1009" s="203"/>
      <c r="AT1009" s="204" t="s">
        <v>145</v>
      </c>
      <c r="AU1009" s="204" t="s">
        <v>92</v>
      </c>
      <c r="AV1009" s="13" t="s">
        <v>90</v>
      </c>
      <c r="AW1009" s="13" t="s">
        <v>42</v>
      </c>
      <c r="AX1009" s="13" t="s">
        <v>82</v>
      </c>
      <c r="AY1009" s="204" t="s">
        <v>134</v>
      </c>
    </row>
    <row r="1010" spans="1:65" s="13" customFormat="1" ht="11.25">
      <c r="B1010" s="194"/>
      <c r="C1010" s="195"/>
      <c r="D1010" s="196" t="s">
        <v>145</v>
      </c>
      <c r="E1010" s="197" t="s">
        <v>44</v>
      </c>
      <c r="F1010" s="198" t="s">
        <v>942</v>
      </c>
      <c r="G1010" s="195"/>
      <c r="H1010" s="197" t="s">
        <v>44</v>
      </c>
      <c r="I1010" s="199"/>
      <c r="J1010" s="195"/>
      <c r="K1010" s="195"/>
      <c r="L1010" s="200"/>
      <c r="M1010" s="201"/>
      <c r="N1010" s="202"/>
      <c r="O1010" s="202"/>
      <c r="P1010" s="202"/>
      <c r="Q1010" s="202"/>
      <c r="R1010" s="202"/>
      <c r="S1010" s="202"/>
      <c r="T1010" s="203"/>
      <c r="AT1010" s="204" t="s">
        <v>145</v>
      </c>
      <c r="AU1010" s="204" t="s">
        <v>92</v>
      </c>
      <c r="AV1010" s="13" t="s">
        <v>90</v>
      </c>
      <c r="AW1010" s="13" t="s">
        <v>42</v>
      </c>
      <c r="AX1010" s="13" t="s">
        <v>82</v>
      </c>
      <c r="AY1010" s="204" t="s">
        <v>134</v>
      </c>
    </row>
    <row r="1011" spans="1:65" s="14" customFormat="1" ht="11.25">
      <c r="B1011" s="205"/>
      <c r="C1011" s="206"/>
      <c r="D1011" s="196" t="s">
        <v>145</v>
      </c>
      <c r="E1011" s="207" t="s">
        <v>44</v>
      </c>
      <c r="F1011" s="208" t="s">
        <v>165</v>
      </c>
      <c r="G1011" s="206"/>
      <c r="H1011" s="209">
        <v>5</v>
      </c>
      <c r="I1011" s="210"/>
      <c r="J1011" s="206"/>
      <c r="K1011" s="206"/>
      <c r="L1011" s="211"/>
      <c r="M1011" s="212"/>
      <c r="N1011" s="213"/>
      <c r="O1011" s="213"/>
      <c r="P1011" s="213"/>
      <c r="Q1011" s="213"/>
      <c r="R1011" s="213"/>
      <c r="S1011" s="213"/>
      <c r="T1011" s="214"/>
      <c r="AT1011" s="215" t="s">
        <v>145</v>
      </c>
      <c r="AU1011" s="215" t="s">
        <v>92</v>
      </c>
      <c r="AV1011" s="14" t="s">
        <v>92</v>
      </c>
      <c r="AW1011" s="14" t="s">
        <v>42</v>
      </c>
      <c r="AX1011" s="14" t="s">
        <v>90</v>
      </c>
      <c r="AY1011" s="215" t="s">
        <v>134</v>
      </c>
    </row>
    <row r="1012" spans="1:65" s="2" customFormat="1" ht="55.5" customHeight="1">
      <c r="A1012" s="35"/>
      <c r="B1012" s="36"/>
      <c r="C1012" s="176" t="s">
        <v>1005</v>
      </c>
      <c r="D1012" s="176" t="s">
        <v>136</v>
      </c>
      <c r="E1012" s="177" t="s">
        <v>1006</v>
      </c>
      <c r="F1012" s="178" t="s">
        <v>1007</v>
      </c>
      <c r="G1012" s="179" t="s">
        <v>329</v>
      </c>
      <c r="H1012" s="180">
        <v>5</v>
      </c>
      <c r="I1012" s="181"/>
      <c r="J1012" s="182">
        <f>ROUND(I1012*H1012,2)</f>
        <v>0</v>
      </c>
      <c r="K1012" s="178" t="s">
        <v>140</v>
      </c>
      <c r="L1012" s="40"/>
      <c r="M1012" s="183" t="s">
        <v>44</v>
      </c>
      <c r="N1012" s="184" t="s">
        <v>53</v>
      </c>
      <c r="O1012" s="65"/>
      <c r="P1012" s="185">
        <f>O1012*H1012</f>
        <v>0</v>
      </c>
      <c r="Q1012" s="185">
        <v>0</v>
      </c>
      <c r="R1012" s="185">
        <f>Q1012*H1012</f>
        <v>0</v>
      </c>
      <c r="S1012" s="185">
        <v>0</v>
      </c>
      <c r="T1012" s="186">
        <f>S1012*H1012</f>
        <v>0</v>
      </c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R1012" s="187" t="s">
        <v>90</v>
      </c>
      <c r="AT1012" s="187" t="s">
        <v>136</v>
      </c>
      <c r="AU1012" s="187" t="s">
        <v>92</v>
      </c>
      <c r="AY1012" s="17" t="s">
        <v>134</v>
      </c>
      <c r="BE1012" s="188">
        <f>IF(N1012="základní",J1012,0)</f>
        <v>0</v>
      </c>
      <c r="BF1012" s="188">
        <f>IF(N1012="snížená",J1012,0)</f>
        <v>0</v>
      </c>
      <c r="BG1012" s="188">
        <f>IF(N1012="zákl. přenesená",J1012,0)</f>
        <v>0</v>
      </c>
      <c r="BH1012" s="188">
        <f>IF(N1012="sníž. přenesená",J1012,0)</f>
        <v>0</v>
      </c>
      <c r="BI1012" s="188">
        <f>IF(N1012="nulová",J1012,0)</f>
        <v>0</v>
      </c>
      <c r="BJ1012" s="17" t="s">
        <v>90</v>
      </c>
      <c r="BK1012" s="188">
        <f>ROUND(I1012*H1012,2)</f>
        <v>0</v>
      </c>
      <c r="BL1012" s="17" t="s">
        <v>90</v>
      </c>
      <c r="BM1012" s="187" t="s">
        <v>1008</v>
      </c>
    </row>
    <row r="1013" spans="1:65" s="2" customFormat="1" ht="11.25">
      <c r="A1013" s="35"/>
      <c r="B1013" s="36"/>
      <c r="C1013" s="37"/>
      <c r="D1013" s="189" t="s">
        <v>143</v>
      </c>
      <c r="E1013" s="37"/>
      <c r="F1013" s="190" t="s">
        <v>1009</v>
      </c>
      <c r="G1013" s="37"/>
      <c r="H1013" s="37"/>
      <c r="I1013" s="191"/>
      <c r="J1013" s="37"/>
      <c r="K1013" s="37"/>
      <c r="L1013" s="40"/>
      <c r="M1013" s="192"/>
      <c r="N1013" s="193"/>
      <c r="O1013" s="65"/>
      <c r="P1013" s="65"/>
      <c r="Q1013" s="65"/>
      <c r="R1013" s="65"/>
      <c r="S1013" s="65"/>
      <c r="T1013" s="66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T1013" s="17" t="s">
        <v>143</v>
      </c>
      <c r="AU1013" s="17" t="s">
        <v>92</v>
      </c>
    </row>
    <row r="1014" spans="1:65" s="13" customFormat="1" ht="11.25">
      <c r="B1014" s="194"/>
      <c r="C1014" s="195"/>
      <c r="D1014" s="196" t="s">
        <v>145</v>
      </c>
      <c r="E1014" s="197" t="s">
        <v>44</v>
      </c>
      <c r="F1014" s="198" t="s">
        <v>537</v>
      </c>
      <c r="G1014" s="195"/>
      <c r="H1014" s="197" t="s">
        <v>44</v>
      </c>
      <c r="I1014" s="199"/>
      <c r="J1014" s="195"/>
      <c r="K1014" s="195"/>
      <c r="L1014" s="200"/>
      <c r="M1014" s="201"/>
      <c r="N1014" s="202"/>
      <c r="O1014" s="202"/>
      <c r="P1014" s="202"/>
      <c r="Q1014" s="202"/>
      <c r="R1014" s="202"/>
      <c r="S1014" s="202"/>
      <c r="T1014" s="203"/>
      <c r="AT1014" s="204" t="s">
        <v>145</v>
      </c>
      <c r="AU1014" s="204" t="s">
        <v>92</v>
      </c>
      <c r="AV1014" s="13" t="s">
        <v>90</v>
      </c>
      <c r="AW1014" s="13" t="s">
        <v>42</v>
      </c>
      <c r="AX1014" s="13" t="s">
        <v>82</v>
      </c>
      <c r="AY1014" s="204" t="s">
        <v>134</v>
      </c>
    </row>
    <row r="1015" spans="1:65" s="13" customFormat="1" ht="11.25">
      <c r="B1015" s="194"/>
      <c r="C1015" s="195"/>
      <c r="D1015" s="196" t="s">
        <v>145</v>
      </c>
      <c r="E1015" s="197" t="s">
        <v>44</v>
      </c>
      <c r="F1015" s="198" t="s">
        <v>944</v>
      </c>
      <c r="G1015" s="195"/>
      <c r="H1015" s="197" t="s">
        <v>44</v>
      </c>
      <c r="I1015" s="199"/>
      <c r="J1015" s="195"/>
      <c r="K1015" s="195"/>
      <c r="L1015" s="200"/>
      <c r="M1015" s="201"/>
      <c r="N1015" s="202"/>
      <c r="O1015" s="202"/>
      <c r="P1015" s="202"/>
      <c r="Q1015" s="202"/>
      <c r="R1015" s="202"/>
      <c r="S1015" s="202"/>
      <c r="T1015" s="203"/>
      <c r="AT1015" s="204" t="s">
        <v>145</v>
      </c>
      <c r="AU1015" s="204" t="s">
        <v>92</v>
      </c>
      <c r="AV1015" s="13" t="s">
        <v>90</v>
      </c>
      <c r="AW1015" s="13" t="s">
        <v>42</v>
      </c>
      <c r="AX1015" s="13" t="s">
        <v>82</v>
      </c>
      <c r="AY1015" s="204" t="s">
        <v>134</v>
      </c>
    </row>
    <row r="1016" spans="1:65" s="14" customFormat="1" ht="11.25">
      <c r="B1016" s="205"/>
      <c r="C1016" s="206"/>
      <c r="D1016" s="196" t="s">
        <v>145</v>
      </c>
      <c r="E1016" s="207" t="s">
        <v>44</v>
      </c>
      <c r="F1016" s="208" t="s">
        <v>165</v>
      </c>
      <c r="G1016" s="206"/>
      <c r="H1016" s="209">
        <v>5</v>
      </c>
      <c r="I1016" s="210"/>
      <c r="J1016" s="206"/>
      <c r="K1016" s="206"/>
      <c r="L1016" s="211"/>
      <c r="M1016" s="212"/>
      <c r="N1016" s="213"/>
      <c r="O1016" s="213"/>
      <c r="P1016" s="213"/>
      <c r="Q1016" s="213"/>
      <c r="R1016" s="213"/>
      <c r="S1016" s="213"/>
      <c r="T1016" s="214"/>
      <c r="AT1016" s="215" t="s">
        <v>145</v>
      </c>
      <c r="AU1016" s="215" t="s">
        <v>92</v>
      </c>
      <c r="AV1016" s="14" t="s">
        <v>92</v>
      </c>
      <c r="AW1016" s="14" t="s">
        <v>42</v>
      </c>
      <c r="AX1016" s="14" t="s">
        <v>90</v>
      </c>
      <c r="AY1016" s="215" t="s">
        <v>134</v>
      </c>
    </row>
    <row r="1017" spans="1:65" s="2" customFormat="1" ht="49.15" customHeight="1">
      <c r="A1017" s="35"/>
      <c r="B1017" s="36"/>
      <c r="C1017" s="176" t="s">
        <v>1010</v>
      </c>
      <c r="D1017" s="176" t="s">
        <v>136</v>
      </c>
      <c r="E1017" s="177" t="s">
        <v>1011</v>
      </c>
      <c r="F1017" s="178" t="s">
        <v>1012</v>
      </c>
      <c r="G1017" s="179" t="s">
        <v>329</v>
      </c>
      <c r="H1017" s="180">
        <v>3</v>
      </c>
      <c r="I1017" s="181"/>
      <c r="J1017" s="182">
        <f>ROUND(I1017*H1017,2)</f>
        <v>0</v>
      </c>
      <c r="K1017" s="178" t="s">
        <v>140</v>
      </c>
      <c r="L1017" s="40"/>
      <c r="M1017" s="183" t="s">
        <v>44</v>
      </c>
      <c r="N1017" s="184" t="s">
        <v>53</v>
      </c>
      <c r="O1017" s="65"/>
      <c r="P1017" s="185">
        <f>O1017*H1017</f>
        <v>0</v>
      </c>
      <c r="Q1017" s="185">
        <v>0.38424999999999998</v>
      </c>
      <c r="R1017" s="185">
        <f>Q1017*H1017</f>
        <v>1.1527499999999999</v>
      </c>
      <c r="S1017" s="185">
        <v>0</v>
      </c>
      <c r="T1017" s="186">
        <f>S1017*H1017</f>
        <v>0</v>
      </c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R1017" s="187" t="s">
        <v>90</v>
      </c>
      <c r="AT1017" s="187" t="s">
        <v>136</v>
      </c>
      <c r="AU1017" s="187" t="s">
        <v>92</v>
      </c>
      <c r="AY1017" s="17" t="s">
        <v>134</v>
      </c>
      <c r="BE1017" s="188">
        <f>IF(N1017="základní",J1017,0)</f>
        <v>0</v>
      </c>
      <c r="BF1017" s="188">
        <f>IF(N1017="snížená",J1017,0)</f>
        <v>0</v>
      </c>
      <c r="BG1017" s="188">
        <f>IF(N1017="zákl. přenesená",J1017,0)</f>
        <v>0</v>
      </c>
      <c r="BH1017" s="188">
        <f>IF(N1017="sníž. přenesená",J1017,0)</f>
        <v>0</v>
      </c>
      <c r="BI1017" s="188">
        <f>IF(N1017="nulová",J1017,0)</f>
        <v>0</v>
      </c>
      <c r="BJ1017" s="17" t="s">
        <v>90</v>
      </c>
      <c r="BK1017" s="188">
        <f>ROUND(I1017*H1017,2)</f>
        <v>0</v>
      </c>
      <c r="BL1017" s="17" t="s">
        <v>90</v>
      </c>
      <c r="BM1017" s="187" t="s">
        <v>1013</v>
      </c>
    </row>
    <row r="1018" spans="1:65" s="2" customFormat="1" ht="11.25">
      <c r="A1018" s="35"/>
      <c r="B1018" s="36"/>
      <c r="C1018" s="37"/>
      <c r="D1018" s="189" t="s">
        <v>143</v>
      </c>
      <c r="E1018" s="37"/>
      <c r="F1018" s="190" t="s">
        <v>1014</v>
      </c>
      <c r="G1018" s="37"/>
      <c r="H1018" s="37"/>
      <c r="I1018" s="191"/>
      <c r="J1018" s="37"/>
      <c r="K1018" s="37"/>
      <c r="L1018" s="40"/>
      <c r="M1018" s="192"/>
      <c r="N1018" s="193"/>
      <c r="O1018" s="65"/>
      <c r="P1018" s="65"/>
      <c r="Q1018" s="65"/>
      <c r="R1018" s="65"/>
      <c r="S1018" s="65"/>
      <c r="T1018" s="66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T1018" s="17" t="s">
        <v>143</v>
      </c>
      <c r="AU1018" s="17" t="s">
        <v>92</v>
      </c>
    </row>
    <row r="1019" spans="1:65" s="13" customFormat="1" ht="11.25">
      <c r="B1019" s="194"/>
      <c r="C1019" s="195"/>
      <c r="D1019" s="196" t="s">
        <v>145</v>
      </c>
      <c r="E1019" s="197" t="s">
        <v>44</v>
      </c>
      <c r="F1019" s="198" t="s">
        <v>226</v>
      </c>
      <c r="G1019" s="195"/>
      <c r="H1019" s="197" t="s">
        <v>44</v>
      </c>
      <c r="I1019" s="199"/>
      <c r="J1019" s="195"/>
      <c r="K1019" s="195"/>
      <c r="L1019" s="200"/>
      <c r="M1019" s="201"/>
      <c r="N1019" s="202"/>
      <c r="O1019" s="202"/>
      <c r="P1019" s="202"/>
      <c r="Q1019" s="202"/>
      <c r="R1019" s="202"/>
      <c r="S1019" s="202"/>
      <c r="T1019" s="203"/>
      <c r="AT1019" s="204" t="s">
        <v>145</v>
      </c>
      <c r="AU1019" s="204" t="s">
        <v>92</v>
      </c>
      <c r="AV1019" s="13" t="s">
        <v>90</v>
      </c>
      <c r="AW1019" s="13" t="s">
        <v>42</v>
      </c>
      <c r="AX1019" s="13" t="s">
        <v>82</v>
      </c>
      <c r="AY1019" s="204" t="s">
        <v>134</v>
      </c>
    </row>
    <row r="1020" spans="1:65" s="13" customFormat="1" ht="11.25">
      <c r="B1020" s="194"/>
      <c r="C1020" s="195"/>
      <c r="D1020" s="196" t="s">
        <v>145</v>
      </c>
      <c r="E1020" s="197" t="s">
        <v>44</v>
      </c>
      <c r="F1020" s="198" t="s">
        <v>589</v>
      </c>
      <c r="G1020" s="195"/>
      <c r="H1020" s="197" t="s">
        <v>44</v>
      </c>
      <c r="I1020" s="199"/>
      <c r="J1020" s="195"/>
      <c r="K1020" s="195"/>
      <c r="L1020" s="200"/>
      <c r="M1020" s="201"/>
      <c r="N1020" s="202"/>
      <c r="O1020" s="202"/>
      <c r="P1020" s="202"/>
      <c r="Q1020" s="202"/>
      <c r="R1020" s="202"/>
      <c r="S1020" s="202"/>
      <c r="T1020" s="203"/>
      <c r="AT1020" s="204" t="s">
        <v>145</v>
      </c>
      <c r="AU1020" s="204" t="s">
        <v>92</v>
      </c>
      <c r="AV1020" s="13" t="s">
        <v>90</v>
      </c>
      <c r="AW1020" s="13" t="s">
        <v>42</v>
      </c>
      <c r="AX1020" s="13" t="s">
        <v>82</v>
      </c>
      <c r="AY1020" s="204" t="s">
        <v>134</v>
      </c>
    </row>
    <row r="1021" spans="1:65" s="14" customFormat="1" ht="11.25">
      <c r="B1021" s="205"/>
      <c r="C1021" s="206"/>
      <c r="D1021" s="196" t="s">
        <v>145</v>
      </c>
      <c r="E1021" s="207" t="s">
        <v>44</v>
      </c>
      <c r="F1021" s="208" t="s">
        <v>400</v>
      </c>
      <c r="G1021" s="206"/>
      <c r="H1021" s="209">
        <v>1.5</v>
      </c>
      <c r="I1021" s="210"/>
      <c r="J1021" s="206"/>
      <c r="K1021" s="206"/>
      <c r="L1021" s="211"/>
      <c r="M1021" s="212"/>
      <c r="N1021" s="213"/>
      <c r="O1021" s="213"/>
      <c r="P1021" s="213"/>
      <c r="Q1021" s="213"/>
      <c r="R1021" s="213"/>
      <c r="S1021" s="213"/>
      <c r="T1021" s="214"/>
      <c r="AT1021" s="215" t="s">
        <v>145</v>
      </c>
      <c r="AU1021" s="215" t="s">
        <v>92</v>
      </c>
      <c r="AV1021" s="14" t="s">
        <v>92</v>
      </c>
      <c r="AW1021" s="14" t="s">
        <v>42</v>
      </c>
      <c r="AX1021" s="14" t="s">
        <v>82</v>
      </c>
      <c r="AY1021" s="215" t="s">
        <v>134</v>
      </c>
    </row>
    <row r="1022" spans="1:65" s="13" customFormat="1" ht="11.25">
      <c r="B1022" s="194"/>
      <c r="C1022" s="195"/>
      <c r="D1022" s="196" t="s">
        <v>145</v>
      </c>
      <c r="E1022" s="197" t="s">
        <v>44</v>
      </c>
      <c r="F1022" s="198" t="s">
        <v>591</v>
      </c>
      <c r="G1022" s="195"/>
      <c r="H1022" s="197" t="s">
        <v>44</v>
      </c>
      <c r="I1022" s="199"/>
      <c r="J1022" s="195"/>
      <c r="K1022" s="195"/>
      <c r="L1022" s="200"/>
      <c r="M1022" s="201"/>
      <c r="N1022" s="202"/>
      <c r="O1022" s="202"/>
      <c r="P1022" s="202"/>
      <c r="Q1022" s="202"/>
      <c r="R1022" s="202"/>
      <c r="S1022" s="202"/>
      <c r="T1022" s="203"/>
      <c r="AT1022" s="204" t="s">
        <v>145</v>
      </c>
      <c r="AU1022" s="204" t="s">
        <v>92</v>
      </c>
      <c r="AV1022" s="13" t="s">
        <v>90</v>
      </c>
      <c r="AW1022" s="13" t="s">
        <v>42</v>
      </c>
      <c r="AX1022" s="13" t="s">
        <v>82</v>
      </c>
      <c r="AY1022" s="204" t="s">
        <v>134</v>
      </c>
    </row>
    <row r="1023" spans="1:65" s="14" customFormat="1" ht="11.25">
      <c r="B1023" s="205"/>
      <c r="C1023" s="206"/>
      <c r="D1023" s="196" t="s">
        <v>145</v>
      </c>
      <c r="E1023" s="207" t="s">
        <v>44</v>
      </c>
      <c r="F1023" s="208" t="s">
        <v>400</v>
      </c>
      <c r="G1023" s="206"/>
      <c r="H1023" s="209">
        <v>1.5</v>
      </c>
      <c r="I1023" s="210"/>
      <c r="J1023" s="206"/>
      <c r="K1023" s="206"/>
      <c r="L1023" s="211"/>
      <c r="M1023" s="212"/>
      <c r="N1023" s="213"/>
      <c r="O1023" s="213"/>
      <c r="P1023" s="213"/>
      <c r="Q1023" s="213"/>
      <c r="R1023" s="213"/>
      <c r="S1023" s="213"/>
      <c r="T1023" s="214"/>
      <c r="AT1023" s="215" t="s">
        <v>145</v>
      </c>
      <c r="AU1023" s="215" t="s">
        <v>92</v>
      </c>
      <c r="AV1023" s="14" t="s">
        <v>92</v>
      </c>
      <c r="AW1023" s="14" t="s">
        <v>42</v>
      </c>
      <c r="AX1023" s="14" t="s">
        <v>82</v>
      </c>
      <c r="AY1023" s="215" t="s">
        <v>134</v>
      </c>
    </row>
    <row r="1024" spans="1:65" s="15" customFormat="1" ht="11.25">
      <c r="B1024" s="226"/>
      <c r="C1024" s="227"/>
      <c r="D1024" s="196" t="s">
        <v>145</v>
      </c>
      <c r="E1024" s="228" t="s">
        <v>44</v>
      </c>
      <c r="F1024" s="229" t="s">
        <v>232</v>
      </c>
      <c r="G1024" s="227"/>
      <c r="H1024" s="230">
        <v>3</v>
      </c>
      <c r="I1024" s="231"/>
      <c r="J1024" s="227"/>
      <c r="K1024" s="227"/>
      <c r="L1024" s="232"/>
      <c r="M1024" s="233"/>
      <c r="N1024" s="234"/>
      <c r="O1024" s="234"/>
      <c r="P1024" s="234"/>
      <c r="Q1024" s="234"/>
      <c r="R1024" s="234"/>
      <c r="S1024" s="234"/>
      <c r="T1024" s="235"/>
      <c r="AT1024" s="236" t="s">
        <v>145</v>
      </c>
      <c r="AU1024" s="236" t="s">
        <v>92</v>
      </c>
      <c r="AV1024" s="15" t="s">
        <v>141</v>
      </c>
      <c r="AW1024" s="15" t="s">
        <v>42</v>
      </c>
      <c r="AX1024" s="15" t="s">
        <v>90</v>
      </c>
      <c r="AY1024" s="236" t="s">
        <v>134</v>
      </c>
    </row>
    <row r="1025" spans="1:65" s="2" customFormat="1" ht="21.75" customHeight="1">
      <c r="A1025" s="35"/>
      <c r="B1025" s="36"/>
      <c r="C1025" s="216" t="s">
        <v>1015</v>
      </c>
      <c r="D1025" s="216" t="s">
        <v>166</v>
      </c>
      <c r="E1025" s="217" t="s">
        <v>1016</v>
      </c>
      <c r="F1025" s="218" t="s">
        <v>1017</v>
      </c>
      <c r="G1025" s="219" t="s">
        <v>329</v>
      </c>
      <c r="H1025" s="220">
        <v>3</v>
      </c>
      <c r="I1025" s="221"/>
      <c r="J1025" s="222">
        <f>ROUND(I1025*H1025,2)</f>
        <v>0</v>
      </c>
      <c r="K1025" s="218" t="s">
        <v>140</v>
      </c>
      <c r="L1025" s="223"/>
      <c r="M1025" s="224" t="s">
        <v>44</v>
      </c>
      <c r="N1025" s="225" t="s">
        <v>53</v>
      </c>
      <c r="O1025" s="65"/>
      <c r="P1025" s="185">
        <f>O1025*H1025</f>
        <v>0</v>
      </c>
      <c r="Q1025" s="185">
        <v>1.306E-2</v>
      </c>
      <c r="R1025" s="185">
        <f>Q1025*H1025</f>
        <v>3.918E-2</v>
      </c>
      <c r="S1025" s="185">
        <v>0</v>
      </c>
      <c r="T1025" s="186">
        <f>S1025*H1025</f>
        <v>0</v>
      </c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R1025" s="187" t="s">
        <v>92</v>
      </c>
      <c r="AT1025" s="187" t="s">
        <v>166</v>
      </c>
      <c r="AU1025" s="187" t="s">
        <v>92</v>
      </c>
      <c r="AY1025" s="17" t="s">
        <v>134</v>
      </c>
      <c r="BE1025" s="188">
        <f>IF(N1025="základní",J1025,0)</f>
        <v>0</v>
      </c>
      <c r="BF1025" s="188">
        <f>IF(N1025="snížená",J1025,0)</f>
        <v>0</v>
      </c>
      <c r="BG1025" s="188">
        <f>IF(N1025="zákl. přenesená",J1025,0)</f>
        <v>0</v>
      </c>
      <c r="BH1025" s="188">
        <f>IF(N1025="sníž. přenesená",J1025,0)</f>
        <v>0</v>
      </c>
      <c r="BI1025" s="188">
        <f>IF(N1025="nulová",J1025,0)</f>
        <v>0</v>
      </c>
      <c r="BJ1025" s="17" t="s">
        <v>90</v>
      </c>
      <c r="BK1025" s="188">
        <f>ROUND(I1025*H1025,2)</f>
        <v>0</v>
      </c>
      <c r="BL1025" s="17" t="s">
        <v>90</v>
      </c>
      <c r="BM1025" s="187" t="s">
        <v>1018</v>
      </c>
    </row>
    <row r="1026" spans="1:65" s="13" customFormat="1" ht="11.25">
      <c r="B1026" s="194"/>
      <c r="C1026" s="195"/>
      <c r="D1026" s="196" t="s">
        <v>145</v>
      </c>
      <c r="E1026" s="197" t="s">
        <v>44</v>
      </c>
      <c r="F1026" s="198" t="s">
        <v>226</v>
      </c>
      <c r="G1026" s="195"/>
      <c r="H1026" s="197" t="s">
        <v>44</v>
      </c>
      <c r="I1026" s="199"/>
      <c r="J1026" s="195"/>
      <c r="K1026" s="195"/>
      <c r="L1026" s="200"/>
      <c r="M1026" s="201"/>
      <c r="N1026" s="202"/>
      <c r="O1026" s="202"/>
      <c r="P1026" s="202"/>
      <c r="Q1026" s="202"/>
      <c r="R1026" s="202"/>
      <c r="S1026" s="202"/>
      <c r="T1026" s="203"/>
      <c r="AT1026" s="204" t="s">
        <v>145</v>
      </c>
      <c r="AU1026" s="204" t="s">
        <v>92</v>
      </c>
      <c r="AV1026" s="13" t="s">
        <v>90</v>
      </c>
      <c r="AW1026" s="13" t="s">
        <v>42</v>
      </c>
      <c r="AX1026" s="13" t="s">
        <v>82</v>
      </c>
      <c r="AY1026" s="204" t="s">
        <v>134</v>
      </c>
    </row>
    <row r="1027" spans="1:65" s="13" customFormat="1" ht="11.25">
      <c r="B1027" s="194"/>
      <c r="C1027" s="195"/>
      <c r="D1027" s="196" t="s">
        <v>145</v>
      </c>
      <c r="E1027" s="197" t="s">
        <v>44</v>
      </c>
      <c r="F1027" s="198" t="s">
        <v>589</v>
      </c>
      <c r="G1027" s="195"/>
      <c r="H1027" s="197" t="s">
        <v>44</v>
      </c>
      <c r="I1027" s="199"/>
      <c r="J1027" s="195"/>
      <c r="K1027" s="195"/>
      <c r="L1027" s="200"/>
      <c r="M1027" s="201"/>
      <c r="N1027" s="202"/>
      <c r="O1027" s="202"/>
      <c r="P1027" s="202"/>
      <c r="Q1027" s="202"/>
      <c r="R1027" s="202"/>
      <c r="S1027" s="202"/>
      <c r="T1027" s="203"/>
      <c r="AT1027" s="204" t="s">
        <v>145</v>
      </c>
      <c r="AU1027" s="204" t="s">
        <v>92</v>
      </c>
      <c r="AV1027" s="13" t="s">
        <v>90</v>
      </c>
      <c r="AW1027" s="13" t="s">
        <v>42</v>
      </c>
      <c r="AX1027" s="13" t="s">
        <v>82</v>
      </c>
      <c r="AY1027" s="204" t="s">
        <v>134</v>
      </c>
    </row>
    <row r="1028" spans="1:65" s="14" customFormat="1" ht="11.25">
      <c r="B1028" s="205"/>
      <c r="C1028" s="206"/>
      <c r="D1028" s="196" t="s">
        <v>145</v>
      </c>
      <c r="E1028" s="207" t="s">
        <v>44</v>
      </c>
      <c r="F1028" s="208" t="s">
        <v>400</v>
      </c>
      <c r="G1028" s="206"/>
      <c r="H1028" s="209">
        <v>1.5</v>
      </c>
      <c r="I1028" s="210"/>
      <c r="J1028" s="206"/>
      <c r="K1028" s="206"/>
      <c r="L1028" s="211"/>
      <c r="M1028" s="212"/>
      <c r="N1028" s="213"/>
      <c r="O1028" s="213"/>
      <c r="P1028" s="213"/>
      <c r="Q1028" s="213"/>
      <c r="R1028" s="213"/>
      <c r="S1028" s="213"/>
      <c r="T1028" s="214"/>
      <c r="AT1028" s="215" t="s">
        <v>145</v>
      </c>
      <c r="AU1028" s="215" t="s">
        <v>92</v>
      </c>
      <c r="AV1028" s="14" t="s">
        <v>92</v>
      </c>
      <c r="AW1028" s="14" t="s">
        <v>42</v>
      </c>
      <c r="AX1028" s="14" t="s">
        <v>82</v>
      </c>
      <c r="AY1028" s="215" t="s">
        <v>134</v>
      </c>
    </row>
    <row r="1029" spans="1:65" s="13" customFormat="1" ht="11.25">
      <c r="B1029" s="194"/>
      <c r="C1029" s="195"/>
      <c r="D1029" s="196" t="s">
        <v>145</v>
      </c>
      <c r="E1029" s="197" t="s">
        <v>44</v>
      </c>
      <c r="F1029" s="198" t="s">
        <v>591</v>
      </c>
      <c r="G1029" s="195"/>
      <c r="H1029" s="197" t="s">
        <v>44</v>
      </c>
      <c r="I1029" s="199"/>
      <c r="J1029" s="195"/>
      <c r="K1029" s="195"/>
      <c r="L1029" s="200"/>
      <c r="M1029" s="201"/>
      <c r="N1029" s="202"/>
      <c r="O1029" s="202"/>
      <c r="P1029" s="202"/>
      <c r="Q1029" s="202"/>
      <c r="R1029" s="202"/>
      <c r="S1029" s="202"/>
      <c r="T1029" s="203"/>
      <c r="AT1029" s="204" t="s">
        <v>145</v>
      </c>
      <c r="AU1029" s="204" t="s">
        <v>92</v>
      </c>
      <c r="AV1029" s="13" t="s">
        <v>90</v>
      </c>
      <c r="AW1029" s="13" t="s">
        <v>42</v>
      </c>
      <c r="AX1029" s="13" t="s">
        <v>82</v>
      </c>
      <c r="AY1029" s="204" t="s">
        <v>134</v>
      </c>
    </row>
    <row r="1030" spans="1:65" s="14" customFormat="1" ht="11.25">
      <c r="B1030" s="205"/>
      <c r="C1030" s="206"/>
      <c r="D1030" s="196" t="s">
        <v>145</v>
      </c>
      <c r="E1030" s="207" t="s">
        <v>44</v>
      </c>
      <c r="F1030" s="208" t="s">
        <v>400</v>
      </c>
      <c r="G1030" s="206"/>
      <c r="H1030" s="209">
        <v>1.5</v>
      </c>
      <c r="I1030" s="210"/>
      <c r="J1030" s="206"/>
      <c r="K1030" s="206"/>
      <c r="L1030" s="211"/>
      <c r="M1030" s="212"/>
      <c r="N1030" s="213"/>
      <c r="O1030" s="213"/>
      <c r="P1030" s="213"/>
      <c r="Q1030" s="213"/>
      <c r="R1030" s="213"/>
      <c r="S1030" s="213"/>
      <c r="T1030" s="214"/>
      <c r="AT1030" s="215" t="s">
        <v>145</v>
      </c>
      <c r="AU1030" s="215" t="s">
        <v>92</v>
      </c>
      <c r="AV1030" s="14" t="s">
        <v>92</v>
      </c>
      <c r="AW1030" s="14" t="s">
        <v>42</v>
      </c>
      <c r="AX1030" s="14" t="s">
        <v>82</v>
      </c>
      <c r="AY1030" s="215" t="s">
        <v>134</v>
      </c>
    </row>
    <row r="1031" spans="1:65" s="15" customFormat="1" ht="11.25">
      <c r="B1031" s="226"/>
      <c r="C1031" s="227"/>
      <c r="D1031" s="196" t="s">
        <v>145</v>
      </c>
      <c r="E1031" s="228" t="s">
        <v>44</v>
      </c>
      <c r="F1031" s="229" t="s">
        <v>232</v>
      </c>
      <c r="G1031" s="227"/>
      <c r="H1031" s="230">
        <v>3</v>
      </c>
      <c r="I1031" s="231"/>
      <c r="J1031" s="227"/>
      <c r="K1031" s="227"/>
      <c r="L1031" s="232"/>
      <c r="M1031" s="233"/>
      <c r="N1031" s="234"/>
      <c r="O1031" s="234"/>
      <c r="P1031" s="234"/>
      <c r="Q1031" s="234"/>
      <c r="R1031" s="234"/>
      <c r="S1031" s="234"/>
      <c r="T1031" s="235"/>
      <c r="AT1031" s="236" t="s">
        <v>145</v>
      </c>
      <c r="AU1031" s="236" t="s">
        <v>92</v>
      </c>
      <c r="AV1031" s="15" t="s">
        <v>141</v>
      </c>
      <c r="AW1031" s="15" t="s">
        <v>42</v>
      </c>
      <c r="AX1031" s="15" t="s">
        <v>90</v>
      </c>
      <c r="AY1031" s="236" t="s">
        <v>134</v>
      </c>
    </row>
    <row r="1032" spans="1:65" s="2" customFormat="1" ht="24.2" customHeight="1">
      <c r="A1032" s="35"/>
      <c r="B1032" s="36"/>
      <c r="C1032" s="176" t="s">
        <v>1019</v>
      </c>
      <c r="D1032" s="176" t="s">
        <v>136</v>
      </c>
      <c r="E1032" s="177" t="s">
        <v>1020</v>
      </c>
      <c r="F1032" s="178" t="s">
        <v>1021</v>
      </c>
      <c r="G1032" s="179" t="s">
        <v>192</v>
      </c>
      <c r="H1032" s="180">
        <v>1.2</v>
      </c>
      <c r="I1032" s="181"/>
      <c r="J1032" s="182">
        <f>ROUND(I1032*H1032,2)</f>
        <v>0</v>
      </c>
      <c r="K1032" s="178" t="s">
        <v>140</v>
      </c>
      <c r="L1032" s="40"/>
      <c r="M1032" s="183" t="s">
        <v>44</v>
      </c>
      <c r="N1032" s="184" t="s">
        <v>53</v>
      </c>
      <c r="O1032" s="65"/>
      <c r="P1032" s="185">
        <f>O1032*H1032</f>
        <v>0</v>
      </c>
      <c r="Q1032" s="185">
        <v>0</v>
      </c>
      <c r="R1032" s="185">
        <f>Q1032*H1032</f>
        <v>0</v>
      </c>
      <c r="S1032" s="185">
        <v>0</v>
      </c>
      <c r="T1032" s="186">
        <f>S1032*H1032</f>
        <v>0</v>
      </c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R1032" s="187" t="s">
        <v>90</v>
      </c>
      <c r="AT1032" s="187" t="s">
        <v>136</v>
      </c>
      <c r="AU1032" s="187" t="s">
        <v>92</v>
      </c>
      <c r="AY1032" s="17" t="s">
        <v>134</v>
      </c>
      <c r="BE1032" s="188">
        <f>IF(N1032="základní",J1032,0)</f>
        <v>0</v>
      </c>
      <c r="BF1032" s="188">
        <f>IF(N1032="snížená",J1032,0)</f>
        <v>0</v>
      </c>
      <c r="BG1032" s="188">
        <f>IF(N1032="zákl. přenesená",J1032,0)</f>
        <v>0</v>
      </c>
      <c r="BH1032" s="188">
        <f>IF(N1032="sníž. přenesená",J1032,0)</f>
        <v>0</v>
      </c>
      <c r="BI1032" s="188">
        <f>IF(N1032="nulová",J1032,0)</f>
        <v>0</v>
      </c>
      <c r="BJ1032" s="17" t="s">
        <v>90</v>
      </c>
      <c r="BK1032" s="188">
        <f>ROUND(I1032*H1032,2)</f>
        <v>0</v>
      </c>
      <c r="BL1032" s="17" t="s">
        <v>90</v>
      </c>
      <c r="BM1032" s="187" t="s">
        <v>1022</v>
      </c>
    </row>
    <row r="1033" spans="1:65" s="2" customFormat="1" ht="11.25">
      <c r="A1033" s="35"/>
      <c r="B1033" s="36"/>
      <c r="C1033" s="37"/>
      <c r="D1033" s="189" t="s">
        <v>143</v>
      </c>
      <c r="E1033" s="37"/>
      <c r="F1033" s="190" t="s">
        <v>1023</v>
      </c>
      <c r="G1033" s="37"/>
      <c r="H1033" s="37"/>
      <c r="I1033" s="191"/>
      <c r="J1033" s="37"/>
      <c r="K1033" s="37"/>
      <c r="L1033" s="40"/>
      <c r="M1033" s="192"/>
      <c r="N1033" s="193"/>
      <c r="O1033" s="65"/>
      <c r="P1033" s="65"/>
      <c r="Q1033" s="65"/>
      <c r="R1033" s="65"/>
      <c r="S1033" s="65"/>
      <c r="T1033" s="66"/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T1033" s="17" t="s">
        <v>143</v>
      </c>
      <c r="AU1033" s="17" t="s">
        <v>92</v>
      </c>
    </row>
    <row r="1034" spans="1:65" s="13" customFormat="1" ht="11.25">
      <c r="B1034" s="194"/>
      <c r="C1034" s="195"/>
      <c r="D1034" s="196" t="s">
        <v>145</v>
      </c>
      <c r="E1034" s="197" t="s">
        <v>44</v>
      </c>
      <c r="F1034" s="198" t="s">
        <v>537</v>
      </c>
      <c r="G1034" s="195"/>
      <c r="H1034" s="197" t="s">
        <v>44</v>
      </c>
      <c r="I1034" s="199"/>
      <c r="J1034" s="195"/>
      <c r="K1034" s="195"/>
      <c r="L1034" s="200"/>
      <c r="M1034" s="201"/>
      <c r="N1034" s="202"/>
      <c r="O1034" s="202"/>
      <c r="P1034" s="202"/>
      <c r="Q1034" s="202"/>
      <c r="R1034" s="202"/>
      <c r="S1034" s="202"/>
      <c r="T1034" s="203"/>
      <c r="AT1034" s="204" t="s">
        <v>145</v>
      </c>
      <c r="AU1034" s="204" t="s">
        <v>92</v>
      </c>
      <c r="AV1034" s="13" t="s">
        <v>90</v>
      </c>
      <c r="AW1034" s="13" t="s">
        <v>42</v>
      </c>
      <c r="AX1034" s="13" t="s">
        <v>82</v>
      </c>
      <c r="AY1034" s="204" t="s">
        <v>134</v>
      </c>
    </row>
    <row r="1035" spans="1:65" s="13" customFormat="1" ht="11.25">
      <c r="B1035" s="194"/>
      <c r="C1035" s="195"/>
      <c r="D1035" s="196" t="s">
        <v>145</v>
      </c>
      <c r="E1035" s="197" t="s">
        <v>44</v>
      </c>
      <c r="F1035" s="198" t="s">
        <v>1024</v>
      </c>
      <c r="G1035" s="195"/>
      <c r="H1035" s="197" t="s">
        <v>44</v>
      </c>
      <c r="I1035" s="199"/>
      <c r="J1035" s="195"/>
      <c r="K1035" s="195"/>
      <c r="L1035" s="200"/>
      <c r="M1035" s="201"/>
      <c r="N1035" s="202"/>
      <c r="O1035" s="202"/>
      <c r="P1035" s="202"/>
      <c r="Q1035" s="202"/>
      <c r="R1035" s="202"/>
      <c r="S1035" s="202"/>
      <c r="T1035" s="203"/>
      <c r="AT1035" s="204" t="s">
        <v>145</v>
      </c>
      <c r="AU1035" s="204" t="s">
        <v>92</v>
      </c>
      <c r="AV1035" s="13" t="s">
        <v>90</v>
      </c>
      <c r="AW1035" s="13" t="s">
        <v>42</v>
      </c>
      <c r="AX1035" s="13" t="s">
        <v>82</v>
      </c>
      <c r="AY1035" s="204" t="s">
        <v>134</v>
      </c>
    </row>
    <row r="1036" spans="1:65" s="14" customFormat="1" ht="11.25">
      <c r="B1036" s="205"/>
      <c r="C1036" s="206"/>
      <c r="D1036" s="196" t="s">
        <v>145</v>
      </c>
      <c r="E1036" s="207" t="s">
        <v>44</v>
      </c>
      <c r="F1036" s="208" t="s">
        <v>223</v>
      </c>
      <c r="G1036" s="206"/>
      <c r="H1036" s="209">
        <v>1.2</v>
      </c>
      <c r="I1036" s="210"/>
      <c r="J1036" s="206"/>
      <c r="K1036" s="206"/>
      <c r="L1036" s="211"/>
      <c r="M1036" s="212"/>
      <c r="N1036" s="213"/>
      <c r="O1036" s="213"/>
      <c r="P1036" s="213"/>
      <c r="Q1036" s="213"/>
      <c r="R1036" s="213"/>
      <c r="S1036" s="213"/>
      <c r="T1036" s="214"/>
      <c r="AT1036" s="215" t="s">
        <v>145</v>
      </c>
      <c r="AU1036" s="215" t="s">
        <v>92</v>
      </c>
      <c r="AV1036" s="14" t="s">
        <v>92</v>
      </c>
      <c r="AW1036" s="14" t="s">
        <v>42</v>
      </c>
      <c r="AX1036" s="14" t="s">
        <v>90</v>
      </c>
      <c r="AY1036" s="215" t="s">
        <v>134</v>
      </c>
    </row>
    <row r="1037" spans="1:65" s="2" customFormat="1" ht="44.25" customHeight="1">
      <c r="A1037" s="35"/>
      <c r="B1037" s="36"/>
      <c r="C1037" s="176" t="s">
        <v>1025</v>
      </c>
      <c r="D1037" s="176" t="s">
        <v>136</v>
      </c>
      <c r="E1037" s="177" t="s">
        <v>1026</v>
      </c>
      <c r="F1037" s="178" t="s">
        <v>1027</v>
      </c>
      <c r="G1037" s="179" t="s">
        <v>192</v>
      </c>
      <c r="H1037" s="180">
        <v>3.4</v>
      </c>
      <c r="I1037" s="181"/>
      <c r="J1037" s="182">
        <f>ROUND(I1037*H1037,2)</f>
        <v>0</v>
      </c>
      <c r="K1037" s="178" t="s">
        <v>140</v>
      </c>
      <c r="L1037" s="40"/>
      <c r="M1037" s="183" t="s">
        <v>44</v>
      </c>
      <c r="N1037" s="184" t="s">
        <v>53</v>
      </c>
      <c r="O1037" s="65"/>
      <c r="P1037" s="185">
        <f>O1037*H1037</f>
        <v>0</v>
      </c>
      <c r="Q1037" s="185">
        <v>0</v>
      </c>
      <c r="R1037" s="185">
        <f>Q1037*H1037</f>
        <v>0</v>
      </c>
      <c r="S1037" s="185">
        <v>0</v>
      </c>
      <c r="T1037" s="186">
        <f>S1037*H1037</f>
        <v>0</v>
      </c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R1037" s="187" t="s">
        <v>90</v>
      </c>
      <c r="AT1037" s="187" t="s">
        <v>136</v>
      </c>
      <c r="AU1037" s="187" t="s">
        <v>92</v>
      </c>
      <c r="AY1037" s="17" t="s">
        <v>134</v>
      </c>
      <c r="BE1037" s="188">
        <f>IF(N1037="základní",J1037,0)</f>
        <v>0</v>
      </c>
      <c r="BF1037" s="188">
        <f>IF(N1037="snížená",J1037,0)</f>
        <v>0</v>
      </c>
      <c r="BG1037" s="188">
        <f>IF(N1037="zákl. přenesená",J1037,0)</f>
        <v>0</v>
      </c>
      <c r="BH1037" s="188">
        <f>IF(N1037="sníž. přenesená",J1037,0)</f>
        <v>0</v>
      </c>
      <c r="BI1037" s="188">
        <f>IF(N1037="nulová",J1037,0)</f>
        <v>0</v>
      </c>
      <c r="BJ1037" s="17" t="s">
        <v>90</v>
      </c>
      <c r="BK1037" s="188">
        <f>ROUND(I1037*H1037,2)</f>
        <v>0</v>
      </c>
      <c r="BL1037" s="17" t="s">
        <v>90</v>
      </c>
      <c r="BM1037" s="187" t="s">
        <v>1028</v>
      </c>
    </row>
    <row r="1038" spans="1:65" s="2" customFormat="1" ht="11.25">
      <c r="A1038" s="35"/>
      <c r="B1038" s="36"/>
      <c r="C1038" s="37"/>
      <c r="D1038" s="189" t="s">
        <v>143</v>
      </c>
      <c r="E1038" s="37"/>
      <c r="F1038" s="190" t="s">
        <v>1029</v>
      </c>
      <c r="G1038" s="37"/>
      <c r="H1038" s="37"/>
      <c r="I1038" s="191"/>
      <c r="J1038" s="37"/>
      <c r="K1038" s="37"/>
      <c r="L1038" s="40"/>
      <c r="M1038" s="192"/>
      <c r="N1038" s="193"/>
      <c r="O1038" s="65"/>
      <c r="P1038" s="65"/>
      <c r="Q1038" s="65"/>
      <c r="R1038" s="65"/>
      <c r="S1038" s="65"/>
      <c r="T1038" s="66"/>
      <c r="U1038" s="35"/>
      <c r="V1038" s="35"/>
      <c r="W1038" s="35"/>
      <c r="X1038" s="35"/>
      <c r="Y1038" s="35"/>
      <c r="Z1038" s="35"/>
      <c r="AA1038" s="35"/>
      <c r="AB1038" s="35"/>
      <c r="AC1038" s="35"/>
      <c r="AD1038" s="35"/>
      <c r="AE1038" s="35"/>
      <c r="AT1038" s="17" t="s">
        <v>143</v>
      </c>
      <c r="AU1038" s="17" t="s">
        <v>92</v>
      </c>
    </row>
    <row r="1039" spans="1:65" s="13" customFormat="1" ht="11.25">
      <c r="B1039" s="194"/>
      <c r="C1039" s="195"/>
      <c r="D1039" s="196" t="s">
        <v>145</v>
      </c>
      <c r="E1039" s="197" t="s">
        <v>44</v>
      </c>
      <c r="F1039" s="198" t="s">
        <v>537</v>
      </c>
      <c r="G1039" s="195"/>
      <c r="H1039" s="197" t="s">
        <v>44</v>
      </c>
      <c r="I1039" s="199"/>
      <c r="J1039" s="195"/>
      <c r="K1039" s="195"/>
      <c r="L1039" s="200"/>
      <c r="M1039" s="201"/>
      <c r="N1039" s="202"/>
      <c r="O1039" s="202"/>
      <c r="P1039" s="202"/>
      <c r="Q1039" s="202"/>
      <c r="R1039" s="202"/>
      <c r="S1039" s="202"/>
      <c r="T1039" s="203"/>
      <c r="AT1039" s="204" t="s">
        <v>145</v>
      </c>
      <c r="AU1039" s="204" t="s">
        <v>92</v>
      </c>
      <c r="AV1039" s="13" t="s">
        <v>90</v>
      </c>
      <c r="AW1039" s="13" t="s">
        <v>42</v>
      </c>
      <c r="AX1039" s="13" t="s">
        <v>82</v>
      </c>
      <c r="AY1039" s="204" t="s">
        <v>134</v>
      </c>
    </row>
    <row r="1040" spans="1:65" s="13" customFormat="1" ht="11.25">
      <c r="B1040" s="194"/>
      <c r="C1040" s="195"/>
      <c r="D1040" s="196" t="s">
        <v>145</v>
      </c>
      <c r="E1040" s="197" t="s">
        <v>44</v>
      </c>
      <c r="F1040" s="198" t="s">
        <v>226</v>
      </c>
      <c r="G1040" s="195"/>
      <c r="H1040" s="197" t="s">
        <v>44</v>
      </c>
      <c r="I1040" s="199"/>
      <c r="J1040" s="195"/>
      <c r="K1040" s="195"/>
      <c r="L1040" s="200"/>
      <c r="M1040" s="201"/>
      <c r="N1040" s="202"/>
      <c r="O1040" s="202"/>
      <c r="P1040" s="202"/>
      <c r="Q1040" s="202"/>
      <c r="R1040" s="202"/>
      <c r="S1040" s="202"/>
      <c r="T1040" s="203"/>
      <c r="AT1040" s="204" t="s">
        <v>145</v>
      </c>
      <c r="AU1040" s="204" t="s">
        <v>92</v>
      </c>
      <c r="AV1040" s="13" t="s">
        <v>90</v>
      </c>
      <c r="AW1040" s="13" t="s">
        <v>42</v>
      </c>
      <c r="AX1040" s="13" t="s">
        <v>82</v>
      </c>
      <c r="AY1040" s="204" t="s">
        <v>134</v>
      </c>
    </row>
    <row r="1041" spans="1:65" s="13" customFormat="1" ht="11.25">
      <c r="B1041" s="194"/>
      <c r="C1041" s="195"/>
      <c r="D1041" s="196" t="s">
        <v>145</v>
      </c>
      <c r="E1041" s="197" t="s">
        <v>44</v>
      </c>
      <c r="F1041" s="198" t="s">
        <v>1030</v>
      </c>
      <c r="G1041" s="195"/>
      <c r="H1041" s="197" t="s">
        <v>44</v>
      </c>
      <c r="I1041" s="199"/>
      <c r="J1041" s="195"/>
      <c r="K1041" s="195"/>
      <c r="L1041" s="200"/>
      <c r="M1041" s="201"/>
      <c r="N1041" s="202"/>
      <c r="O1041" s="202"/>
      <c r="P1041" s="202"/>
      <c r="Q1041" s="202"/>
      <c r="R1041" s="202"/>
      <c r="S1041" s="202"/>
      <c r="T1041" s="203"/>
      <c r="AT1041" s="204" t="s">
        <v>145</v>
      </c>
      <c r="AU1041" s="204" t="s">
        <v>92</v>
      </c>
      <c r="AV1041" s="13" t="s">
        <v>90</v>
      </c>
      <c r="AW1041" s="13" t="s">
        <v>42</v>
      </c>
      <c r="AX1041" s="13" t="s">
        <v>82</v>
      </c>
      <c r="AY1041" s="204" t="s">
        <v>134</v>
      </c>
    </row>
    <row r="1042" spans="1:65" s="14" customFormat="1" ht="11.25">
      <c r="B1042" s="205"/>
      <c r="C1042" s="206"/>
      <c r="D1042" s="196" t="s">
        <v>145</v>
      </c>
      <c r="E1042" s="207" t="s">
        <v>44</v>
      </c>
      <c r="F1042" s="208" t="s">
        <v>1031</v>
      </c>
      <c r="G1042" s="206"/>
      <c r="H1042" s="209">
        <v>3.4</v>
      </c>
      <c r="I1042" s="210"/>
      <c r="J1042" s="206"/>
      <c r="K1042" s="206"/>
      <c r="L1042" s="211"/>
      <c r="M1042" s="212"/>
      <c r="N1042" s="213"/>
      <c r="O1042" s="213"/>
      <c r="P1042" s="213"/>
      <c r="Q1042" s="213"/>
      <c r="R1042" s="213"/>
      <c r="S1042" s="213"/>
      <c r="T1042" s="214"/>
      <c r="AT1042" s="215" t="s">
        <v>145</v>
      </c>
      <c r="AU1042" s="215" t="s">
        <v>92</v>
      </c>
      <c r="AV1042" s="14" t="s">
        <v>92</v>
      </c>
      <c r="AW1042" s="14" t="s">
        <v>42</v>
      </c>
      <c r="AX1042" s="14" t="s">
        <v>90</v>
      </c>
      <c r="AY1042" s="215" t="s">
        <v>134</v>
      </c>
    </row>
    <row r="1043" spans="1:65" s="2" customFormat="1" ht="21.75" customHeight="1">
      <c r="A1043" s="35"/>
      <c r="B1043" s="36"/>
      <c r="C1043" s="176" t="s">
        <v>1032</v>
      </c>
      <c r="D1043" s="176" t="s">
        <v>136</v>
      </c>
      <c r="E1043" s="177" t="s">
        <v>1033</v>
      </c>
      <c r="F1043" s="178" t="s">
        <v>1034</v>
      </c>
      <c r="G1043" s="179" t="s">
        <v>236</v>
      </c>
      <c r="H1043" s="180">
        <v>0.01</v>
      </c>
      <c r="I1043" s="181"/>
      <c r="J1043" s="182">
        <f>ROUND(I1043*H1043,2)</f>
        <v>0</v>
      </c>
      <c r="K1043" s="178" t="s">
        <v>140</v>
      </c>
      <c r="L1043" s="40"/>
      <c r="M1043" s="183" t="s">
        <v>44</v>
      </c>
      <c r="N1043" s="184" t="s">
        <v>53</v>
      </c>
      <c r="O1043" s="65"/>
      <c r="P1043" s="185">
        <f>O1043*H1043</f>
        <v>0</v>
      </c>
      <c r="Q1043" s="185">
        <v>1.0606500000000001</v>
      </c>
      <c r="R1043" s="185">
        <f>Q1043*H1043</f>
        <v>1.0606500000000001E-2</v>
      </c>
      <c r="S1043" s="185">
        <v>0</v>
      </c>
      <c r="T1043" s="186">
        <f>S1043*H1043</f>
        <v>0</v>
      </c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5"/>
      <c r="AE1043" s="35"/>
      <c r="AR1043" s="187" t="s">
        <v>90</v>
      </c>
      <c r="AT1043" s="187" t="s">
        <v>136</v>
      </c>
      <c r="AU1043" s="187" t="s">
        <v>92</v>
      </c>
      <c r="AY1043" s="17" t="s">
        <v>134</v>
      </c>
      <c r="BE1043" s="188">
        <f>IF(N1043="základní",J1043,0)</f>
        <v>0</v>
      </c>
      <c r="BF1043" s="188">
        <f>IF(N1043="snížená",J1043,0)</f>
        <v>0</v>
      </c>
      <c r="BG1043" s="188">
        <f>IF(N1043="zákl. přenesená",J1043,0)</f>
        <v>0</v>
      </c>
      <c r="BH1043" s="188">
        <f>IF(N1043="sníž. přenesená",J1043,0)</f>
        <v>0</v>
      </c>
      <c r="BI1043" s="188">
        <f>IF(N1043="nulová",J1043,0)</f>
        <v>0</v>
      </c>
      <c r="BJ1043" s="17" t="s">
        <v>90</v>
      </c>
      <c r="BK1043" s="188">
        <f>ROUND(I1043*H1043,2)</f>
        <v>0</v>
      </c>
      <c r="BL1043" s="17" t="s">
        <v>90</v>
      </c>
      <c r="BM1043" s="187" t="s">
        <v>1035</v>
      </c>
    </row>
    <row r="1044" spans="1:65" s="2" customFormat="1" ht="11.25">
      <c r="A1044" s="35"/>
      <c r="B1044" s="36"/>
      <c r="C1044" s="37"/>
      <c r="D1044" s="189" t="s">
        <v>143</v>
      </c>
      <c r="E1044" s="37"/>
      <c r="F1044" s="190" t="s">
        <v>1036</v>
      </c>
      <c r="G1044" s="37"/>
      <c r="H1044" s="37"/>
      <c r="I1044" s="191"/>
      <c r="J1044" s="37"/>
      <c r="K1044" s="37"/>
      <c r="L1044" s="40"/>
      <c r="M1044" s="192"/>
      <c r="N1044" s="193"/>
      <c r="O1044" s="65"/>
      <c r="P1044" s="65"/>
      <c r="Q1044" s="65"/>
      <c r="R1044" s="65"/>
      <c r="S1044" s="65"/>
      <c r="T1044" s="66"/>
      <c r="U1044" s="35"/>
      <c r="V1044" s="35"/>
      <c r="W1044" s="35"/>
      <c r="X1044" s="35"/>
      <c r="Y1044" s="35"/>
      <c r="Z1044" s="35"/>
      <c r="AA1044" s="35"/>
      <c r="AB1044" s="35"/>
      <c r="AC1044" s="35"/>
      <c r="AD1044" s="35"/>
      <c r="AE1044" s="35"/>
      <c r="AT1044" s="17" t="s">
        <v>143</v>
      </c>
      <c r="AU1044" s="17" t="s">
        <v>92</v>
      </c>
    </row>
    <row r="1045" spans="1:65" s="13" customFormat="1" ht="11.25">
      <c r="B1045" s="194"/>
      <c r="C1045" s="195"/>
      <c r="D1045" s="196" t="s">
        <v>145</v>
      </c>
      <c r="E1045" s="197" t="s">
        <v>44</v>
      </c>
      <c r="F1045" s="198" t="s">
        <v>226</v>
      </c>
      <c r="G1045" s="195"/>
      <c r="H1045" s="197" t="s">
        <v>44</v>
      </c>
      <c r="I1045" s="199"/>
      <c r="J1045" s="195"/>
      <c r="K1045" s="195"/>
      <c r="L1045" s="200"/>
      <c r="M1045" s="201"/>
      <c r="N1045" s="202"/>
      <c r="O1045" s="202"/>
      <c r="P1045" s="202"/>
      <c r="Q1045" s="202"/>
      <c r="R1045" s="202"/>
      <c r="S1045" s="202"/>
      <c r="T1045" s="203"/>
      <c r="AT1045" s="204" t="s">
        <v>145</v>
      </c>
      <c r="AU1045" s="204" t="s">
        <v>92</v>
      </c>
      <c r="AV1045" s="13" t="s">
        <v>90</v>
      </c>
      <c r="AW1045" s="13" t="s">
        <v>42</v>
      </c>
      <c r="AX1045" s="13" t="s">
        <v>82</v>
      </c>
      <c r="AY1045" s="204" t="s">
        <v>134</v>
      </c>
    </row>
    <row r="1046" spans="1:65" s="13" customFormat="1" ht="22.5">
      <c r="B1046" s="194"/>
      <c r="C1046" s="195"/>
      <c r="D1046" s="196" t="s">
        <v>145</v>
      </c>
      <c r="E1046" s="197" t="s">
        <v>44</v>
      </c>
      <c r="F1046" s="198" t="s">
        <v>1037</v>
      </c>
      <c r="G1046" s="195"/>
      <c r="H1046" s="197" t="s">
        <v>44</v>
      </c>
      <c r="I1046" s="199"/>
      <c r="J1046" s="195"/>
      <c r="K1046" s="195"/>
      <c r="L1046" s="200"/>
      <c r="M1046" s="201"/>
      <c r="N1046" s="202"/>
      <c r="O1046" s="202"/>
      <c r="P1046" s="202"/>
      <c r="Q1046" s="202"/>
      <c r="R1046" s="202"/>
      <c r="S1046" s="202"/>
      <c r="T1046" s="203"/>
      <c r="AT1046" s="204" t="s">
        <v>145</v>
      </c>
      <c r="AU1046" s="204" t="s">
        <v>92</v>
      </c>
      <c r="AV1046" s="13" t="s">
        <v>90</v>
      </c>
      <c r="AW1046" s="13" t="s">
        <v>42</v>
      </c>
      <c r="AX1046" s="13" t="s">
        <v>82</v>
      </c>
      <c r="AY1046" s="204" t="s">
        <v>134</v>
      </c>
    </row>
    <row r="1047" spans="1:65" s="14" customFormat="1" ht="11.25">
      <c r="B1047" s="205"/>
      <c r="C1047" s="206"/>
      <c r="D1047" s="196" t="s">
        <v>145</v>
      </c>
      <c r="E1047" s="207" t="s">
        <v>44</v>
      </c>
      <c r="F1047" s="208" t="s">
        <v>1038</v>
      </c>
      <c r="G1047" s="206"/>
      <c r="H1047" s="209">
        <v>0.01</v>
      </c>
      <c r="I1047" s="210"/>
      <c r="J1047" s="206"/>
      <c r="K1047" s="206"/>
      <c r="L1047" s="211"/>
      <c r="M1047" s="212"/>
      <c r="N1047" s="213"/>
      <c r="O1047" s="213"/>
      <c r="P1047" s="213"/>
      <c r="Q1047" s="213"/>
      <c r="R1047" s="213"/>
      <c r="S1047" s="213"/>
      <c r="T1047" s="214"/>
      <c r="AT1047" s="215" t="s">
        <v>145</v>
      </c>
      <c r="AU1047" s="215" t="s">
        <v>92</v>
      </c>
      <c r="AV1047" s="14" t="s">
        <v>92</v>
      </c>
      <c r="AW1047" s="14" t="s">
        <v>42</v>
      </c>
      <c r="AX1047" s="14" t="s">
        <v>90</v>
      </c>
      <c r="AY1047" s="215" t="s">
        <v>134</v>
      </c>
    </row>
    <row r="1048" spans="1:65" s="2" customFormat="1" ht="24.2" customHeight="1">
      <c r="A1048" s="35"/>
      <c r="B1048" s="36"/>
      <c r="C1048" s="176" t="s">
        <v>1039</v>
      </c>
      <c r="D1048" s="176" t="s">
        <v>136</v>
      </c>
      <c r="E1048" s="177" t="s">
        <v>1040</v>
      </c>
      <c r="F1048" s="178" t="s">
        <v>1041</v>
      </c>
      <c r="G1048" s="179" t="s">
        <v>139</v>
      </c>
      <c r="H1048" s="180">
        <v>19</v>
      </c>
      <c r="I1048" s="181"/>
      <c r="J1048" s="182">
        <f>ROUND(I1048*H1048,2)</f>
        <v>0</v>
      </c>
      <c r="K1048" s="178" t="s">
        <v>140</v>
      </c>
      <c r="L1048" s="40"/>
      <c r="M1048" s="183" t="s">
        <v>44</v>
      </c>
      <c r="N1048" s="184" t="s">
        <v>53</v>
      </c>
      <c r="O1048" s="65"/>
      <c r="P1048" s="185">
        <f>O1048*H1048</f>
        <v>0</v>
      </c>
      <c r="Q1048" s="185">
        <v>1.16E-3</v>
      </c>
      <c r="R1048" s="185">
        <f>Q1048*H1048</f>
        <v>2.2040000000000001E-2</v>
      </c>
      <c r="S1048" s="185">
        <v>0</v>
      </c>
      <c r="T1048" s="186">
        <f>S1048*H1048</f>
        <v>0</v>
      </c>
      <c r="U1048" s="35"/>
      <c r="V1048" s="35"/>
      <c r="W1048" s="35"/>
      <c r="X1048" s="35"/>
      <c r="Y1048" s="35"/>
      <c r="Z1048" s="35"/>
      <c r="AA1048" s="35"/>
      <c r="AB1048" s="35"/>
      <c r="AC1048" s="35"/>
      <c r="AD1048" s="35"/>
      <c r="AE1048" s="35"/>
      <c r="AR1048" s="187" t="s">
        <v>90</v>
      </c>
      <c r="AT1048" s="187" t="s">
        <v>136</v>
      </c>
      <c r="AU1048" s="187" t="s">
        <v>92</v>
      </c>
      <c r="AY1048" s="17" t="s">
        <v>134</v>
      </c>
      <c r="BE1048" s="188">
        <f>IF(N1048="základní",J1048,0)</f>
        <v>0</v>
      </c>
      <c r="BF1048" s="188">
        <f>IF(N1048="snížená",J1048,0)</f>
        <v>0</v>
      </c>
      <c r="BG1048" s="188">
        <f>IF(N1048="zákl. přenesená",J1048,0)</f>
        <v>0</v>
      </c>
      <c r="BH1048" s="188">
        <f>IF(N1048="sníž. přenesená",J1048,0)</f>
        <v>0</v>
      </c>
      <c r="BI1048" s="188">
        <f>IF(N1048="nulová",J1048,0)</f>
        <v>0</v>
      </c>
      <c r="BJ1048" s="17" t="s">
        <v>90</v>
      </c>
      <c r="BK1048" s="188">
        <f>ROUND(I1048*H1048,2)</f>
        <v>0</v>
      </c>
      <c r="BL1048" s="17" t="s">
        <v>90</v>
      </c>
      <c r="BM1048" s="187" t="s">
        <v>1042</v>
      </c>
    </row>
    <row r="1049" spans="1:65" s="2" customFormat="1" ht="11.25">
      <c r="A1049" s="35"/>
      <c r="B1049" s="36"/>
      <c r="C1049" s="37"/>
      <c r="D1049" s="189" t="s">
        <v>143</v>
      </c>
      <c r="E1049" s="37"/>
      <c r="F1049" s="190" t="s">
        <v>1043</v>
      </c>
      <c r="G1049" s="37"/>
      <c r="H1049" s="37"/>
      <c r="I1049" s="191"/>
      <c r="J1049" s="37"/>
      <c r="K1049" s="37"/>
      <c r="L1049" s="40"/>
      <c r="M1049" s="192"/>
      <c r="N1049" s="193"/>
      <c r="O1049" s="65"/>
      <c r="P1049" s="65"/>
      <c r="Q1049" s="65"/>
      <c r="R1049" s="65"/>
      <c r="S1049" s="65"/>
      <c r="T1049" s="66"/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T1049" s="17" t="s">
        <v>143</v>
      </c>
      <c r="AU1049" s="17" t="s">
        <v>92</v>
      </c>
    </row>
    <row r="1050" spans="1:65" s="13" customFormat="1" ht="11.25">
      <c r="B1050" s="194"/>
      <c r="C1050" s="195"/>
      <c r="D1050" s="196" t="s">
        <v>145</v>
      </c>
      <c r="E1050" s="197" t="s">
        <v>44</v>
      </c>
      <c r="F1050" s="198" t="s">
        <v>537</v>
      </c>
      <c r="G1050" s="195"/>
      <c r="H1050" s="197" t="s">
        <v>44</v>
      </c>
      <c r="I1050" s="199"/>
      <c r="J1050" s="195"/>
      <c r="K1050" s="195"/>
      <c r="L1050" s="200"/>
      <c r="M1050" s="201"/>
      <c r="N1050" s="202"/>
      <c r="O1050" s="202"/>
      <c r="P1050" s="202"/>
      <c r="Q1050" s="202"/>
      <c r="R1050" s="202"/>
      <c r="S1050" s="202"/>
      <c r="T1050" s="203"/>
      <c r="AT1050" s="204" t="s">
        <v>145</v>
      </c>
      <c r="AU1050" s="204" t="s">
        <v>92</v>
      </c>
      <c r="AV1050" s="13" t="s">
        <v>90</v>
      </c>
      <c r="AW1050" s="13" t="s">
        <v>42</v>
      </c>
      <c r="AX1050" s="13" t="s">
        <v>82</v>
      </c>
      <c r="AY1050" s="204" t="s">
        <v>134</v>
      </c>
    </row>
    <row r="1051" spans="1:65" s="13" customFormat="1" ht="11.25">
      <c r="B1051" s="194"/>
      <c r="C1051" s="195"/>
      <c r="D1051" s="196" t="s">
        <v>145</v>
      </c>
      <c r="E1051" s="197" t="s">
        <v>44</v>
      </c>
      <c r="F1051" s="198" t="s">
        <v>226</v>
      </c>
      <c r="G1051" s="195"/>
      <c r="H1051" s="197" t="s">
        <v>44</v>
      </c>
      <c r="I1051" s="199"/>
      <c r="J1051" s="195"/>
      <c r="K1051" s="195"/>
      <c r="L1051" s="200"/>
      <c r="M1051" s="201"/>
      <c r="N1051" s="202"/>
      <c r="O1051" s="202"/>
      <c r="P1051" s="202"/>
      <c r="Q1051" s="202"/>
      <c r="R1051" s="202"/>
      <c r="S1051" s="202"/>
      <c r="T1051" s="203"/>
      <c r="AT1051" s="204" t="s">
        <v>145</v>
      </c>
      <c r="AU1051" s="204" t="s">
        <v>92</v>
      </c>
      <c r="AV1051" s="13" t="s">
        <v>90</v>
      </c>
      <c r="AW1051" s="13" t="s">
        <v>42</v>
      </c>
      <c r="AX1051" s="13" t="s">
        <v>82</v>
      </c>
      <c r="AY1051" s="204" t="s">
        <v>134</v>
      </c>
    </row>
    <row r="1052" spans="1:65" s="13" customFormat="1" ht="22.5">
      <c r="B1052" s="194"/>
      <c r="C1052" s="195"/>
      <c r="D1052" s="196" t="s">
        <v>145</v>
      </c>
      <c r="E1052" s="197" t="s">
        <v>44</v>
      </c>
      <c r="F1052" s="198" t="s">
        <v>1044</v>
      </c>
      <c r="G1052" s="195"/>
      <c r="H1052" s="197" t="s">
        <v>44</v>
      </c>
      <c r="I1052" s="199"/>
      <c r="J1052" s="195"/>
      <c r="K1052" s="195"/>
      <c r="L1052" s="200"/>
      <c r="M1052" s="201"/>
      <c r="N1052" s="202"/>
      <c r="O1052" s="202"/>
      <c r="P1052" s="202"/>
      <c r="Q1052" s="202"/>
      <c r="R1052" s="202"/>
      <c r="S1052" s="202"/>
      <c r="T1052" s="203"/>
      <c r="AT1052" s="204" t="s">
        <v>145</v>
      </c>
      <c r="AU1052" s="204" t="s">
        <v>92</v>
      </c>
      <c r="AV1052" s="13" t="s">
        <v>90</v>
      </c>
      <c r="AW1052" s="13" t="s">
        <v>42</v>
      </c>
      <c r="AX1052" s="13" t="s">
        <v>82</v>
      </c>
      <c r="AY1052" s="204" t="s">
        <v>134</v>
      </c>
    </row>
    <row r="1053" spans="1:65" s="14" customFormat="1" ht="11.25">
      <c r="B1053" s="205"/>
      <c r="C1053" s="206"/>
      <c r="D1053" s="196" t="s">
        <v>145</v>
      </c>
      <c r="E1053" s="207" t="s">
        <v>44</v>
      </c>
      <c r="F1053" s="208" t="s">
        <v>1045</v>
      </c>
      <c r="G1053" s="206"/>
      <c r="H1053" s="209">
        <v>13.6</v>
      </c>
      <c r="I1053" s="210"/>
      <c r="J1053" s="206"/>
      <c r="K1053" s="206"/>
      <c r="L1053" s="211"/>
      <c r="M1053" s="212"/>
      <c r="N1053" s="213"/>
      <c r="O1053" s="213"/>
      <c r="P1053" s="213"/>
      <c r="Q1053" s="213"/>
      <c r="R1053" s="213"/>
      <c r="S1053" s="213"/>
      <c r="T1053" s="214"/>
      <c r="AT1053" s="215" t="s">
        <v>145</v>
      </c>
      <c r="AU1053" s="215" t="s">
        <v>92</v>
      </c>
      <c r="AV1053" s="14" t="s">
        <v>92</v>
      </c>
      <c r="AW1053" s="14" t="s">
        <v>42</v>
      </c>
      <c r="AX1053" s="14" t="s">
        <v>82</v>
      </c>
      <c r="AY1053" s="215" t="s">
        <v>134</v>
      </c>
    </row>
    <row r="1054" spans="1:65" s="13" customFormat="1" ht="11.25">
      <c r="B1054" s="194"/>
      <c r="C1054" s="195"/>
      <c r="D1054" s="196" t="s">
        <v>145</v>
      </c>
      <c r="E1054" s="197" t="s">
        <v>44</v>
      </c>
      <c r="F1054" s="198" t="s">
        <v>537</v>
      </c>
      <c r="G1054" s="195"/>
      <c r="H1054" s="197" t="s">
        <v>44</v>
      </c>
      <c r="I1054" s="199"/>
      <c r="J1054" s="195"/>
      <c r="K1054" s="195"/>
      <c r="L1054" s="200"/>
      <c r="M1054" s="201"/>
      <c r="N1054" s="202"/>
      <c r="O1054" s="202"/>
      <c r="P1054" s="202"/>
      <c r="Q1054" s="202"/>
      <c r="R1054" s="202"/>
      <c r="S1054" s="202"/>
      <c r="T1054" s="203"/>
      <c r="AT1054" s="204" t="s">
        <v>145</v>
      </c>
      <c r="AU1054" s="204" t="s">
        <v>92</v>
      </c>
      <c r="AV1054" s="13" t="s">
        <v>90</v>
      </c>
      <c r="AW1054" s="13" t="s">
        <v>42</v>
      </c>
      <c r="AX1054" s="13" t="s">
        <v>82</v>
      </c>
      <c r="AY1054" s="204" t="s">
        <v>134</v>
      </c>
    </row>
    <row r="1055" spans="1:65" s="13" customFormat="1" ht="11.25">
      <c r="B1055" s="194"/>
      <c r="C1055" s="195"/>
      <c r="D1055" s="196" t="s">
        <v>145</v>
      </c>
      <c r="E1055" s="197" t="s">
        <v>44</v>
      </c>
      <c r="F1055" s="198" t="s">
        <v>1046</v>
      </c>
      <c r="G1055" s="195"/>
      <c r="H1055" s="197" t="s">
        <v>44</v>
      </c>
      <c r="I1055" s="199"/>
      <c r="J1055" s="195"/>
      <c r="K1055" s="195"/>
      <c r="L1055" s="200"/>
      <c r="M1055" s="201"/>
      <c r="N1055" s="202"/>
      <c r="O1055" s="202"/>
      <c r="P1055" s="202"/>
      <c r="Q1055" s="202"/>
      <c r="R1055" s="202"/>
      <c r="S1055" s="202"/>
      <c r="T1055" s="203"/>
      <c r="AT1055" s="204" t="s">
        <v>145</v>
      </c>
      <c r="AU1055" s="204" t="s">
        <v>92</v>
      </c>
      <c r="AV1055" s="13" t="s">
        <v>90</v>
      </c>
      <c r="AW1055" s="13" t="s">
        <v>42</v>
      </c>
      <c r="AX1055" s="13" t="s">
        <v>82</v>
      </c>
      <c r="AY1055" s="204" t="s">
        <v>134</v>
      </c>
    </row>
    <row r="1056" spans="1:65" s="14" customFormat="1" ht="11.25">
      <c r="B1056" s="205"/>
      <c r="C1056" s="206"/>
      <c r="D1056" s="196" t="s">
        <v>145</v>
      </c>
      <c r="E1056" s="207" t="s">
        <v>44</v>
      </c>
      <c r="F1056" s="208" t="s">
        <v>1047</v>
      </c>
      <c r="G1056" s="206"/>
      <c r="H1056" s="209">
        <v>5.4</v>
      </c>
      <c r="I1056" s="210"/>
      <c r="J1056" s="206"/>
      <c r="K1056" s="206"/>
      <c r="L1056" s="211"/>
      <c r="M1056" s="212"/>
      <c r="N1056" s="213"/>
      <c r="O1056" s="213"/>
      <c r="P1056" s="213"/>
      <c r="Q1056" s="213"/>
      <c r="R1056" s="213"/>
      <c r="S1056" s="213"/>
      <c r="T1056" s="214"/>
      <c r="AT1056" s="215" t="s">
        <v>145</v>
      </c>
      <c r="AU1056" s="215" t="s">
        <v>92</v>
      </c>
      <c r="AV1056" s="14" t="s">
        <v>92</v>
      </c>
      <c r="AW1056" s="14" t="s">
        <v>42</v>
      </c>
      <c r="AX1056" s="14" t="s">
        <v>82</v>
      </c>
      <c r="AY1056" s="215" t="s">
        <v>134</v>
      </c>
    </row>
    <row r="1057" spans="1:65" s="15" customFormat="1" ht="11.25">
      <c r="B1057" s="226"/>
      <c r="C1057" s="227"/>
      <c r="D1057" s="196" t="s">
        <v>145</v>
      </c>
      <c r="E1057" s="228" t="s">
        <v>44</v>
      </c>
      <c r="F1057" s="229" t="s">
        <v>232</v>
      </c>
      <c r="G1057" s="227"/>
      <c r="H1057" s="230">
        <v>19</v>
      </c>
      <c r="I1057" s="231"/>
      <c r="J1057" s="227"/>
      <c r="K1057" s="227"/>
      <c r="L1057" s="232"/>
      <c r="M1057" s="233"/>
      <c r="N1057" s="234"/>
      <c r="O1057" s="234"/>
      <c r="P1057" s="234"/>
      <c r="Q1057" s="234"/>
      <c r="R1057" s="234"/>
      <c r="S1057" s="234"/>
      <c r="T1057" s="235"/>
      <c r="AT1057" s="236" t="s">
        <v>145</v>
      </c>
      <c r="AU1057" s="236" t="s">
        <v>92</v>
      </c>
      <c r="AV1057" s="15" t="s">
        <v>141</v>
      </c>
      <c r="AW1057" s="15" t="s">
        <v>42</v>
      </c>
      <c r="AX1057" s="15" t="s">
        <v>90</v>
      </c>
      <c r="AY1057" s="236" t="s">
        <v>134</v>
      </c>
    </row>
    <row r="1058" spans="1:65" s="2" customFormat="1" ht="24.2" customHeight="1">
      <c r="A1058" s="35"/>
      <c r="B1058" s="36"/>
      <c r="C1058" s="176" t="s">
        <v>1048</v>
      </c>
      <c r="D1058" s="176" t="s">
        <v>136</v>
      </c>
      <c r="E1058" s="177" t="s">
        <v>1049</v>
      </c>
      <c r="F1058" s="178" t="s">
        <v>1050</v>
      </c>
      <c r="G1058" s="179" t="s">
        <v>139</v>
      </c>
      <c r="H1058" s="180">
        <v>19</v>
      </c>
      <c r="I1058" s="181"/>
      <c r="J1058" s="182">
        <f>ROUND(I1058*H1058,2)</f>
        <v>0</v>
      </c>
      <c r="K1058" s="178" t="s">
        <v>140</v>
      </c>
      <c r="L1058" s="40"/>
      <c r="M1058" s="183" t="s">
        <v>44</v>
      </c>
      <c r="N1058" s="184" t="s">
        <v>53</v>
      </c>
      <c r="O1058" s="65"/>
      <c r="P1058" s="185">
        <f>O1058*H1058</f>
        <v>0</v>
      </c>
      <c r="Q1058" s="185">
        <v>0</v>
      </c>
      <c r="R1058" s="185">
        <f>Q1058*H1058</f>
        <v>0</v>
      </c>
      <c r="S1058" s="185">
        <v>0</v>
      </c>
      <c r="T1058" s="186">
        <f>S1058*H1058</f>
        <v>0</v>
      </c>
      <c r="U1058" s="35"/>
      <c r="V1058" s="35"/>
      <c r="W1058" s="35"/>
      <c r="X1058" s="35"/>
      <c r="Y1058" s="35"/>
      <c r="Z1058" s="35"/>
      <c r="AA1058" s="35"/>
      <c r="AB1058" s="35"/>
      <c r="AC1058" s="35"/>
      <c r="AD1058" s="35"/>
      <c r="AE1058" s="35"/>
      <c r="AR1058" s="187" t="s">
        <v>90</v>
      </c>
      <c r="AT1058" s="187" t="s">
        <v>136</v>
      </c>
      <c r="AU1058" s="187" t="s">
        <v>92</v>
      </c>
      <c r="AY1058" s="17" t="s">
        <v>134</v>
      </c>
      <c r="BE1058" s="188">
        <f>IF(N1058="základní",J1058,0)</f>
        <v>0</v>
      </c>
      <c r="BF1058" s="188">
        <f>IF(N1058="snížená",J1058,0)</f>
        <v>0</v>
      </c>
      <c r="BG1058" s="188">
        <f>IF(N1058="zákl. přenesená",J1058,0)</f>
        <v>0</v>
      </c>
      <c r="BH1058" s="188">
        <f>IF(N1058="sníž. přenesená",J1058,0)</f>
        <v>0</v>
      </c>
      <c r="BI1058" s="188">
        <f>IF(N1058="nulová",J1058,0)</f>
        <v>0</v>
      </c>
      <c r="BJ1058" s="17" t="s">
        <v>90</v>
      </c>
      <c r="BK1058" s="188">
        <f>ROUND(I1058*H1058,2)</f>
        <v>0</v>
      </c>
      <c r="BL1058" s="17" t="s">
        <v>90</v>
      </c>
      <c r="BM1058" s="187" t="s">
        <v>1051</v>
      </c>
    </row>
    <row r="1059" spans="1:65" s="2" customFormat="1" ht="11.25">
      <c r="A1059" s="35"/>
      <c r="B1059" s="36"/>
      <c r="C1059" s="37"/>
      <c r="D1059" s="189" t="s">
        <v>143</v>
      </c>
      <c r="E1059" s="37"/>
      <c r="F1059" s="190" t="s">
        <v>1052</v>
      </c>
      <c r="G1059" s="37"/>
      <c r="H1059" s="37"/>
      <c r="I1059" s="191"/>
      <c r="J1059" s="37"/>
      <c r="K1059" s="37"/>
      <c r="L1059" s="40"/>
      <c r="M1059" s="192"/>
      <c r="N1059" s="193"/>
      <c r="O1059" s="65"/>
      <c r="P1059" s="65"/>
      <c r="Q1059" s="65"/>
      <c r="R1059" s="65"/>
      <c r="S1059" s="65"/>
      <c r="T1059" s="66"/>
      <c r="U1059" s="35"/>
      <c r="V1059" s="35"/>
      <c r="W1059" s="35"/>
      <c r="X1059" s="35"/>
      <c r="Y1059" s="35"/>
      <c r="Z1059" s="35"/>
      <c r="AA1059" s="35"/>
      <c r="AB1059" s="35"/>
      <c r="AC1059" s="35"/>
      <c r="AD1059" s="35"/>
      <c r="AE1059" s="35"/>
      <c r="AT1059" s="17" t="s">
        <v>143</v>
      </c>
      <c r="AU1059" s="17" t="s">
        <v>92</v>
      </c>
    </row>
    <row r="1060" spans="1:65" s="13" customFormat="1" ht="11.25">
      <c r="B1060" s="194"/>
      <c r="C1060" s="195"/>
      <c r="D1060" s="196" t="s">
        <v>145</v>
      </c>
      <c r="E1060" s="197" t="s">
        <v>44</v>
      </c>
      <c r="F1060" s="198" t="s">
        <v>537</v>
      </c>
      <c r="G1060" s="195"/>
      <c r="H1060" s="197" t="s">
        <v>44</v>
      </c>
      <c r="I1060" s="199"/>
      <c r="J1060" s="195"/>
      <c r="K1060" s="195"/>
      <c r="L1060" s="200"/>
      <c r="M1060" s="201"/>
      <c r="N1060" s="202"/>
      <c r="O1060" s="202"/>
      <c r="P1060" s="202"/>
      <c r="Q1060" s="202"/>
      <c r="R1060" s="202"/>
      <c r="S1060" s="202"/>
      <c r="T1060" s="203"/>
      <c r="AT1060" s="204" t="s">
        <v>145</v>
      </c>
      <c r="AU1060" s="204" t="s">
        <v>92</v>
      </c>
      <c r="AV1060" s="13" t="s">
        <v>90</v>
      </c>
      <c r="AW1060" s="13" t="s">
        <v>42</v>
      </c>
      <c r="AX1060" s="13" t="s">
        <v>82</v>
      </c>
      <c r="AY1060" s="204" t="s">
        <v>134</v>
      </c>
    </row>
    <row r="1061" spans="1:65" s="13" customFormat="1" ht="11.25">
      <c r="B1061" s="194"/>
      <c r="C1061" s="195"/>
      <c r="D1061" s="196" t="s">
        <v>145</v>
      </c>
      <c r="E1061" s="197" t="s">
        <v>44</v>
      </c>
      <c r="F1061" s="198" t="s">
        <v>226</v>
      </c>
      <c r="G1061" s="195"/>
      <c r="H1061" s="197" t="s">
        <v>44</v>
      </c>
      <c r="I1061" s="199"/>
      <c r="J1061" s="195"/>
      <c r="K1061" s="195"/>
      <c r="L1061" s="200"/>
      <c r="M1061" s="201"/>
      <c r="N1061" s="202"/>
      <c r="O1061" s="202"/>
      <c r="P1061" s="202"/>
      <c r="Q1061" s="202"/>
      <c r="R1061" s="202"/>
      <c r="S1061" s="202"/>
      <c r="T1061" s="203"/>
      <c r="AT1061" s="204" t="s">
        <v>145</v>
      </c>
      <c r="AU1061" s="204" t="s">
        <v>92</v>
      </c>
      <c r="AV1061" s="13" t="s">
        <v>90</v>
      </c>
      <c r="AW1061" s="13" t="s">
        <v>42</v>
      </c>
      <c r="AX1061" s="13" t="s">
        <v>82</v>
      </c>
      <c r="AY1061" s="204" t="s">
        <v>134</v>
      </c>
    </row>
    <row r="1062" spans="1:65" s="13" customFormat="1" ht="22.5">
      <c r="B1062" s="194"/>
      <c r="C1062" s="195"/>
      <c r="D1062" s="196" t="s">
        <v>145</v>
      </c>
      <c r="E1062" s="197" t="s">
        <v>44</v>
      </c>
      <c r="F1062" s="198" t="s">
        <v>1044</v>
      </c>
      <c r="G1062" s="195"/>
      <c r="H1062" s="197" t="s">
        <v>44</v>
      </c>
      <c r="I1062" s="199"/>
      <c r="J1062" s="195"/>
      <c r="K1062" s="195"/>
      <c r="L1062" s="200"/>
      <c r="M1062" s="201"/>
      <c r="N1062" s="202"/>
      <c r="O1062" s="202"/>
      <c r="P1062" s="202"/>
      <c r="Q1062" s="202"/>
      <c r="R1062" s="202"/>
      <c r="S1062" s="202"/>
      <c r="T1062" s="203"/>
      <c r="AT1062" s="204" t="s">
        <v>145</v>
      </c>
      <c r="AU1062" s="204" t="s">
        <v>92</v>
      </c>
      <c r="AV1062" s="13" t="s">
        <v>90</v>
      </c>
      <c r="AW1062" s="13" t="s">
        <v>42</v>
      </c>
      <c r="AX1062" s="13" t="s">
        <v>82</v>
      </c>
      <c r="AY1062" s="204" t="s">
        <v>134</v>
      </c>
    </row>
    <row r="1063" spans="1:65" s="14" customFormat="1" ht="11.25">
      <c r="B1063" s="205"/>
      <c r="C1063" s="206"/>
      <c r="D1063" s="196" t="s">
        <v>145</v>
      </c>
      <c r="E1063" s="207" t="s">
        <v>44</v>
      </c>
      <c r="F1063" s="208" t="s">
        <v>1045</v>
      </c>
      <c r="G1063" s="206"/>
      <c r="H1063" s="209">
        <v>13.6</v>
      </c>
      <c r="I1063" s="210"/>
      <c r="J1063" s="206"/>
      <c r="K1063" s="206"/>
      <c r="L1063" s="211"/>
      <c r="M1063" s="212"/>
      <c r="N1063" s="213"/>
      <c r="O1063" s="213"/>
      <c r="P1063" s="213"/>
      <c r="Q1063" s="213"/>
      <c r="R1063" s="213"/>
      <c r="S1063" s="213"/>
      <c r="T1063" s="214"/>
      <c r="AT1063" s="215" t="s">
        <v>145</v>
      </c>
      <c r="AU1063" s="215" t="s">
        <v>92</v>
      </c>
      <c r="AV1063" s="14" t="s">
        <v>92</v>
      </c>
      <c r="AW1063" s="14" t="s">
        <v>42</v>
      </c>
      <c r="AX1063" s="14" t="s">
        <v>82</v>
      </c>
      <c r="AY1063" s="215" t="s">
        <v>134</v>
      </c>
    </row>
    <row r="1064" spans="1:65" s="13" customFormat="1" ht="11.25">
      <c r="B1064" s="194"/>
      <c r="C1064" s="195"/>
      <c r="D1064" s="196" t="s">
        <v>145</v>
      </c>
      <c r="E1064" s="197" t="s">
        <v>44</v>
      </c>
      <c r="F1064" s="198" t="s">
        <v>537</v>
      </c>
      <c r="G1064" s="195"/>
      <c r="H1064" s="197" t="s">
        <v>44</v>
      </c>
      <c r="I1064" s="199"/>
      <c r="J1064" s="195"/>
      <c r="K1064" s="195"/>
      <c r="L1064" s="200"/>
      <c r="M1064" s="201"/>
      <c r="N1064" s="202"/>
      <c r="O1064" s="202"/>
      <c r="P1064" s="202"/>
      <c r="Q1064" s="202"/>
      <c r="R1064" s="202"/>
      <c r="S1064" s="202"/>
      <c r="T1064" s="203"/>
      <c r="AT1064" s="204" t="s">
        <v>145</v>
      </c>
      <c r="AU1064" s="204" t="s">
        <v>92</v>
      </c>
      <c r="AV1064" s="13" t="s">
        <v>90</v>
      </c>
      <c r="AW1064" s="13" t="s">
        <v>42</v>
      </c>
      <c r="AX1064" s="13" t="s">
        <v>82</v>
      </c>
      <c r="AY1064" s="204" t="s">
        <v>134</v>
      </c>
    </row>
    <row r="1065" spans="1:65" s="13" customFormat="1" ht="11.25">
      <c r="B1065" s="194"/>
      <c r="C1065" s="195"/>
      <c r="D1065" s="196" t="s">
        <v>145</v>
      </c>
      <c r="E1065" s="197" t="s">
        <v>44</v>
      </c>
      <c r="F1065" s="198" t="s">
        <v>1046</v>
      </c>
      <c r="G1065" s="195"/>
      <c r="H1065" s="197" t="s">
        <v>44</v>
      </c>
      <c r="I1065" s="199"/>
      <c r="J1065" s="195"/>
      <c r="K1065" s="195"/>
      <c r="L1065" s="200"/>
      <c r="M1065" s="201"/>
      <c r="N1065" s="202"/>
      <c r="O1065" s="202"/>
      <c r="P1065" s="202"/>
      <c r="Q1065" s="202"/>
      <c r="R1065" s="202"/>
      <c r="S1065" s="202"/>
      <c r="T1065" s="203"/>
      <c r="AT1065" s="204" t="s">
        <v>145</v>
      </c>
      <c r="AU1065" s="204" t="s">
        <v>92</v>
      </c>
      <c r="AV1065" s="13" t="s">
        <v>90</v>
      </c>
      <c r="AW1065" s="13" t="s">
        <v>42</v>
      </c>
      <c r="AX1065" s="13" t="s">
        <v>82</v>
      </c>
      <c r="AY1065" s="204" t="s">
        <v>134</v>
      </c>
    </row>
    <row r="1066" spans="1:65" s="14" customFormat="1" ht="11.25">
      <c r="B1066" s="205"/>
      <c r="C1066" s="206"/>
      <c r="D1066" s="196" t="s">
        <v>145</v>
      </c>
      <c r="E1066" s="207" t="s">
        <v>44</v>
      </c>
      <c r="F1066" s="208" t="s">
        <v>1047</v>
      </c>
      <c r="G1066" s="206"/>
      <c r="H1066" s="209">
        <v>5.4</v>
      </c>
      <c r="I1066" s="210"/>
      <c r="J1066" s="206"/>
      <c r="K1066" s="206"/>
      <c r="L1066" s="211"/>
      <c r="M1066" s="212"/>
      <c r="N1066" s="213"/>
      <c r="O1066" s="213"/>
      <c r="P1066" s="213"/>
      <c r="Q1066" s="213"/>
      <c r="R1066" s="213"/>
      <c r="S1066" s="213"/>
      <c r="T1066" s="214"/>
      <c r="AT1066" s="215" t="s">
        <v>145</v>
      </c>
      <c r="AU1066" s="215" t="s">
        <v>92</v>
      </c>
      <c r="AV1066" s="14" t="s">
        <v>92</v>
      </c>
      <c r="AW1066" s="14" t="s">
        <v>42</v>
      </c>
      <c r="AX1066" s="14" t="s">
        <v>82</v>
      </c>
      <c r="AY1066" s="215" t="s">
        <v>134</v>
      </c>
    </row>
    <row r="1067" spans="1:65" s="15" customFormat="1" ht="11.25">
      <c r="B1067" s="226"/>
      <c r="C1067" s="227"/>
      <c r="D1067" s="196" t="s">
        <v>145</v>
      </c>
      <c r="E1067" s="228" t="s">
        <v>44</v>
      </c>
      <c r="F1067" s="229" t="s">
        <v>232</v>
      </c>
      <c r="G1067" s="227"/>
      <c r="H1067" s="230">
        <v>19</v>
      </c>
      <c r="I1067" s="231"/>
      <c r="J1067" s="227"/>
      <c r="K1067" s="227"/>
      <c r="L1067" s="232"/>
      <c r="M1067" s="233"/>
      <c r="N1067" s="234"/>
      <c r="O1067" s="234"/>
      <c r="P1067" s="234"/>
      <c r="Q1067" s="234"/>
      <c r="R1067" s="234"/>
      <c r="S1067" s="234"/>
      <c r="T1067" s="235"/>
      <c r="AT1067" s="236" t="s">
        <v>145</v>
      </c>
      <c r="AU1067" s="236" t="s">
        <v>92</v>
      </c>
      <c r="AV1067" s="15" t="s">
        <v>141</v>
      </c>
      <c r="AW1067" s="15" t="s">
        <v>42</v>
      </c>
      <c r="AX1067" s="15" t="s">
        <v>90</v>
      </c>
      <c r="AY1067" s="236" t="s">
        <v>134</v>
      </c>
    </row>
    <row r="1068" spans="1:65" s="2" customFormat="1" ht="16.5" customHeight="1">
      <c r="A1068" s="35"/>
      <c r="B1068" s="36"/>
      <c r="C1068" s="176" t="s">
        <v>1053</v>
      </c>
      <c r="D1068" s="176" t="s">
        <v>136</v>
      </c>
      <c r="E1068" s="177" t="s">
        <v>1054</v>
      </c>
      <c r="F1068" s="178" t="s">
        <v>1055</v>
      </c>
      <c r="G1068" s="179" t="s">
        <v>192</v>
      </c>
      <c r="H1068" s="180">
        <v>1.7</v>
      </c>
      <c r="I1068" s="181"/>
      <c r="J1068" s="182">
        <f>ROUND(I1068*H1068,2)</f>
        <v>0</v>
      </c>
      <c r="K1068" s="178" t="s">
        <v>140</v>
      </c>
      <c r="L1068" s="40"/>
      <c r="M1068" s="183" t="s">
        <v>44</v>
      </c>
      <c r="N1068" s="184" t="s">
        <v>53</v>
      </c>
      <c r="O1068" s="65"/>
      <c r="P1068" s="185">
        <f>O1068*H1068</f>
        <v>0</v>
      </c>
      <c r="Q1068" s="185">
        <v>0</v>
      </c>
      <c r="R1068" s="185">
        <f>Q1068*H1068</f>
        <v>0</v>
      </c>
      <c r="S1068" s="185">
        <v>2.4500000000000002</v>
      </c>
      <c r="T1068" s="186">
        <f>S1068*H1068</f>
        <v>4.165</v>
      </c>
      <c r="U1068" s="35"/>
      <c r="V1068" s="35"/>
      <c r="W1068" s="35"/>
      <c r="X1068" s="35"/>
      <c r="Y1068" s="35"/>
      <c r="Z1068" s="35"/>
      <c r="AA1068" s="35"/>
      <c r="AB1068" s="35"/>
      <c r="AC1068" s="35"/>
      <c r="AD1068" s="35"/>
      <c r="AE1068" s="35"/>
      <c r="AR1068" s="187" t="s">
        <v>90</v>
      </c>
      <c r="AT1068" s="187" t="s">
        <v>136</v>
      </c>
      <c r="AU1068" s="187" t="s">
        <v>92</v>
      </c>
      <c r="AY1068" s="17" t="s">
        <v>134</v>
      </c>
      <c r="BE1068" s="188">
        <f>IF(N1068="základní",J1068,0)</f>
        <v>0</v>
      </c>
      <c r="BF1068" s="188">
        <f>IF(N1068="snížená",J1068,0)</f>
        <v>0</v>
      </c>
      <c r="BG1068" s="188">
        <f>IF(N1068="zákl. přenesená",J1068,0)</f>
        <v>0</v>
      </c>
      <c r="BH1068" s="188">
        <f>IF(N1068="sníž. přenesená",J1068,0)</f>
        <v>0</v>
      </c>
      <c r="BI1068" s="188">
        <f>IF(N1068="nulová",J1068,0)</f>
        <v>0</v>
      </c>
      <c r="BJ1068" s="17" t="s">
        <v>90</v>
      </c>
      <c r="BK1068" s="188">
        <f>ROUND(I1068*H1068,2)</f>
        <v>0</v>
      </c>
      <c r="BL1068" s="17" t="s">
        <v>90</v>
      </c>
      <c r="BM1068" s="187" t="s">
        <v>1056</v>
      </c>
    </row>
    <row r="1069" spans="1:65" s="2" customFormat="1" ht="11.25">
      <c r="A1069" s="35"/>
      <c r="B1069" s="36"/>
      <c r="C1069" s="37"/>
      <c r="D1069" s="189" t="s">
        <v>143</v>
      </c>
      <c r="E1069" s="37"/>
      <c r="F1069" s="190" t="s">
        <v>1057</v>
      </c>
      <c r="G1069" s="37"/>
      <c r="H1069" s="37"/>
      <c r="I1069" s="191"/>
      <c r="J1069" s="37"/>
      <c r="K1069" s="37"/>
      <c r="L1069" s="40"/>
      <c r="M1069" s="192"/>
      <c r="N1069" s="193"/>
      <c r="O1069" s="65"/>
      <c r="P1069" s="65"/>
      <c r="Q1069" s="65"/>
      <c r="R1069" s="65"/>
      <c r="S1069" s="65"/>
      <c r="T1069" s="66"/>
      <c r="U1069" s="35"/>
      <c r="V1069" s="35"/>
      <c r="W1069" s="35"/>
      <c r="X1069" s="35"/>
      <c r="Y1069" s="35"/>
      <c r="Z1069" s="35"/>
      <c r="AA1069" s="35"/>
      <c r="AB1069" s="35"/>
      <c r="AC1069" s="35"/>
      <c r="AD1069" s="35"/>
      <c r="AE1069" s="35"/>
      <c r="AT1069" s="17" t="s">
        <v>143</v>
      </c>
      <c r="AU1069" s="17" t="s">
        <v>92</v>
      </c>
    </row>
    <row r="1070" spans="1:65" s="13" customFormat="1" ht="11.25">
      <c r="B1070" s="194"/>
      <c r="C1070" s="195"/>
      <c r="D1070" s="196" t="s">
        <v>145</v>
      </c>
      <c r="E1070" s="197" t="s">
        <v>44</v>
      </c>
      <c r="F1070" s="198" t="s">
        <v>1058</v>
      </c>
      <c r="G1070" s="195"/>
      <c r="H1070" s="197" t="s">
        <v>44</v>
      </c>
      <c r="I1070" s="199"/>
      <c r="J1070" s="195"/>
      <c r="K1070" s="195"/>
      <c r="L1070" s="200"/>
      <c r="M1070" s="201"/>
      <c r="N1070" s="202"/>
      <c r="O1070" s="202"/>
      <c r="P1070" s="202"/>
      <c r="Q1070" s="202"/>
      <c r="R1070" s="202"/>
      <c r="S1070" s="202"/>
      <c r="T1070" s="203"/>
      <c r="AT1070" s="204" t="s">
        <v>145</v>
      </c>
      <c r="AU1070" s="204" t="s">
        <v>92</v>
      </c>
      <c r="AV1070" s="13" t="s">
        <v>90</v>
      </c>
      <c r="AW1070" s="13" t="s">
        <v>42</v>
      </c>
      <c r="AX1070" s="13" t="s">
        <v>82</v>
      </c>
      <c r="AY1070" s="204" t="s">
        <v>134</v>
      </c>
    </row>
    <row r="1071" spans="1:65" s="13" customFormat="1" ht="22.5">
      <c r="B1071" s="194"/>
      <c r="C1071" s="195"/>
      <c r="D1071" s="196" t="s">
        <v>145</v>
      </c>
      <c r="E1071" s="197" t="s">
        <v>44</v>
      </c>
      <c r="F1071" s="198" t="s">
        <v>1059</v>
      </c>
      <c r="G1071" s="195"/>
      <c r="H1071" s="197" t="s">
        <v>44</v>
      </c>
      <c r="I1071" s="199"/>
      <c r="J1071" s="195"/>
      <c r="K1071" s="195"/>
      <c r="L1071" s="200"/>
      <c r="M1071" s="201"/>
      <c r="N1071" s="202"/>
      <c r="O1071" s="202"/>
      <c r="P1071" s="202"/>
      <c r="Q1071" s="202"/>
      <c r="R1071" s="202"/>
      <c r="S1071" s="202"/>
      <c r="T1071" s="203"/>
      <c r="AT1071" s="204" t="s">
        <v>145</v>
      </c>
      <c r="AU1071" s="204" t="s">
        <v>92</v>
      </c>
      <c r="AV1071" s="13" t="s">
        <v>90</v>
      </c>
      <c r="AW1071" s="13" t="s">
        <v>42</v>
      </c>
      <c r="AX1071" s="13" t="s">
        <v>82</v>
      </c>
      <c r="AY1071" s="204" t="s">
        <v>134</v>
      </c>
    </row>
    <row r="1072" spans="1:65" s="14" customFormat="1" ht="11.25">
      <c r="B1072" s="205"/>
      <c r="C1072" s="206"/>
      <c r="D1072" s="196" t="s">
        <v>145</v>
      </c>
      <c r="E1072" s="207" t="s">
        <v>44</v>
      </c>
      <c r="F1072" s="208" t="s">
        <v>973</v>
      </c>
      <c r="G1072" s="206"/>
      <c r="H1072" s="209">
        <v>1.7</v>
      </c>
      <c r="I1072" s="210"/>
      <c r="J1072" s="206"/>
      <c r="K1072" s="206"/>
      <c r="L1072" s="211"/>
      <c r="M1072" s="237"/>
      <c r="N1072" s="238"/>
      <c r="O1072" s="238"/>
      <c r="P1072" s="238"/>
      <c r="Q1072" s="238"/>
      <c r="R1072" s="238"/>
      <c r="S1072" s="238"/>
      <c r="T1072" s="239"/>
      <c r="AT1072" s="215" t="s">
        <v>145</v>
      </c>
      <c r="AU1072" s="215" t="s">
        <v>92</v>
      </c>
      <c r="AV1072" s="14" t="s">
        <v>92</v>
      </c>
      <c r="AW1072" s="14" t="s">
        <v>42</v>
      </c>
      <c r="AX1072" s="14" t="s">
        <v>90</v>
      </c>
      <c r="AY1072" s="215" t="s">
        <v>134</v>
      </c>
    </row>
    <row r="1073" spans="1:31" s="2" customFormat="1" ht="6.95" customHeight="1">
      <c r="A1073" s="35"/>
      <c r="B1073" s="48"/>
      <c r="C1073" s="49"/>
      <c r="D1073" s="49"/>
      <c r="E1073" s="49"/>
      <c r="F1073" s="49"/>
      <c r="G1073" s="49"/>
      <c r="H1073" s="49"/>
      <c r="I1073" s="49"/>
      <c r="J1073" s="49"/>
      <c r="K1073" s="49"/>
      <c r="L1073" s="40"/>
      <c r="M1073" s="35"/>
      <c r="O1073" s="35"/>
      <c r="P1073" s="35"/>
      <c r="Q1073" s="35"/>
      <c r="R1073" s="35"/>
      <c r="S1073" s="35"/>
      <c r="T1073" s="35"/>
      <c r="U1073" s="35"/>
      <c r="V1073" s="35"/>
      <c r="W1073" s="35"/>
      <c r="X1073" s="35"/>
      <c r="Y1073" s="35"/>
      <c r="Z1073" s="35"/>
      <c r="AA1073" s="35"/>
      <c r="AB1073" s="35"/>
      <c r="AC1073" s="35"/>
      <c r="AD1073" s="35"/>
      <c r="AE1073" s="35"/>
    </row>
  </sheetData>
  <sheetProtection algorithmName="SHA-512" hashValue="JwidCKJ9ArqbdrLGPDbcfkxma1qj0DxIIcXE9iHKLULCB5F7h1MKg5X+6g2DfWI4H8XHSTQFwaKlvAvEtkL3hQ==" saltValue="duGZYarxgO2TluCQ6pxG+krICEWvSnoOEHlvOhixEcnrDu0NikjGWxQjET4s0g6WoZzYtyFqNEpVONw0iXODzw==" spinCount="100000" sheet="1" objects="1" scenarios="1" formatColumns="0" formatRows="0" autoFilter="0"/>
  <autoFilter ref="C88:K1072" xr:uid="{00000000-0009-0000-0000-000001000000}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 xr:uid="{00000000-0004-0000-0100-000000000000}"/>
    <hyperlink ref="F98" r:id="rId2" xr:uid="{00000000-0004-0000-0100-000001000000}"/>
    <hyperlink ref="F103" r:id="rId3" xr:uid="{00000000-0004-0000-0100-000002000000}"/>
    <hyperlink ref="F108" r:id="rId4" xr:uid="{00000000-0004-0000-0100-000003000000}"/>
    <hyperlink ref="F117" r:id="rId5" xr:uid="{00000000-0004-0000-0100-000004000000}"/>
    <hyperlink ref="F122" r:id="rId6" xr:uid="{00000000-0004-0000-0100-000005000000}"/>
    <hyperlink ref="F127" r:id="rId7" xr:uid="{00000000-0004-0000-0100-000006000000}"/>
    <hyperlink ref="F132" r:id="rId8" xr:uid="{00000000-0004-0000-0100-000007000000}"/>
    <hyperlink ref="F141" r:id="rId9" xr:uid="{00000000-0004-0000-0100-000008000000}"/>
    <hyperlink ref="F146" r:id="rId10" xr:uid="{00000000-0004-0000-0100-000009000000}"/>
    <hyperlink ref="F151" r:id="rId11" xr:uid="{00000000-0004-0000-0100-00000A000000}"/>
    <hyperlink ref="F171" r:id="rId12" xr:uid="{00000000-0004-0000-0100-00000B000000}"/>
    <hyperlink ref="F191" r:id="rId13" xr:uid="{00000000-0004-0000-0100-00000C000000}"/>
    <hyperlink ref="F200" r:id="rId14" xr:uid="{00000000-0004-0000-0100-00000D000000}"/>
    <hyperlink ref="F208" r:id="rId15" xr:uid="{00000000-0004-0000-0100-00000E000000}"/>
    <hyperlink ref="F216" r:id="rId16" xr:uid="{00000000-0004-0000-0100-00000F000000}"/>
    <hyperlink ref="F230" r:id="rId17" xr:uid="{00000000-0004-0000-0100-000010000000}"/>
    <hyperlink ref="F246" r:id="rId18" xr:uid="{00000000-0004-0000-0100-000011000000}"/>
    <hyperlink ref="F259" r:id="rId19" xr:uid="{00000000-0004-0000-0100-000012000000}"/>
    <hyperlink ref="F288" r:id="rId20" xr:uid="{00000000-0004-0000-0100-000013000000}"/>
    <hyperlink ref="F293" r:id="rId21" xr:uid="{00000000-0004-0000-0100-000014000000}"/>
    <hyperlink ref="F298" r:id="rId22" xr:uid="{00000000-0004-0000-0100-000015000000}"/>
    <hyperlink ref="F303" r:id="rId23" xr:uid="{00000000-0004-0000-0100-000016000000}"/>
    <hyperlink ref="F308" r:id="rId24" xr:uid="{00000000-0004-0000-0100-000017000000}"/>
    <hyperlink ref="F316" r:id="rId25" xr:uid="{00000000-0004-0000-0100-000018000000}"/>
    <hyperlink ref="F321" r:id="rId26" xr:uid="{00000000-0004-0000-0100-000019000000}"/>
    <hyperlink ref="F326" r:id="rId27" xr:uid="{00000000-0004-0000-0100-00001A000000}"/>
    <hyperlink ref="F336" r:id="rId28" xr:uid="{00000000-0004-0000-0100-00001B000000}"/>
    <hyperlink ref="F341" r:id="rId29" xr:uid="{00000000-0004-0000-0100-00001C000000}"/>
    <hyperlink ref="F346" r:id="rId30" xr:uid="{00000000-0004-0000-0100-00001D000000}"/>
    <hyperlink ref="F351" r:id="rId31" xr:uid="{00000000-0004-0000-0100-00001E000000}"/>
    <hyperlink ref="F356" r:id="rId32" xr:uid="{00000000-0004-0000-0100-00001F000000}"/>
    <hyperlink ref="F365" r:id="rId33" xr:uid="{00000000-0004-0000-0100-000020000000}"/>
    <hyperlink ref="F385" r:id="rId34" xr:uid="{00000000-0004-0000-0100-000021000000}"/>
    <hyperlink ref="F405" r:id="rId35" xr:uid="{00000000-0004-0000-0100-000022000000}"/>
    <hyperlink ref="F413" r:id="rId36" xr:uid="{00000000-0004-0000-0100-000023000000}"/>
    <hyperlink ref="F421" r:id="rId37" xr:uid="{00000000-0004-0000-0100-000024000000}"/>
    <hyperlink ref="F430" r:id="rId38" xr:uid="{00000000-0004-0000-0100-000025000000}"/>
    <hyperlink ref="F432" r:id="rId39" xr:uid="{00000000-0004-0000-0100-000026000000}"/>
    <hyperlink ref="F436" r:id="rId40" xr:uid="{00000000-0004-0000-0100-000027000000}"/>
    <hyperlink ref="F441" r:id="rId41" xr:uid="{00000000-0004-0000-0100-000028000000}"/>
    <hyperlink ref="F447" r:id="rId42" xr:uid="{00000000-0004-0000-0100-000029000000}"/>
    <hyperlink ref="F452" r:id="rId43" xr:uid="{00000000-0004-0000-0100-00002A000000}"/>
    <hyperlink ref="F467" r:id="rId44" xr:uid="{00000000-0004-0000-0100-00002B000000}"/>
    <hyperlink ref="F476" r:id="rId45" xr:uid="{00000000-0004-0000-0100-00002C000000}"/>
    <hyperlink ref="F487" r:id="rId46" xr:uid="{00000000-0004-0000-0100-00002D000000}"/>
    <hyperlink ref="F503" r:id="rId47" xr:uid="{00000000-0004-0000-0100-00002E000000}"/>
    <hyperlink ref="F512" r:id="rId48" xr:uid="{00000000-0004-0000-0100-00002F000000}"/>
    <hyperlink ref="F523" r:id="rId49" xr:uid="{00000000-0004-0000-0100-000030000000}"/>
    <hyperlink ref="F539" r:id="rId50" xr:uid="{00000000-0004-0000-0100-000031000000}"/>
    <hyperlink ref="F555" r:id="rId51" xr:uid="{00000000-0004-0000-0100-000032000000}"/>
    <hyperlink ref="F564" r:id="rId52" xr:uid="{00000000-0004-0000-0100-000033000000}"/>
    <hyperlink ref="F570" r:id="rId53" xr:uid="{00000000-0004-0000-0100-000034000000}"/>
    <hyperlink ref="F575" r:id="rId54" xr:uid="{00000000-0004-0000-0100-000035000000}"/>
    <hyperlink ref="F584" r:id="rId55" xr:uid="{00000000-0004-0000-0100-000036000000}"/>
    <hyperlink ref="F589" r:id="rId56" xr:uid="{00000000-0004-0000-0100-000037000000}"/>
    <hyperlink ref="F598" r:id="rId57" xr:uid="{00000000-0004-0000-0100-000038000000}"/>
    <hyperlink ref="F606" r:id="rId58" xr:uid="{00000000-0004-0000-0100-000039000000}"/>
    <hyperlink ref="F614" r:id="rId59" xr:uid="{00000000-0004-0000-0100-00003A000000}"/>
    <hyperlink ref="F623" r:id="rId60" xr:uid="{00000000-0004-0000-0100-00003B000000}"/>
    <hyperlink ref="F631" r:id="rId61" xr:uid="{00000000-0004-0000-0100-00003C000000}"/>
    <hyperlink ref="F650" r:id="rId62" xr:uid="{00000000-0004-0000-0100-00003D000000}"/>
    <hyperlink ref="F665" r:id="rId63" xr:uid="{00000000-0004-0000-0100-00003E000000}"/>
    <hyperlink ref="F673" r:id="rId64" xr:uid="{00000000-0004-0000-0100-00003F000000}"/>
    <hyperlink ref="F706" r:id="rId65" xr:uid="{00000000-0004-0000-0100-000040000000}"/>
    <hyperlink ref="F714" r:id="rId66" xr:uid="{00000000-0004-0000-0100-000041000000}"/>
    <hyperlink ref="F722" r:id="rId67" xr:uid="{00000000-0004-0000-0100-000042000000}"/>
    <hyperlink ref="F730" r:id="rId68" xr:uid="{00000000-0004-0000-0100-000043000000}"/>
    <hyperlink ref="F788" r:id="rId69" xr:uid="{00000000-0004-0000-0100-000044000000}"/>
    <hyperlink ref="F814" r:id="rId70" xr:uid="{00000000-0004-0000-0100-000045000000}"/>
    <hyperlink ref="F829" r:id="rId71" xr:uid="{00000000-0004-0000-0100-000046000000}"/>
    <hyperlink ref="F838" r:id="rId72" xr:uid="{00000000-0004-0000-0100-000047000000}"/>
    <hyperlink ref="F853" r:id="rId73" xr:uid="{00000000-0004-0000-0100-000048000000}"/>
    <hyperlink ref="F866" r:id="rId74" xr:uid="{00000000-0004-0000-0100-000049000000}"/>
    <hyperlink ref="F872" r:id="rId75" xr:uid="{00000000-0004-0000-0100-00004A000000}"/>
    <hyperlink ref="F878" r:id="rId76" xr:uid="{00000000-0004-0000-0100-00004B000000}"/>
    <hyperlink ref="F884" r:id="rId77" xr:uid="{00000000-0004-0000-0100-00004C000000}"/>
    <hyperlink ref="F889" r:id="rId78" xr:uid="{00000000-0004-0000-0100-00004D000000}"/>
    <hyperlink ref="F898" r:id="rId79" xr:uid="{00000000-0004-0000-0100-00004E000000}"/>
    <hyperlink ref="F904" r:id="rId80" xr:uid="{00000000-0004-0000-0100-00004F000000}"/>
    <hyperlink ref="F910" r:id="rId81" xr:uid="{00000000-0004-0000-0100-000050000000}"/>
    <hyperlink ref="F916" r:id="rId82" xr:uid="{00000000-0004-0000-0100-000051000000}"/>
    <hyperlink ref="F921" r:id="rId83" xr:uid="{00000000-0004-0000-0100-000052000000}"/>
    <hyperlink ref="F926" r:id="rId84" xr:uid="{00000000-0004-0000-0100-000053000000}"/>
    <hyperlink ref="F931" r:id="rId85" xr:uid="{00000000-0004-0000-0100-000054000000}"/>
    <hyperlink ref="F937" r:id="rId86" xr:uid="{00000000-0004-0000-0100-000055000000}"/>
    <hyperlink ref="F945" r:id="rId87" xr:uid="{00000000-0004-0000-0100-000056000000}"/>
    <hyperlink ref="F953" r:id="rId88" xr:uid="{00000000-0004-0000-0100-000057000000}"/>
    <hyperlink ref="F963" r:id="rId89" xr:uid="{00000000-0004-0000-0100-000058000000}"/>
    <hyperlink ref="F968" r:id="rId90" xr:uid="{00000000-0004-0000-0100-000059000000}"/>
    <hyperlink ref="F973" r:id="rId91" xr:uid="{00000000-0004-0000-0100-00005A000000}"/>
    <hyperlink ref="F978" r:id="rId92" xr:uid="{00000000-0004-0000-0100-00005B000000}"/>
    <hyperlink ref="F983" r:id="rId93" xr:uid="{00000000-0004-0000-0100-00005C000000}"/>
    <hyperlink ref="F988" r:id="rId94" xr:uid="{00000000-0004-0000-0100-00005D000000}"/>
    <hyperlink ref="F1008" r:id="rId95" xr:uid="{00000000-0004-0000-0100-00005E000000}"/>
    <hyperlink ref="F1013" r:id="rId96" xr:uid="{00000000-0004-0000-0100-00005F000000}"/>
    <hyperlink ref="F1018" r:id="rId97" xr:uid="{00000000-0004-0000-0100-000060000000}"/>
    <hyperlink ref="F1033" r:id="rId98" xr:uid="{00000000-0004-0000-0100-000061000000}"/>
    <hyperlink ref="F1038" r:id="rId99" xr:uid="{00000000-0004-0000-0100-000062000000}"/>
    <hyperlink ref="F1044" r:id="rId100" xr:uid="{00000000-0004-0000-0100-000063000000}"/>
    <hyperlink ref="F1049" r:id="rId101" xr:uid="{00000000-0004-0000-0100-000064000000}"/>
    <hyperlink ref="F1059" r:id="rId102" xr:uid="{00000000-0004-0000-0100-000065000000}"/>
    <hyperlink ref="F1069" r:id="rId103" xr:uid="{00000000-0004-0000-0100-000066000000}"/>
  </hyperlinks>
  <pageMargins left="0.39370078740157483" right="0.39370078740157483" top="0.39370078740157483" bottom="0.39370078740157483" header="0" footer="0"/>
  <pageSetup paperSize="9" scale="76" fitToHeight="100" orientation="portrait" r:id="rId104"/>
  <headerFooter>
    <oddFooter>&amp;CStrana &amp;P z &amp;N</oddFooter>
  </headerFooter>
  <drawing r:id="rId10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1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96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92</v>
      </c>
    </row>
    <row r="4" spans="1:46" s="1" customFormat="1" ht="24.95" customHeight="1">
      <c r="B4" s="20"/>
      <c r="D4" s="104" t="s">
        <v>101</v>
      </c>
      <c r="L4" s="20"/>
      <c r="M4" s="105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06" t="s">
        <v>16</v>
      </c>
      <c r="L6" s="20"/>
    </row>
    <row r="7" spans="1:46" s="1" customFormat="1" ht="16.5" customHeight="1">
      <c r="B7" s="20"/>
      <c r="E7" s="280" t="str">
        <f>'Rekapitulace stavby'!K6</f>
        <v>Město Albrechtice, Krnovská (I/57) - přechod Tyršova</v>
      </c>
      <c r="F7" s="281"/>
      <c r="G7" s="281"/>
      <c r="H7" s="281"/>
      <c r="L7" s="20"/>
    </row>
    <row r="8" spans="1:46" s="2" customFormat="1" ht="12" customHeight="1">
      <c r="A8" s="35"/>
      <c r="B8" s="40"/>
      <c r="C8" s="35"/>
      <c r="D8" s="106" t="s">
        <v>102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282" t="s">
        <v>1060</v>
      </c>
      <c r="F9" s="283"/>
      <c r="G9" s="283"/>
      <c r="H9" s="283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1061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06" t="s">
        <v>22</v>
      </c>
      <c r="E12" s="35"/>
      <c r="F12" s="108" t="s">
        <v>104</v>
      </c>
      <c r="G12" s="35"/>
      <c r="H12" s="35"/>
      <c r="I12" s="106" t="s">
        <v>24</v>
      </c>
      <c r="J12" s="109" t="str">
        <f>'Rekapitulace stavby'!AN8</f>
        <v>17. 5. 2022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21.75" customHeight="1">
      <c r="A13" s="35"/>
      <c r="B13" s="40"/>
      <c r="C13" s="35"/>
      <c r="D13" s="110" t="s">
        <v>26</v>
      </c>
      <c r="E13" s="35"/>
      <c r="F13" s="111" t="s">
        <v>1062</v>
      </c>
      <c r="G13" s="35"/>
      <c r="H13" s="35"/>
      <c r="I13" s="110" t="s">
        <v>28</v>
      </c>
      <c r="J13" s="111" t="s">
        <v>29</v>
      </c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06" t="s">
        <v>30</v>
      </c>
      <c r="E14" s="35"/>
      <c r="F14" s="35"/>
      <c r="G14" s="35"/>
      <c r="H14" s="35"/>
      <c r="I14" s="106" t="s">
        <v>31</v>
      </c>
      <c r="J14" s="108" t="s">
        <v>32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8" t="s">
        <v>33</v>
      </c>
      <c r="F15" s="35"/>
      <c r="G15" s="35"/>
      <c r="H15" s="35"/>
      <c r="I15" s="106" t="s">
        <v>34</v>
      </c>
      <c r="J15" s="108" t="s">
        <v>35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36</v>
      </c>
      <c r="E17" s="35"/>
      <c r="F17" s="35"/>
      <c r="G17" s="35"/>
      <c r="H17" s="35"/>
      <c r="I17" s="106" t="s">
        <v>31</v>
      </c>
      <c r="J17" s="30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284" t="str">
        <f>'Rekapitulace stavby'!E14</f>
        <v>Vyplň údaj</v>
      </c>
      <c r="F18" s="285"/>
      <c r="G18" s="285"/>
      <c r="H18" s="285"/>
      <c r="I18" s="106" t="s">
        <v>34</v>
      </c>
      <c r="J18" s="30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38</v>
      </c>
      <c r="E20" s="35"/>
      <c r="F20" s="35"/>
      <c r="G20" s="35"/>
      <c r="H20" s="35"/>
      <c r="I20" s="106" t="s">
        <v>31</v>
      </c>
      <c r="J20" s="108" t="s">
        <v>39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40</v>
      </c>
      <c r="F21" s="35"/>
      <c r="G21" s="35"/>
      <c r="H21" s="35"/>
      <c r="I21" s="106" t="s">
        <v>34</v>
      </c>
      <c r="J21" s="108" t="s">
        <v>41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43</v>
      </c>
      <c r="E23" s="35"/>
      <c r="F23" s="35"/>
      <c r="G23" s="35"/>
      <c r="H23" s="35"/>
      <c r="I23" s="106" t="s">
        <v>31</v>
      </c>
      <c r="J23" s="108" t="s">
        <v>44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45</v>
      </c>
      <c r="F24" s="35"/>
      <c r="G24" s="35"/>
      <c r="H24" s="35"/>
      <c r="I24" s="106" t="s">
        <v>34</v>
      </c>
      <c r="J24" s="108" t="s">
        <v>44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46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2"/>
      <c r="B27" s="113"/>
      <c r="C27" s="112"/>
      <c r="D27" s="112"/>
      <c r="E27" s="286" t="s">
        <v>44</v>
      </c>
      <c r="F27" s="286"/>
      <c r="G27" s="286"/>
      <c r="H27" s="286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5"/>
      <c r="E29" s="115"/>
      <c r="F29" s="115"/>
      <c r="G29" s="115"/>
      <c r="H29" s="115"/>
      <c r="I29" s="115"/>
      <c r="J29" s="115"/>
      <c r="K29" s="115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6" t="s">
        <v>48</v>
      </c>
      <c r="E30" s="35"/>
      <c r="F30" s="35"/>
      <c r="G30" s="35"/>
      <c r="H30" s="35"/>
      <c r="I30" s="35"/>
      <c r="J30" s="117">
        <f>ROUND(J87, 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5"/>
      <c r="E31" s="115"/>
      <c r="F31" s="115"/>
      <c r="G31" s="115"/>
      <c r="H31" s="115"/>
      <c r="I31" s="115"/>
      <c r="J31" s="115"/>
      <c r="K31" s="115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8" t="s">
        <v>50</v>
      </c>
      <c r="G32" s="35"/>
      <c r="H32" s="35"/>
      <c r="I32" s="118" t="s">
        <v>49</v>
      </c>
      <c r="J32" s="118" t="s">
        <v>51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9" t="s">
        <v>52</v>
      </c>
      <c r="E33" s="106" t="s">
        <v>53</v>
      </c>
      <c r="F33" s="120">
        <f>ROUND((SUM(BE87:BE209)),  2)</f>
        <v>0</v>
      </c>
      <c r="G33" s="35"/>
      <c r="H33" s="35"/>
      <c r="I33" s="121">
        <v>0.21</v>
      </c>
      <c r="J33" s="120">
        <f>ROUND(((SUM(BE87:BE209))*I33),  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54</v>
      </c>
      <c r="F34" s="120">
        <f>ROUND((SUM(BF87:BF209)),  2)</f>
        <v>0</v>
      </c>
      <c r="G34" s="35"/>
      <c r="H34" s="35"/>
      <c r="I34" s="121">
        <v>0.15</v>
      </c>
      <c r="J34" s="120">
        <f>ROUND(((SUM(BF87:BF209))*I34),  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6" t="s">
        <v>55</v>
      </c>
      <c r="F35" s="120">
        <f>ROUND((SUM(BG87:BG209)),  2)</f>
        <v>0</v>
      </c>
      <c r="G35" s="35"/>
      <c r="H35" s="35"/>
      <c r="I35" s="121">
        <v>0.21</v>
      </c>
      <c r="J35" s="120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6" t="s">
        <v>56</v>
      </c>
      <c r="F36" s="120">
        <f>ROUND((SUM(BH87:BH209)),  2)</f>
        <v>0</v>
      </c>
      <c r="G36" s="35"/>
      <c r="H36" s="35"/>
      <c r="I36" s="121">
        <v>0.15</v>
      </c>
      <c r="J36" s="120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6" t="s">
        <v>57</v>
      </c>
      <c r="F37" s="120">
        <f>ROUND((SUM(BI87:BI209)),  2)</f>
        <v>0</v>
      </c>
      <c r="G37" s="35"/>
      <c r="H37" s="35"/>
      <c r="I37" s="121">
        <v>0</v>
      </c>
      <c r="J37" s="120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2"/>
      <c r="D39" s="123" t="s">
        <v>58</v>
      </c>
      <c r="E39" s="124"/>
      <c r="F39" s="124"/>
      <c r="G39" s="125" t="s">
        <v>59</v>
      </c>
      <c r="H39" s="126" t="s">
        <v>60</v>
      </c>
      <c r="I39" s="124"/>
      <c r="J39" s="127">
        <f>SUM(J30:J37)</f>
        <v>0</v>
      </c>
      <c r="K39" s="128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105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287" t="str">
        <f>E7</f>
        <v>Město Albrechtice, Krnovská (I/57) - přechod Tyršova</v>
      </c>
      <c r="F48" s="288"/>
      <c r="G48" s="288"/>
      <c r="H48" s="288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102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59" t="str">
        <f>E9</f>
        <v>SO401 - Úprava VO</v>
      </c>
      <c r="F50" s="289"/>
      <c r="G50" s="289"/>
      <c r="H50" s="289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Město Albrechtice</v>
      </c>
      <c r="G52" s="37"/>
      <c r="H52" s="37"/>
      <c r="I52" s="29" t="s">
        <v>24</v>
      </c>
      <c r="J52" s="60" t="str">
        <f>IF(J12="","",J12)</f>
        <v>17. 5. 2022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5.7" customHeight="1">
      <c r="A54" s="35"/>
      <c r="B54" s="36"/>
      <c r="C54" s="29" t="s">
        <v>30</v>
      </c>
      <c r="D54" s="37"/>
      <c r="E54" s="37"/>
      <c r="F54" s="27" t="str">
        <f>E15</f>
        <v>Město Město Albrechtice</v>
      </c>
      <c r="G54" s="37"/>
      <c r="H54" s="37"/>
      <c r="I54" s="29" t="s">
        <v>38</v>
      </c>
      <c r="J54" s="33" t="str">
        <f>E21</f>
        <v>PK SSZ Obrdlík,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15.2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29" t="s">
        <v>43</v>
      </c>
      <c r="J55" s="33" t="str">
        <f>E24</f>
        <v>Ing. Luděk Obrdlík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33" t="s">
        <v>106</v>
      </c>
      <c r="D57" s="134"/>
      <c r="E57" s="134"/>
      <c r="F57" s="134"/>
      <c r="G57" s="134"/>
      <c r="H57" s="134"/>
      <c r="I57" s="134"/>
      <c r="J57" s="135" t="s">
        <v>107</v>
      </c>
      <c r="K57" s="134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6" t="s">
        <v>80</v>
      </c>
      <c r="D59" s="37"/>
      <c r="E59" s="37"/>
      <c r="F59" s="37"/>
      <c r="G59" s="37"/>
      <c r="H59" s="37"/>
      <c r="I59" s="37"/>
      <c r="J59" s="78">
        <f>J87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108</v>
      </c>
    </row>
    <row r="60" spans="1:47" s="9" customFormat="1" ht="24.95" customHeight="1">
      <c r="B60" s="137"/>
      <c r="C60" s="138"/>
      <c r="D60" s="139" t="s">
        <v>1063</v>
      </c>
      <c r="E60" s="140"/>
      <c r="F60" s="140"/>
      <c r="G60" s="140"/>
      <c r="H60" s="140"/>
      <c r="I60" s="140"/>
      <c r="J60" s="141">
        <f>J88</f>
        <v>0</v>
      </c>
      <c r="K60" s="138"/>
      <c r="L60" s="142"/>
    </row>
    <row r="61" spans="1:47" s="10" customFormat="1" ht="19.899999999999999" customHeight="1">
      <c r="B61" s="143"/>
      <c r="C61" s="144"/>
      <c r="D61" s="145" t="s">
        <v>1064</v>
      </c>
      <c r="E61" s="146"/>
      <c r="F61" s="146"/>
      <c r="G61" s="146"/>
      <c r="H61" s="146"/>
      <c r="I61" s="146"/>
      <c r="J61" s="147">
        <f>J89</f>
        <v>0</v>
      </c>
      <c r="K61" s="144"/>
      <c r="L61" s="148"/>
    </row>
    <row r="62" spans="1:47" s="9" customFormat="1" ht="24.95" customHeight="1">
      <c r="B62" s="137"/>
      <c r="C62" s="138"/>
      <c r="D62" s="139" t="s">
        <v>115</v>
      </c>
      <c r="E62" s="140"/>
      <c r="F62" s="140"/>
      <c r="G62" s="140"/>
      <c r="H62" s="140"/>
      <c r="I62" s="140"/>
      <c r="J62" s="141">
        <f>J99</f>
        <v>0</v>
      </c>
      <c r="K62" s="138"/>
      <c r="L62" s="142"/>
    </row>
    <row r="63" spans="1:47" s="10" customFormat="1" ht="19.899999999999999" customHeight="1">
      <c r="B63" s="143"/>
      <c r="C63" s="144"/>
      <c r="D63" s="145" t="s">
        <v>116</v>
      </c>
      <c r="E63" s="146"/>
      <c r="F63" s="146"/>
      <c r="G63" s="146"/>
      <c r="H63" s="146"/>
      <c r="I63" s="146"/>
      <c r="J63" s="147">
        <f>J100</f>
        <v>0</v>
      </c>
      <c r="K63" s="144"/>
      <c r="L63" s="148"/>
    </row>
    <row r="64" spans="1:47" s="10" customFormat="1" ht="19.899999999999999" customHeight="1">
      <c r="B64" s="143"/>
      <c r="C64" s="144"/>
      <c r="D64" s="145" t="s">
        <v>118</v>
      </c>
      <c r="E64" s="146"/>
      <c r="F64" s="146"/>
      <c r="G64" s="146"/>
      <c r="H64" s="146"/>
      <c r="I64" s="146"/>
      <c r="J64" s="147">
        <f>J169</f>
        <v>0</v>
      </c>
      <c r="K64" s="144"/>
      <c r="L64" s="148"/>
    </row>
    <row r="65" spans="1:31" s="9" customFormat="1" ht="24.95" customHeight="1">
      <c r="B65" s="137"/>
      <c r="C65" s="138"/>
      <c r="D65" s="139" t="s">
        <v>1065</v>
      </c>
      <c r="E65" s="140"/>
      <c r="F65" s="140"/>
      <c r="G65" s="140"/>
      <c r="H65" s="140"/>
      <c r="I65" s="140"/>
      <c r="J65" s="141">
        <f>J197</f>
        <v>0</v>
      </c>
      <c r="K65" s="138"/>
      <c r="L65" s="142"/>
    </row>
    <row r="66" spans="1:31" s="10" customFormat="1" ht="19.899999999999999" customHeight="1">
      <c r="B66" s="143"/>
      <c r="C66" s="144"/>
      <c r="D66" s="145" t="s">
        <v>1066</v>
      </c>
      <c r="E66" s="146"/>
      <c r="F66" s="146"/>
      <c r="G66" s="146"/>
      <c r="H66" s="146"/>
      <c r="I66" s="146"/>
      <c r="J66" s="147">
        <f>J198</f>
        <v>0</v>
      </c>
      <c r="K66" s="144"/>
      <c r="L66" s="148"/>
    </row>
    <row r="67" spans="1:31" s="10" customFormat="1" ht="19.899999999999999" customHeight="1">
      <c r="B67" s="143"/>
      <c r="C67" s="144"/>
      <c r="D67" s="145" t="s">
        <v>1067</v>
      </c>
      <c r="E67" s="146"/>
      <c r="F67" s="146"/>
      <c r="G67" s="146"/>
      <c r="H67" s="146"/>
      <c r="I67" s="146"/>
      <c r="J67" s="147">
        <f>J204</f>
        <v>0</v>
      </c>
      <c r="K67" s="144"/>
      <c r="L67" s="148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3" t="s">
        <v>119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16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287" t="str">
        <f>E7</f>
        <v>Město Albrechtice, Krnovská (I/57) - přechod Tyršova</v>
      </c>
      <c r="F77" s="288"/>
      <c r="G77" s="288"/>
      <c r="H77" s="288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102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259" t="str">
        <f>E9</f>
        <v>SO401 - Úprava VO</v>
      </c>
      <c r="F79" s="289"/>
      <c r="G79" s="289"/>
      <c r="H79" s="289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2" customHeight="1">
      <c r="A81" s="35"/>
      <c r="B81" s="36"/>
      <c r="C81" s="29" t="s">
        <v>22</v>
      </c>
      <c r="D81" s="37"/>
      <c r="E81" s="37"/>
      <c r="F81" s="27" t="str">
        <f>F12</f>
        <v>Město Albrechtice</v>
      </c>
      <c r="G81" s="37"/>
      <c r="H81" s="37"/>
      <c r="I81" s="29" t="s">
        <v>24</v>
      </c>
      <c r="J81" s="60" t="str">
        <f>IF(J12="","",J12)</f>
        <v>17. 5. 2022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25.7" customHeight="1">
      <c r="A83" s="35"/>
      <c r="B83" s="36"/>
      <c r="C83" s="29" t="s">
        <v>30</v>
      </c>
      <c r="D83" s="37"/>
      <c r="E83" s="37"/>
      <c r="F83" s="27" t="str">
        <f>E15</f>
        <v>Město Město Albrechtice</v>
      </c>
      <c r="G83" s="37"/>
      <c r="H83" s="37"/>
      <c r="I83" s="29" t="s">
        <v>38</v>
      </c>
      <c r="J83" s="33" t="str">
        <f>E21</f>
        <v>PK SSZ Obrdlík, s.r.o.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15.2" customHeight="1">
      <c r="A84" s="35"/>
      <c r="B84" s="36"/>
      <c r="C84" s="29" t="s">
        <v>36</v>
      </c>
      <c r="D84" s="37"/>
      <c r="E84" s="37"/>
      <c r="F84" s="27" t="str">
        <f>IF(E18="","",E18)</f>
        <v>Vyplň údaj</v>
      </c>
      <c r="G84" s="37"/>
      <c r="H84" s="37"/>
      <c r="I84" s="29" t="s">
        <v>43</v>
      </c>
      <c r="J84" s="33" t="str">
        <f>E24</f>
        <v>Ing. Luděk Obrdlík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65" s="11" customFormat="1" ht="29.25" customHeight="1">
      <c r="A86" s="149"/>
      <c r="B86" s="150"/>
      <c r="C86" s="151" t="s">
        <v>120</v>
      </c>
      <c r="D86" s="152" t="s">
        <v>67</v>
      </c>
      <c r="E86" s="152" t="s">
        <v>63</v>
      </c>
      <c r="F86" s="152" t="s">
        <v>64</v>
      </c>
      <c r="G86" s="152" t="s">
        <v>121</v>
      </c>
      <c r="H86" s="152" t="s">
        <v>122</v>
      </c>
      <c r="I86" s="152" t="s">
        <v>123</v>
      </c>
      <c r="J86" s="152" t="s">
        <v>107</v>
      </c>
      <c r="K86" s="153" t="s">
        <v>124</v>
      </c>
      <c r="L86" s="154"/>
      <c r="M86" s="69" t="s">
        <v>44</v>
      </c>
      <c r="N86" s="70" t="s">
        <v>52</v>
      </c>
      <c r="O86" s="70" t="s">
        <v>125</v>
      </c>
      <c r="P86" s="70" t="s">
        <v>126</v>
      </c>
      <c r="Q86" s="70" t="s">
        <v>127</v>
      </c>
      <c r="R86" s="70" t="s">
        <v>128</v>
      </c>
      <c r="S86" s="70" t="s">
        <v>129</v>
      </c>
      <c r="T86" s="71" t="s">
        <v>130</v>
      </c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</row>
    <row r="87" spans="1:65" s="2" customFormat="1" ht="22.9" customHeight="1">
      <c r="A87" s="35"/>
      <c r="B87" s="36"/>
      <c r="C87" s="76" t="s">
        <v>131</v>
      </c>
      <c r="D87" s="37"/>
      <c r="E87" s="37"/>
      <c r="F87" s="37"/>
      <c r="G87" s="37"/>
      <c r="H87" s="37"/>
      <c r="I87" s="37"/>
      <c r="J87" s="155">
        <f>BK87</f>
        <v>0</v>
      </c>
      <c r="K87" s="37"/>
      <c r="L87" s="40"/>
      <c r="M87" s="72"/>
      <c r="N87" s="156"/>
      <c r="O87" s="73"/>
      <c r="P87" s="157">
        <f>P88+P99+P197</f>
        <v>0</v>
      </c>
      <c r="Q87" s="73"/>
      <c r="R87" s="157">
        <f>R88+R99+R197</f>
        <v>8.1540000000000001E-2</v>
      </c>
      <c r="S87" s="73"/>
      <c r="T87" s="158">
        <f>T88+T99+T197</f>
        <v>4.4000000000000004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7" t="s">
        <v>81</v>
      </c>
      <c r="AU87" s="17" t="s">
        <v>108</v>
      </c>
      <c r="BK87" s="159">
        <f>BK88+BK99+BK197</f>
        <v>0</v>
      </c>
    </row>
    <row r="88" spans="1:65" s="12" customFormat="1" ht="25.9" customHeight="1">
      <c r="B88" s="160"/>
      <c r="C88" s="161"/>
      <c r="D88" s="162" t="s">
        <v>81</v>
      </c>
      <c r="E88" s="163" t="s">
        <v>1068</v>
      </c>
      <c r="F88" s="163" t="s">
        <v>1069</v>
      </c>
      <c r="G88" s="161"/>
      <c r="H88" s="161"/>
      <c r="I88" s="164"/>
      <c r="J88" s="165">
        <f>BK88</f>
        <v>0</v>
      </c>
      <c r="K88" s="161"/>
      <c r="L88" s="166"/>
      <c r="M88" s="167"/>
      <c r="N88" s="168"/>
      <c r="O88" s="168"/>
      <c r="P88" s="169">
        <f>P89</f>
        <v>0</v>
      </c>
      <c r="Q88" s="168"/>
      <c r="R88" s="169">
        <f>R89</f>
        <v>3.5E-4</v>
      </c>
      <c r="S88" s="168"/>
      <c r="T88" s="170">
        <f>T89</f>
        <v>0</v>
      </c>
      <c r="AR88" s="171" t="s">
        <v>92</v>
      </c>
      <c r="AT88" s="172" t="s">
        <v>81</v>
      </c>
      <c r="AU88" s="172" t="s">
        <v>82</v>
      </c>
      <c r="AY88" s="171" t="s">
        <v>134</v>
      </c>
      <c r="BK88" s="173">
        <f>BK89</f>
        <v>0</v>
      </c>
    </row>
    <row r="89" spans="1:65" s="12" customFormat="1" ht="22.9" customHeight="1">
      <c r="B89" s="160"/>
      <c r="C89" s="161"/>
      <c r="D89" s="162" t="s">
        <v>81</v>
      </c>
      <c r="E89" s="174" t="s">
        <v>1070</v>
      </c>
      <c r="F89" s="174" t="s">
        <v>1071</v>
      </c>
      <c r="G89" s="161"/>
      <c r="H89" s="161"/>
      <c r="I89" s="164"/>
      <c r="J89" s="175">
        <f>BK89</f>
        <v>0</v>
      </c>
      <c r="K89" s="161"/>
      <c r="L89" s="166"/>
      <c r="M89" s="167"/>
      <c r="N89" s="168"/>
      <c r="O89" s="168"/>
      <c r="P89" s="169">
        <f>SUM(P90:P98)</f>
        <v>0</v>
      </c>
      <c r="Q89" s="168"/>
      <c r="R89" s="169">
        <f>SUM(R90:R98)</f>
        <v>3.5E-4</v>
      </c>
      <c r="S89" s="168"/>
      <c r="T89" s="170">
        <f>SUM(T90:T98)</f>
        <v>0</v>
      </c>
      <c r="AR89" s="171" t="s">
        <v>92</v>
      </c>
      <c r="AT89" s="172" t="s">
        <v>81</v>
      </c>
      <c r="AU89" s="172" t="s">
        <v>90</v>
      </c>
      <c r="AY89" s="171" t="s">
        <v>134</v>
      </c>
      <c r="BK89" s="173">
        <f>SUM(BK90:BK98)</f>
        <v>0</v>
      </c>
    </row>
    <row r="90" spans="1:65" s="2" customFormat="1" ht="37.9" customHeight="1">
      <c r="A90" s="35"/>
      <c r="B90" s="36"/>
      <c r="C90" s="176" t="s">
        <v>90</v>
      </c>
      <c r="D90" s="176" t="s">
        <v>136</v>
      </c>
      <c r="E90" s="177" t="s">
        <v>1072</v>
      </c>
      <c r="F90" s="178" t="s">
        <v>1073</v>
      </c>
      <c r="G90" s="179" t="s">
        <v>284</v>
      </c>
      <c r="H90" s="180">
        <v>1</v>
      </c>
      <c r="I90" s="181"/>
      <c r="J90" s="182">
        <f>ROUND(I90*H90,2)</f>
        <v>0</v>
      </c>
      <c r="K90" s="178" t="s">
        <v>140</v>
      </c>
      <c r="L90" s="40"/>
      <c r="M90" s="183" t="s">
        <v>44</v>
      </c>
      <c r="N90" s="184" t="s">
        <v>53</v>
      </c>
      <c r="O90" s="65"/>
      <c r="P90" s="185">
        <f>O90*H90</f>
        <v>0</v>
      </c>
      <c r="Q90" s="185">
        <v>0</v>
      </c>
      <c r="R90" s="185">
        <f>Q90*H90</f>
        <v>0</v>
      </c>
      <c r="S90" s="185">
        <v>0</v>
      </c>
      <c r="T90" s="186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7" t="s">
        <v>254</v>
      </c>
      <c r="AT90" s="187" t="s">
        <v>136</v>
      </c>
      <c r="AU90" s="187" t="s">
        <v>92</v>
      </c>
      <c r="AY90" s="17" t="s">
        <v>134</v>
      </c>
      <c r="BE90" s="188">
        <f>IF(N90="základní",J90,0)</f>
        <v>0</v>
      </c>
      <c r="BF90" s="188">
        <f>IF(N90="snížená",J90,0)</f>
        <v>0</v>
      </c>
      <c r="BG90" s="188">
        <f>IF(N90="zákl. přenesená",J90,0)</f>
        <v>0</v>
      </c>
      <c r="BH90" s="188">
        <f>IF(N90="sníž. přenesená",J90,0)</f>
        <v>0</v>
      </c>
      <c r="BI90" s="188">
        <f>IF(N90="nulová",J90,0)</f>
        <v>0</v>
      </c>
      <c r="BJ90" s="17" t="s">
        <v>90</v>
      </c>
      <c r="BK90" s="188">
        <f>ROUND(I90*H90,2)</f>
        <v>0</v>
      </c>
      <c r="BL90" s="17" t="s">
        <v>254</v>
      </c>
      <c r="BM90" s="187" t="s">
        <v>1074</v>
      </c>
    </row>
    <row r="91" spans="1:65" s="2" customFormat="1" ht="11.25">
      <c r="A91" s="35"/>
      <c r="B91" s="36"/>
      <c r="C91" s="37"/>
      <c r="D91" s="189" t="s">
        <v>143</v>
      </c>
      <c r="E91" s="37"/>
      <c r="F91" s="190" t="s">
        <v>1075</v>
      </c>
      <c r="G91" s="37"/>
      <c r="H91" s="37"/>
      <c r="I91" s="191"/>
      <c r="J91" s="37"/>
      <c r="K91" s="37"/>
      <c r="L91" s="40"/>
      <c r="M91" s="192"/>
      <c r="N91" s="193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7" t="s">
        <v>143</v>
      </c>
      <c r="AU91" s="17" t="s">
        <v>92</v>
      </c>
    </row>
    <row r="92" spans="1:65" s="13" customFormat="1" ht="11.25">
      <c r="B92" s="194"/>
      <c r="C92" s="195"/>
      <c r="D92" s="196" t="s">
        <v>145</v>
      </c>
      <c r="E92" s="197" t="s">
        <v>44</v>
      </c>
      <c r="F92" s="198" t="s">
        <v>1076</v>
      </c>
      <c r="G92" s="195"/>
      <c r="H92" s="197" t="s">
        <v>44</v>
      </c>
      <c r="I92" s="199"/>
      <c r="J92" s="195"/>
      <c r="K92" s="195"/>
      <c r="L92" s="200"/>
      <c r="M92" s="201"/>
      <c r="N92" s="202"/>
      <c r="O92" s="202"/>
      <c r="P92" s="202"/>
      <c r="Q92" s="202"/>
      <c r="R92" s="202"/>
      <c r="S92" s="202"/>
      <c r="T92" s="203"/>
      <c r="AT92" s="204" t="s">
        <v>145</v>
      </c>
      <c r="AU92" s="204" t="s">
        <v>92</v>
      </c>
      <c r="AV92" s="13" t="s">
        <v>90</v>
      </c>
      <c r="AW92" s="13" t="s">
        <v>42</v>
      </c>
      <c r="AX92" s="13" t="s">
        <v>82</v>
      </c>
      <c r="AY92" s="204" t="s">
        <v>134</v>
      </c>
    </row>
    <row r="93" spans="1:65" s="13" customFormat="1" ht="11.25">
      <c r="B93" s="194"/>
      <c r="C93" s="195"/>
      <c r="D93" s="196" t="s">
        <v>145</v>
      </c>
      <c r="E93" s="197" t="s">
        <v>44</v>
      </c>
      <c r="F93" s="198" t="s">
        <v>1077</v>
      </c>
      <c r="G93" s="195"/>
      <c r="H93" s="197" t="s">
        <v>44</v>
      </c>
      <c r="I93" s="199"/>
      <c r="J93" s="195"/>
      <c r="K93" s="195"/>
      <c r="L93" s="200"/>
      <c r="M93" s="201"/>
      <c r="N93" s="202"/>
      <c r="O93" s="202"/>
      <c r="P93" s="202"/>
      <c r="Q93" s="202"/>
      <c r="R93" s="202"/>
      <c r="S93" s="202"/>
      <c r="T93" s="203"/>
      <c r="AT93" s="204" t="s">
        <v>145</v>
      </c>
      <c r="AU93" s="204" t="s">
        <v>92</v>
      </c>
      <c r="AV93" s="13" t="s">
        <v>90</v>
      </c>
      <c r="AW93" s="13" t="s">
        <v>42</v>
      </c>
      <c r="AX93" s="13" t="s">
        <v>82</v>
      </c>
      <c r="AY93" s="204" t="s">
        <v>134</v>
      </c>
    </row>
    <row r="94" spans="1:65" s="14" customFormat="1" ht="11.25">
      <c r="B94" s="205"/>
      <c r="C94" s="206"/>
      <c r="D94" s="196" t="s">
        <v>145</v>
      </c>
      <c r="E94" s="207" t="s">
        <v>44</v>
      </c>
      <c r="F94" s="208" t="s">
        <v>90</v>
      </c>
      <c r="G94" s="206"/>
      <c r="H94" s="209">
        <v>1</v>
      </c>
      <c r="I94" s="210"/>
      <c r="J94" s="206"/>
      <c r="K94" s="206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145</v>
      </c>
      <c r="AU94" s="215" t="s">
        <v>92</v>
      </c>
      <c r="AV94" s="14" t="s">
        <v>92</v>
      </c>
      <c r="AW94" s="14" t="s">
        <v>42</v>
      </c>
      <c r="AX94" s="14" t="s">
        <v>90</v>
      </c>
      <c r="AY94" s="215" t="s">
        <v>134</v>
      </c>
    </row>
    <row r="95" spans="1:65" s="2" customFormat="1" ht="16.5" customHeight="1">
      <c r="A95" s="35"/>
      <c r="B95" s="36"/>
      <c r="C95" s="216" t="s">
        <v>92</v>
      </c>
      <c r="D95" s="216" t="s">
        <v>166</v>
      </c>
      <c r="E95" s="217" t="s">
        <v>1078</v>
      </c>
      <c r="F95" s="218" t="s">
        <v>1079</v>
      </c>
      <c r="G95" s="219" t="s">
        <v>284</v>
      </c>
      <c r="H95" s="220">
        <v>1</v>
      </c>
      <c r="I95" s="221"/>
      <c r="J95" s="222">
        <f>ROUND(I95*H95,2)</f>
        <v>0</v>
      </c>
      <c r="K95" s="218" t="s">
        <v>323</v>
      </c>
      <c r="L95" s="223"/>
      <c r="M95" s="224" t="s">
        <v>44</v>
      </c>
      <c r="N95" s="225" t="s">
        <v>53</v>
      </c>
      <c r="O95" s="65"/>
      <c r="P95" s="185">
        <f>O95*H95</f>
        <v>0</v>
      </c>
      <c r="Q95" s="185">
        <v>3.5E-4</v>
      </c>
      <c r="R95" s="185">
        <f>Q95*H95</f>
        <v>3.5E-4</v>
      </c>
      <c r="S95" s="185">
        <v>0</v>
      </c>
      <c r="T95" s="18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7" t="s">
        <v>344</v>
      </c>
      <c r="AT95" s="187" t="s">
        <v>166</v>
      </c>
      <c r="AU95" s="187" t="s">
        <v>92</v>
      </c>
      <c r="AY95" s="17" t="s">
        <v>134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7" t="s">
        <v>90</v>
      </c>
      <c r="BK95" s="188">
        <f>ROUND(I95*H95,2)</f>
        <v>0</v>
      </c>
      <c r="BL95" s="17" t="s">
        <v>254</v>
      </c>
      <c r="BM95" s="187" t="s">
        <v>1080</v>
      </c>
    </row>
    <row r="96" spans="1:65" s="13" customFormat="1" ht="11.25">
      <c r="B96" s="194"/>
      <c r="C96" s="195"/>
      <c r="D96" s="196" t="s">
        <v>145</v>
      </c>
      <c r="E96" s="197" t="s">
        <v>44</v>
      </c>
      <c r="F96" s="198" t="s">
        <v>1076</v>
      </c>
      <c r="G96" s="195"/>
      <c r="H96" s="197" t="s">
        <v>44</v>
      </c>
      <c r="I96" s="199"/>
      <c r="J96" s="195"/>
      <c r="K96" s="195"/>
      <c r="L96" s="200"/>
      <c r="M96" s="201"/>
      <c r="N96" s="202"/>
      <c r="O96" s="202"/>
      <c r="P96" s="202"/>
      <c r="Q96" s="202"/>
      <c r="R96" s="202"/>
      <c r="S96" s="202"/>
      <c r="T96" s="203"/>
      <c r="AT96" s="204" t="s">
        <v>145</v>
      </c>
      <c r="AU96" s="204" t="s">
        <v>92</v>
      </c>
      <c r="AV96" s="13" t="s">
        <v>90</v>
      </c>
      <c r="AW96" s="13" t="s">
        <v>42</v>
      </c>
      <c r="AX96" s="13" t="s">
        <v>82</v>
      </c>
      <c r="AY96" s="204" t="s">
        <v>134</v>
      </c>
    </row>
    <row r="97" spans="1:65" s="13" customFormat="1" ht="11.25">
      <c r="B97" s="194"/>
      <c r="C97" s="195"/>
      <c r="D97" s="196" t="s">
        <v>145</v>
      </c>
      <c r="E97" s="197" t="s">
        <v>44</v>
      </c>
      <c r="F97" s="198" t="s">
        <v>1081</v>
      </c>
      <c r="G97" s="195"/>
      <c r="H97" s="197" t="s">
        <v>44</v>
      </c>
      <c r="I97" s="199"/>
      <c r="J97" s="195"/>
      <c r="K97" s="195"/>
      <c r="L97" s="200"/>
      <c r="M97" s="201"/>
      <c r="N97" s="202"/>
      <c r="O97" s="202"/>
      <c r="P97" s="202"/>
      <c r="Q97" s="202"/>
      <c r="R97" s="202"/>
      <c r="S97" s="202"/>
      <c r="T97" s="203"/>
      <c r="AT97" s="204" t="s">
        <v>145</v>
      </c>
      <c r="AU97" s="204" t="s">
        <v>92</v>
      </c>
      <c r="AV97" s="13" t="s">
        <v>90</v>
      </c>
      <c r="AW97" s="13" t="s">
        <v>42</v>
      </c>
      <c r="AX97" s="13" t="s">
        <v>82</v>
      </c>
      <c r="AY97" s="204" t="s">
        <v>134</v>
      </c>
    </row>
    <row r="98" spans="1:65" s="14" customFormat="1" ht="11.25">
      <c r="B98" s="205"/>
      <c r="C98" s="206"/>
      <c r="D98" s="196" t="s">
        <v>145</v>
      </c>
      <c r="E98" s="207" t="s">
        <v>44</v>
      </c>
      <c r="F98" s="208" t="s">
        <v>90</v>
      </c>
      <c r="G98" s="206"/>
      <c r="H98" s="209">
        <v>1</v>
      </c>
      <c r="I98" s="210"/>
      <c r="J98" s="206"/>
      <c r="K98" s="206"/>
      <c r="L98" s="211"/>
      <c r="M98" s="212"/>
      <c r="N98" s="213"/>
      <c r="O98" s="213"/>
      <c r="P98" s="213"/>
      <c r="Q98" s="213"/>
      <c r="R98" s="213"/>
      <c r="S98" s="213"/>
      <c r="T98" s="214"/>
      <c r="AT98" s="215" t="s">
        <v>145</v>
      </c>
      <c r="AU98" s="215" t="s">
        <v>92</v>
      </c>
      <c r="AV98" s="14" t="s">
        <v>92</v>
      </c>
      <c r="AW98" s="14" t="s">
        <v>42</v>
      </c>
      <c r="AX98" s="14" t="s">
        <v>90</v>
      </c>
      <c r="AY98" s="215" t="s">
        <v>134</v>
      </c>
    </row>
    <row r="99" spans="1:65" s="12" customFormat="1" ht="25.9" customHeight="1">
      <c r="B99" s="160"/>
      <c r="C99" s="161"/>
      <c r="D99" s="162" t="s">
        <v>81</v>
      </c>
      <c r="E99" s="163" t="s">
        <v>166</v>
      </c>
      <c r="F99" s="163" t="s">
        <v>484</v>
      </c>
      <c r="G99" s="161"/>
      <c r="H99" s="161"/>
      <c r="I99" s="164"/>
      <c r="J99" s="165">
        <f>BK99</f>
        <v>0</v>
      </c>
      <c r="K99" s="161"/>
      <c r="L99" s="166"/>
      <c r="M99" s="167"/>
      <c r="N99" s="168"/>
      <c r="O99" s="168"/>
      <c r="P99" s="169">
        <f>P100+P169</f>
        <v>0</v>
      </c>
      <c r="Q99" s="168"/>
      <c r="R99" s="169">
        <f>R100+R169</f>
        <v>8.1189999999999998E-2</v>
      </c>
      <c r="S99" s="168"/>
      <c r="T99" s="170">
        <f>T100+T169</f>
        <v>4.4000000000000004</v>
      </c>
      <c r="AR99" s="171" t="s">
        <v>155</v>
      </c>
      <c r="AT99" s="172" t="s">
        <v>81</v>
      </c>
      <c r="AU99" s="172" t="s">
        <v>82</v>
      </c>
      <c r="AY99" s="171" t="s">
        <v>134</v>
      </c>
      <c r="BK99" s="173">
        <f>BK100+BK169</f>
        <v>0</v>
      </c>
    </row>
    <row r="100" spans="1:65" s="12" customFormat="1" ht="22.9" customHeight="1">
      <c r="B100" s="160"/>
      <c r="C100" s="161"/>
      <c r="D100" s="162" t="s">
        <v>81</v>
      </c>
      <c r="E100" s="174" t="s">
        <v>485</v>
      </c>
      <c r="F100" s="174" t="s">
        <v>486</v>
      </c>
      <c r="G100" s="161"/>
      <c r="H100" s="161"/>
      <c r="I100" s="164"/>
      <c r="J100" s="175">
        <f>BK100</f>
        <v>0</v>
      </c>
      <c r="K100" s="161"/>
      <c r="L100" s="166"/>
      <c r="M100" s="167"/>
      <c r="N100" s="168"/>
      <c r="O100" s="168"/>
      <c r="P100" s="169">
        <f>SUM(P101:P168)</f>
        <v>0</v>
      </c>
      <c r="Q100" s="168"/>
      <c r="R100" s="169">
        <f>SUM(R101:R168)</f>
        <v>8.1189999999999998E-2</v>
      </c>
      <c r="S100" s="168"/>
      <c r="T100" s="170">
        <f>SUM(T101:T168)</f>
        <v>0</v>
      </c>
      <c r="AR100" s="171" t="s">
        <v>155</v>
      </c>
      <c r="AT100" s="172" t="s">
        <v>81</v>
      </c>
      <c r="AU100" s="172" t="s">
        <v>90</v>
      </c>
      <c r="AY100" s="171" t="s">
        <v>134</v>
      </c>
      <c r="BK100" s="173">
        <f>SUM(BK101:BK168)</f>
        <v>0</v>
      </c>
    </row>
    <row r="101" spans="1:65" s="2" customFormat="1" ht="33" customHeight="1">
      <c r="A101" s="35"/>
      <c r="B101" s="36"/>
      <c r="C101" s="176" t="s">
        <v>155</v>
      </c>
      <c r="D101" s="176" t="s">
        <v>136</v>
      </c>
      <c r="E101" s="177" t="s">
        <v>488</v>
      </c>
      <c r="F101" s="178" t="s">
        <v>489</v>
      </c>
      <c r="G101" s="179" t="s">
        <v>284</v>
      </c>
      <c r="H101" s="180">
        <v>12</v>
      </c>
      <c r="I101" s="181"/>
      <c r="J101" s="182">
        <f>ROUND(I101*H101,2)</f>
        <v>0</v>
      </c>
      <c r="K101" s="178" t="s">
        <v>140</v>
      </c>
      <c r="L101" s="40"/>
      <c r="M101" s="183" t="s">
        <v>44</v>
      </c>
      <c r="N101" s="184" t="s">
        <v>53</v>
      </c>
      <c r="O101" s="65"/>
      <c r="P101" s="185">
        <f>O101*H101</f>
        <v>0</v>
      </c>
      <c r="Q101" s="185">
        <v>0</v>
      </c>
      <c r="R101" s="185">
        <f>Q101*H101</f>
        <v>0</v>
      </c>
      <c r="S101" s="185">
        <v>0</v>
      </c>
      <c r="T101" s="186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7" t="s">
        <v>567</v>
      </c>
      <c r="AT101" s="187" t="s">
        <v>136</v>
      </c>
      <c r="AU101" s="187" t="s">
        <v>92</v>
      </c>
      <c r="AY101" s="17" t="s">
        <v>134</v>
      </c>
      <c r="BE101" s="188">
        <f>IF(N101="základní",J101,0)</f>
        <v>0</v>
      </c>
      <c r="BF101" s="188">
        <f>IF(N101="snížená",J101,0)</f>
        <v>0</v>
      </c>
      <c r="BG101" s="188">
        <f>IF(N101="zákl. přenesená",J101,0)</f>
        <v>0</v>
      </c>
      <c r="BH101" s="188">
        <f>IF(N101="sníž. přenesená",J101,0)</f>
        <v>0</v>
      </c>
      <c r="BI101" s="188">
        <f>IF(N101="nulová",J101,0)</f>
        <v>0</v>
      </c>
      <c r="BJ101" s="17" t="s">
        <v>90</v>
      </c>
      <c r="BK101" s="188">
        <f>ROUND(I101*H101,2)</f>
        <v>0</v>
      </c>
      <c r="BL101" s="17" t="s">
        <v>567</v>
      </c>
      <c r="BM101" s="187" t="s">
        <v>490</v>
      </c>
    </row>
    <row r="102" spans="1:65" s="2" customFormat="1" ht="11.25">
      <c r="A102" s="35"/>
      <c r="B102" s="36"/>
      <c r="C102" s="37"/>
      <c r="D102" s="189" t="s">
        <v>143</v>
      </c>
      <c r="E102" s="37"/>
      <c r="F102" s="190" t="s">
        <v>491</v>
      </c>
      <c r="G102" s="37"/>
      <c r="H102" s="37"/>
      <c r="I102" s="191"/>
      <c r="J102" s="37"/>
      <c r="K102" s="37"/>
      <c r="L102" s="40"/>
      <c r="M102" s="192"/>
      <c r="N102" s="193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7" t="s">
        <v>143</v>
      </c>
      <c r="AU102" s="17" t="s">
        <v>92</v>
      </c>
    </row>
    <row r="103" spans="1:65" s="13" customFormat="1" ht="11.25">
      <c r="B103" s="194"/>
      <c r="C103" s="195"/>
      <c r="D103" s="196" t="s">
        <v>145</v>
      </c>
      <c r="E103" s="197" t="s">
        <v>44</v>
      </c>
      <c r="F103" s="198" t="s">
        <v>1076</v>
      </c>
      <c r="G103" s="195"/>
      <c r="H103" s="197" t="s">
        <v>44</v>
      </c>
      <c r="I103" s="199"/>
      <c r="J103" s="195"/>
      <c r="K103" s="195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145</v>
      </c>
      <c r="AU103" s="204" t="s">
        <v>92</v>
      </c>
      <c r="AV103" s="13" t="s">
        <v>90</v>
      </c>
      <c r="AW103" s="13" t="s">
        <v>42</v>
      </c>
      <c r="AX103" s="13" t="s">
        <v>82</v>
      </c>
      <c r="AY103" s="204" t="s">
        <v>134</v>
      </c>
    </row>
    <row r="104" spans="1:65" s="13" customFormat="1" ht="11.25">
      <c r="B104" s="194"/>
      <c r="C104" s="195"/>
      <c r="D104" s="196" t="s">
        <v>145</v>
      </c>
      <c r="E104" s="197" t="s">
        <v>44</v>
      </c>
      <c r="F104" s="198" t="s">
        <v>493</v>
      </c>
      <c r="G104" s="195"/>
      <c r="H104" s="197" t="s">
        <v>44</v>
      </c>
      <c r="I104" s="199"/>
      <c r="J104" s="195"/>
      <c r="K104" s="195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145</v>
      </c>
      <c r="AU104" s="204" t="s">
        <v>92</v>
      </c>
      <c r="AV104" s="13" t="s">
        <v>90</v>
      </c>
      <c r="AW104" s="13" t="s">
        <v>42</v>
      </c>
      <c r="AX104" s="13" t="s">
        <v>82</v>
      </c>
      <c r="AY104" s="204" t="s">
        <v>134</v>
      </c>
    </row>
    <row r="105" spans="1:65" s="14" customFormat="1" ht="11.25">
      <c r="B105" s="205"/>
      <c r="C105" s="206"/>
      <c r="D105" s="196" t="s">
        <v>145</v>
      </c>
      <c r="E105" s="207" t="s">
        <v>44</v>
      </c>
      <c r="F105" s="208" t="s">
        <v>1082</v>
      </c>
      <c r="G105" s="206"/>
      <c r="H105" s="209">
        <v>12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145</v>
      </c>
      <c r="AU105" s="215" t="s">
        <v>92</v>
      </c>
      <c r="AV105" s="14" t="s">
        <v>92</v>
      </c>
      <c r="AW105" s="14" t="s">
        <v>42</v>
      </c>
      <c r="AX105" s="14" t="s">
        <v>90</v>
      </c>
      <c r="AY105" s="215" t="s">
        <v>134</v>
      </c>
    </row>
    <row r="106" spans="1:65" s="2" customFormat="1" ht="37.9" customHeight="1">
      <c r="A106" s="35"/>
      <c r="B106" s="36"/>
      <c r="C106" s="176" t="s">
        <v>141</v>
      </c>
      <c r="D106" s="176" t="s">
        <v>136</v>
      </c>
      <c r="E106" s="177" t="s">
        <v>504</v>
      </c>
      <c r="F106" s="178" t="s">
        <v>505</v>
      </c>
      <c r="G106" s="179" t="s">
        <v>284</v>
      </c>
      <c r="H106" s="180">
        <v>4</v>
      </c>
      <c r="I106" s="181"/>
      <c r="J106" s="182">
        <f>ROUND(I106*H106,2)</f>
        <v>0</v>
      </c>
      <c r="K106" s="178" t="s">
        <v>140</v>
      </c>
      <c r="L106" s="40"/>
      <c r="M106" s="183" t="s">
        <v>44</v>
      </c>
      <c r="N106" s="184" t="s">
        <v>53</v>
      </c>
      <c r="O106" s="65"/>
      <c r="P106" s="185">
        <f>O106*H106</f>
        <v>0</v>
      </c>
      <c r="Q106" s="185">
        <v>0</v>
      </c>
      <c r="R106" s="185">
        <f>Q106*H106</f>
        <v>0</v>
      </c>
      <c r="S106" s="185">
        <v>0</v>
      </c>
      <c r="T106" s="186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7" t="s">
        <v>567</v>
      </c>
      <c r="AT106" s="187" t="s">
        <v>136</v>
      </c>
      <c r="AU106" s="187" t="s">
        <v>92</v>
      </c>
      <c r="AY106" s="17" t="s">
        <v>134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7" t="s">
        <v>90</v>
      </c>
      <c r="BK106" s="188">
        <f>ROUND(I106*H106,2)</f>
        <v>0</v>
      </c>
      <c r="BL106" s="17" t="s">
        <v>567</v>
      </c>
      <c r="BM106" s="187" t="s">
        <v>506</v>
      </c>
    </row>
    <row r="107" spans="1:65" s="2" customFormat="1" ht="11.25">
      <c r="A107" s="35"/>
      <c r="B107" s="36"/>
      <c r="C107" s="37"/>
      <c r="D107" s="189" t="s">
        <v>143</v>
      </c>
      <c r="E107" s="37"/>
      <c r="F107" s="190" t="s">
        <v>507</v>
      </c>
      <c r="G107" s="37"/>
      <c r="H107" s="37"/>
      <c r="I107" s="191"/>
      <c r="J107" s="37"/>
      <c r="K107" s="37"/>
      <c r="L107" s="40"/>
      <c r="M107" s="192"/>
      <c r="N107" s="193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7" t="s">
        <v>143</v>
      </c>
      <c r="AU107" s="17" t="s">
        <v>92</v>
      </c>
    </row>
    <row r="108" spans="1:65" s="13" customFormat="1" ht="11.25">
      <c r="B108" s="194"/>
      <c r="C108" s="195"/>
      <c r="D108" s="196" t="s">
        <v>145</v>
      </c>
      <c r="E108" s="197" t="s">
        <v>44</v>
      </c>
      <c r="F108" s="198" t="s">
        <v>1076</v>
      </c>
      <c r="G108" s="195"/>
      <c r="H108" s="197" t="s">
        <v>44</v>
      </c>
      <c r="I108" s="199"/>
      <c r="J108" s="195"/>
      <c r="K108" s="195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145</v>
      </c>
      <c r="AU108" s="204" t="s">
        <v>92</v>
      </c>
      <c r="AV108" s="13" t="s">
        <v>90</v>
      </c>
      <c r="AW108" s="13" t="s">
        <v>42</v>
      </c>
      <c r="AX108" s="13" t="s">
        <v>82</v>
      </c>
      <c r="AY108" s="204" t="s">
        <v>134</v>
      </c>
    </row>
    <row r="109" spans="1:65" s="13" customFormat="1" ht="22.5">
      <c r="B109" s="194"/>
      <c r="C109" s="195"/>
      <c r="D109" s="196" t="s">
        <v>145</v>
      </c>
      <c r="E109" s="197" t="s">
        <v>44</v>
      </c>
      <c r="F109" s="198" t="s">
        <v>508</v>
      </c>
      <c r="G109" s="195"/>
      <c r="H109" s="197" t="s">
        <v>44</v>
      </c>
      <c r="I109" s="199"/>
      <c r="J109" s="195"/>
      <c r="K109" s="195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145</v>
      </c>
      <c r="AU109" s="204" t="s">
        <v>92</v>
      </c>
      <c r="AV109" s="13" t="s">
        <v>90</v>
      </c>
      <c r="AW109" s="13" t="s">
        <v>42</v>
      </c>
      <c r="AX109" s="13" t="s">
        <v>82</v>
      </c>
      <c r="AY109" s="204" t="s">
        <v>134</v>
      </c>
    </row>
    <row r="110" spans="1:65" s="14" customFormat="1" ht="11.25">
      <c r="B110" s="205"/>
      <c r="C110" s="206"/>
      <c r="D110" s="196" t="s">
        <v>145</v>
      </c>
      <c r="E110" s="207" t="s">
        <v>44</v>
      </c>
      <c r="F110" s="208" t="s">
        <v>1083</v>
      </c>
      <c r="G110" s="206"/>
      <c r="H110" s="209">
        <v>4</v>
      </c>
      <c r="I110" s="210"/>
      <c r="J110" s="206"/>
      <c r="K110" s="206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145</v>
      </c>
      <c r="AU110" s="215" t="s">
        <v>92</v>
      </c>
      <c r="AV110" s="14" t="s">
        <v>92</v>
      </c>
      <c r="AW110" s="14" t="s">
        <v>42</v>
      </c>
      <c r="AX110" s="14" t="s">
        <v>90</v>
      </c>
      <c r="AY110" s="215" t="s">
        <v>134</v>
      </c>
    </row>
    <row r="111" spans="1:65" s="2" customFormat="1" ht="24.2" customHeight="1">
      <c r="A111" s="35"/>
      <c r="B111" s="36"/>
      <c r="C111" s="216" t="s">
        <v>165</v>
      </c>
      <c r="D111" s="216" t="s">
        <v>166</v>
      </c>
      <c r="E111" s="217" t="s">
        <v>516</v>
      </c>
      <c r="F111" s="218" t="s">
        <v>517</v>
      </c>
      <c r="G111" s="219" t="s">
        <v>284</v>
      </c>
      <c r="H111" s="220">
        <v>4</v>
      </c>
      <c r="I111" s="221"/>
      <c r="J111" s="222">
        <f>ROUND(I111*H111,2)</f>
        <v>0</v>
      </c>
      <c r="K111" s="218" t="s">
        <v>140</v>
      </c>
      <c r="L111" s="223"/>
      <c r="M111" s="224" t="s">
        <v>44</v>
      </c>
      <c r="N111" s="225" t="s">
        <v>53</v>
      </c>
      <c r="O111" s="65"/>
      <c r="P111" s="185">
        <f>O111*H111</f>
        <v>0</v>
      </c>
      <c r="Q111" s="185">
        <v>3.7000000000000002E-3</v>
      </c>
      <c r="R111" s="185">
        <f>Q111*H111</f>
        <v>1.4800000000000001E-2</v>
      </c>
      <c r="S111" s="185">
        <v>0</v>
      </c>
      <c r="T111" s="18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7" t="s">
        <v>1084</v>
      </c>
      <c r="AT111" s="187" t="s">
        <v>166</v>
      </c>
      <c r="AU111" s="187" t="s">
        <v>92</v>
      </c>
      <c r="AY111" s="17" t="s">
        <v>134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17" t="s">
        <v>90</v>
      </c>
      <c r="BK111" s="188">
        <f>ROUND(I111*H111,2)</f>
        <v>0</v>
      </c>
      <c r="BL111" s="17" t="s">
        <v>567</v>
      </c>
      <c r="BM111" s="187" t="s">
        <v>518</v>
      </c>
    </row>
    <row r="112" spans="1:65" s="13" customFormat="1" ht="11.25">
      <c r="B112" s="194"/>
      <c r="C112" s="195"/>
      <c r="D112" s="196" t="s">
        <v>145</v>
      </c>
      <c r="E112" s="197" t="s">
        <v>44</v>
      </c>
      <c r="F112" s="198" t="s">
        <v>1076</v>
      </c>
      <c r="G112" s="195"/>
      <c r="H112" s="197" t="s">
        <v>44</v>
      </c>
      <c r="I112" s="199"/>
      <c r="J112" s="195"/>
      <c r="K112" s="195"/>
      <c r="L112" s="200"/>
      <c r="M112" s="201"/>
      <c r="N112" s="202"/>
      <c r="O112" s="202"/>
      <c r="P112" s="202"/>
      <c r="Q112" s="202"/>
      <c r="R112" s="202"/>
      <c r="S112" s="202"/>
      <c r="T112" s="203"/>
      <c r="AT112" s="204" t="s">
        <v>145</v>
      </c>
      <c r="AU112" s="204" t="s">
        <v>92</v>
      </c>
      <c r="AV112" s="13" t="s">
        <v>90</v>
      </c>
      <c r="AW112" s="13" t="s">
        <v>42</v>
      </c>
      <c r="AX112" s="13" t="s">
        <v>82</v>
      </c>
      <c r="AY112" s="204" t="s">
        <v>134</v>
      </c>
    </row>
    <row r="113" spans="1:65" s="13" customFormat="1" ht="22.5">
      <c r="B113" s="194"/>
      <c r="C113" s="195"/>
      <c r="D113" s="196" t="s">
        <v>145</v>
      </c>
      <c r="E113" s="197" t="s">
        <v>44</v>
      </c>
      <c r="F113" s="198" t="s">
        <v>508</v>
      </c>
      <c r="G113" s="195"/>
      <c r="H113" s="197" t="s">
        <v>44</v>
      </c>
      <c r="I113" s="199"/>
      <c r="J113" s="195"/>
      <c r="K113" s="195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145</v>
      </c>
      <c r="AU113" s="204" t="s">
        <v>92</v>
      </c>
      <c r="AV113" s="13" t="s">
        <v>90</v>
      </c>
      <c r="AW113" s="13" t="s">
        <v>42</v>
      </c>
      <c r="AX113" s="13" t="s">
        <v>82</v>
      </c>
      <c r="AY113" s="204" t="s">
        <v>134</v>
      </c>
    </row>
    <row r="114" spans="1:65" s="14" customFormat="1" ht="11.25">
      <c r="B114" s="205"/>
      <c r="C114" s="206"/>
      <c r="D114" s="196" t="s">
        <v>145</v>
      </c>
      <c r="E114" s="207" t="s">
        <v>44</v>
      </c>
      <c r="F114" s="208" t="s">
        <v>1083</v>
      </c>
      <c r="G114" s="206"/>
      <c r="H114" s="209">
        <v>4</v>
      </c>
      <c r="I114" s="210"/>
      <c r="J114" s="206"/>
      <c r="K114" s="206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145</v>
      </c>
      <c r="AU114" s="215" t="s">
        <v>92</v>
      </c>
      <c r="AV114" s="14" t="s">
        <v>92</v>
      </c>
      <c r="AW114" s="14" t="s">
        <v>42</v>
      </c>
      <c r="AX114" s="14" t="s">
        <v>90</v>
      </c>
      <c r="AY114" s="215" t="s">
        <v>134</v>
      </c>
    </row>
    <row r="115" spans="1:65" s="2" customFormat="1" ht="21.75" customHeight="1">
      <c r="A115" s="35"/>
      <c r="B115" s="36"/>
      <c r="C115" s="176" t="s">
        <v>174</v>
      </c>
      <c r="D115" s="176" t="s">
        <v>136</v>
      </c>
      <c r="E115" s="177" t="s">
        <v>522</v>
      </c>
      <c r="F115" s="178" t="s">
        <v>523</v>
      </c>
      <c r="G115" s="179" t="s">
        <v>284</v>
      </c>
      <c r="H115" s="180">
        <v>2</v>
      </c>
      <c r="I115" s="181"/>
      <c r="J115" s="182">
        <f>ROUND(I115*H115,2)</f>
        <v>0</v>
      </c>
      <c r="K115" s="178" t="s">
        <v>140</v>
      </c>
      <c r="L115" s="40"/>
      <c r="M115" s="183" t="s">
        <v>44</v>
      </c>
      <c r="N115" s="184" t="s">
        <v>53</v>
      </c>
      <c r="O115" s="65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7" t="s">
        <v>567</v>
      </c>
      <c r="AT115" s="187" t="s">
        <v>136</v>
      </c>
      <c r="AU115" s="187" t="s">
        <v>92</v>
      </c>
      <c r="AY115" s="17" t="s">
        <v>134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7" t="s">
        <v>90</v>
      </c>
      <c r="BK115" s="188">
        <f>ROUND(I115*H115,2)</f>
        <v>0</v>
      </c>
      <c r="BL115" s="17" t="s">
        <v>567</v>
      </c>
      <c r="BM115" s="187" t="s">
        <v>1085</v>
      </c>
    </row>
    <row r="116" spans="1:65" s="2" customFormat="1" ht="11.25">
      <c r="A116" s="35"/>
      <c r="B116" s="36"/>
      <c r="C116" s="37"/>
      <c r="D116" s="189" t="s">
        <v>143</v>
      </c>
      <c r="E116" s="37"/>
      <c r="F116" s="190" t="s">
        <v>525</v>
      </c>
      <c r="G116" s="37"/>
      <c r="H116" s="37"/>
      <c r="I116" s="191"/>
      <c r="J116" s="37"/>
      <c r="K116" s="37"/>
      <c r="L116" s="40"/>
      <c r="M116" s="192"/>
      <c r="N116" s="193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7" t="s">
        <v>143</v>
      </c>
      <c r="AU116" s="17" t="s">
        <v>92</v>
      </c>
    </row>
    <row r="117" spans="1:65" s="13" customFormat="1" ht="11.25">
      <c r="B117" s="194"/>
      <c r="C117" s="195"/>
      <c r="D117" s="196" t="s">
        <v>145</v>
      </c>
      <c r="E117" s="197" t="s">
        <v>44</v>
      </c>
      <c r="F117" s="198" t="s">
        <v>1076</v>
      </c>
      <c r="G117" s="195"/>
      <c r="H117" s="197" t="s">
        <v>44</v>
      </c>
      <c r="I117" s="199"/>
      <c r="J117" s="195"/>
      <c r="K117" s="195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145</v>
      </c>
      <c r="AU117" s="204" t="s">
        <v>92</v>
      </c>
      <c r="AV117" s="13" t="s">
        <v>90</v>
      </c>
      <c r="AW117" s="13" t="s">
        <v>42</v>
      </c>
      <c r="AX117" s="13" t="s">
        <v>82</v>
      </c>
      <c r="AY117" s="204" t="s">
        <v>134</v>
      </c>
    </row>
    <row r="118" spans="1:65" s="13" customFormat="1" ht="11.25">
      <c r="B118" s="194"/>
      <c r="C118" s="195"/>
      <c r="D118" s="196" t="s">
        <v>145</v>
      </c>
      <c r="E118" s="197" t="s">
        <v>44</v>
      </c>
      <c r="F118" s="198" t="s">
        <v>1086</v>
      </c>
      <c r="G118" s="195"/>
      <c r="H118" s="197" t="s">
        <v>44</v>
      </c>
      <c r="I118" s="199"/>
      <c r="J118" s="195"/>
      <c r="K118" s="195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145</v>
      </c>
      <c r="AU118" s="204" t="s">
        <v>92</v>
      </c>
      <c r="AV118" s="13" t="s">
        <v>90</v>
      </c>
      <c r="AW118" s="13" t="s">
        <v>42</v>
      </c>
      <c r="AX118" s="13" t="s">
        <v>82</v>
      </c>
      <c r="AY118" s="204" t="s">
        <v>134</v>
      </c>
    </row>
    <row r="119" spans="1:65" s="14" customFormat="1" ht="11.25">
      <c r="B119" s="205"/>
      <c r="C119" s="206"/>
      <c r="D119" s="196" t="s">
        <v>145</v>
      </c>
      <c r="E119" s="207" t="s">
        <v>44</v>
      </c>
      <c r="F119" s="208" t="s">
        <v>92</v>
      </c>
      <c r="G119" s="206"/>
      <c r="H119" s="209">
        <v>2</v>
      </c>
      <c r="I119" s="210"/>
      <c r="J119" s="206"/>
      <c r="K119" s="206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145</v>
      </c>
      <c r="AU119" s="215" t="s">
        <v>92</v>
      </c>
      <c r="AV119" s="14" t="s">
        <v>92</v>
      </c>
      <c r="AW119" s="14" t="s">
        <v>42</v>
      </c>
      <c r="AX119" s="14" t="s">
        <v>90</v>
      </c>
      <c r="AY119" s="215" t="s">
        <v>134</v>
      </c>
    </row>
    <row r="120" spans="1:65" s="2" customFormat="1" ht="24.2" customHeight="1">
      <c r="A120" s="35"/>
      <c r="B120" s="36"/>
      <c r="C120" s="216" t="s">
        <v>179</v>
      </c>
      <c r="D120" s="216" t="s">
        <v>166</v>
      </c>
      <c r="E120" s="217" t="s">
        <v>1087</v>
      </c>
      <c r="F120" s="218" t="s">
        <v>1088</v>
      </c>
      <c r="G120" s="219" t="s">
        <v>284</v>
      </c>
      <c r="H120" s="220">
        <v>2</v>
      </c>
      <c r="I120" s="221"/>
      <c r="J120" s="222">
        <f>ROUND(I120*H120,2)</f>
        <v>0</v>
      </c>
      <c r="K120" s="218" t="s">
        <v>140</v>
      </c>
      <c r="L120" s="223"/>
      <c r="M120" s="224" t="s">
        <v>44</v>
      </c>
      <c r="N120" s="225" t="s">
        <v>53</v>
      </c>
      <c r="O120" s="65"/>
      <c r="P120" s="185">
        <f>O120*H120</f>
        <v>0</v>
      </c>
      <c r="Q120" s="185">
        <v>4.0000000000000002E-4</v>
      </c>
      <c r="R120" s="185">
        <f>Q120*H120</f>
        <v>8.0000000000000004E-4</v>
      </c>
      <c r="S120" s="185">
        <v>0</v>
      </c>
      <c r="T120" s="186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7" t="s">
        <v>1084</v>
      </c>
      <c r="AT120" s="187" t="s">
        <v>166</v>
      </c>
      <c r="AU120" s="187" t="s">
        <v>92</v>
      </c>
      <c r="AY120" s="17" t="s">
        <v>134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17" t="s">
        <v>90</v>
      </c>
      <c r="BK120" s="188">
        <f>ROUND(I120*H120,2)</f>
        <v>0</v>
      </c>
      <c r="BL120" s="17" t="s">
        <v>567</v>
      </c>
      <c r="BM120" s="187" t="s">
        <v>1089</v>
      </c>
    </row>
    <row r="121" spans="1:65" s="13" customFormat="1" ht="11.25">
      <c r="B121" s="194"/>
      <c r="C121" s="195"/>
      <c r="D121" s="196" t="s">
        <v>145</v>
      </c>
      <c r="E121" s="197" t="s">
        <v>44</v>
      </c>
      <c r="F121" s="198" t="s">
        <v>1076</v>
      </c>
      <c r="G121" s="195"/>
      <c r="H121" s="197" t="s">
        <v>44</v>
      </c>
      <c r="I121" s="199"/>
      <c r="J121" s="195"/>
      <c r="K121" s="195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145</v>
      </c>
      <c r="AU121" s="204" t="s">
        <v>92</v>
      </c>
      <c r="AV121" s="13" t="s">
        <v>90</v>
      </c>
      <c r="AW121" s="13" t="s">
        <v>42</v>
      </c>
      <c r="AX121" s="13" t="s">
        <v>82</v>
      </c>
      <c r="AY121" s="204" t="s">
        <v>134</v>
      </c>
    </row>
    <row r="122" spans="1:65" s="13" customFormat="1" ht="11.25">
      <c r="B122" s="194"/>
      <c r="C122" s="195"/>
      <c r="D122" s="196" t="s">
        <v>145</v>
      </c>
      <c r="E122" s="197" t="s">
        <v>44</v>
      </c>
      <c r="F122" s="198" t="s">
        <v>1090</v>
      </c>
      <c r="G122" s="195"/>
      <c r="H122" s="197" t="s">
        <v>44</v>
      </c>
      <c r="I122" s="199"/>
      <c r="J122" s="195"/>
      <c r="K122" s="195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145</v>
      </c>
      <c r="AU122" s="204" t="s">
        <v>92</v>
      </c>
      <c r="AV122" s="13" t="s">
        <v>90</v>
      </c>
      <c r="AW122" s="13" t="s">
        <v>42</v>
      </c>
      <c r="AX122" s="13" t="s">
        <v>82</v>
      </c>
      <c r="AY122" s="204" t="s">
        <v>134</v>
      </c>
    </row>
    <row r="123" spans="1:65" s="14" customFormat="1" ht="11.25">
      <c r="B123" s="205"/>
      <c r="C123" s="206"/>
      <c r="D123" s="196" t="s">
        <v>145</v>
      </c>
      <c r="E123" s="207" t="s">
        <v>44</v>
      </c>
      <c r="F123" s="208" t="s">
        <v>92</v>
      </c>
      <c r="G123" s="206"/>
      <c r="H123" s="209">
        <v>2</v>
      </c>
      <c r="I123" s="210"/>
      <c r="J123" s="206"/>
      <c r="K123" s="206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145</v>
      </c>
      <c r="AU123" s="215" t="s">
        <v>92</v>
      </c>
      <c r="AV123" s="14" t="s">
        <v>92</v>
      </c>
      <c r="AW123" s="14" t="s">
        <v>42</v>
      </c>
      <c r="AX123" s="14" t="s">
        <v>90</v>
      </c>
      <c r="AY123" s="215" t="s">
        <v>134</v>
      </c>
    </row>
    <row r="124" spans="1:65" s="2" customFormat="1" ht="24.2" customHeight="1">
      <c r="A124" s="35"/>
      <c r="B124" s="36"/>
      <c r="C124" s="176" t="s">
        <v>170</v>
      </c>
      <c r="D124" s="176" t="s">
        <v>136</v>
      </c>
      <c r="E124" s="177" t="s">
        <v>1091</v>
      </c>
      <c r="F124" s="178" t="s">
        <v>1092</v>
      </c>
      <c r="G124" s="179" t="s">
        <v>284</v>
      </c>
      <c r="H124" s="180">
        <v>2</v>
      </c>
      <c r="I124" s="181"/>
      <c r="J124" s="182">
        <f>ROUND(I124*H124,2)</f>
        <v>0</v>
      </c>
      <c r="K124" s="178" t="s">
        <v>1093</v>
      </c>
      <c r="L124" s="40"/>
      <c r="M124" s="183" t="s">
        <v>44</v>
      </c>
      <c r="N124" s="184" t="s">
        <v>53</v>
      </c>
      <c r="O124" s="65"/>
      <c r="P124" s="185">
        <f>O124*H124</f>
        <v>0</v>
      </c>
      <c r="Q124" s="185">
        <v>0</v>
      </c>
      <c r="R124" s="185">
        <f>Q124*H124</f>
        <v>0</v>
      </c>
      <c r="S124" s="185">
        <v>0</v>
      </c>
      <c r="T124" s="18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7" t="s">
        <v>567</v>
      </c>
      <c r="AT124" s="187" t="s">
        <v>136</v>
      </c>
      <c r="AU124" s="187" t="s">
        <v>92</v>
      </c>
      <c r="AY124" s="17" t="s">
        <v>134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7" t="s">
        <v>90</v>
      </c>
      <c r="BK124" s="188">
        <f>ROUND(I124*H124,2)</f>
        <v>0</v>
      </c>
      <c r="BL124" s="17" t="s">
        <v>567</v>
      </c>
      <c r="BM124" s="187" t="s">
        <v>1094</v>
      </c>
    </row>
    <row r="125" spans="1:65" s="2" customFormat="1" ht="11.25">
      <c r="A125" s="35"/>
      <c r="B125" s="36"/>
      <c r="C125" s="37"/>
      <c r="D125" s="189" t="s">
        <v>143</v>
      </c>
      <c r="E125" s="37"/>
      <c r="F125" s="190" t="s">
        <v>1095</v>
      </c>
      <c r="G125" s="37"/>
      <c r="H125" s="37"/>
      <c r="I125" s="191"/>
      <c r="J125" s="37"/>
      <c r="K125" s="37"/>
      <c r="L125" s="40"/>
      <c r="M125" s="192"/>
      <c r="N125" s="193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7" t="s">
        <v>143</v>
      </c>
      <c r="AU125" s="17" t="s">
        <v>92</v>
      </c>
    </row>
    <row r="126" spans="1:65" s="13" customFormat="1" ht="11.25">
      <c r="B126" s="194"/>
      <c r="C126" s="195"/>
      <c r="D126" s="196" t="s">
        <v>145</v>
      </c>
      <c r="E126" s="197" t="s">
        <v>44</v>
      </c>
      <c r="F126" s="198" t="s">
        <v>229</v>
      </c>
      <c r="G126" s="195"/>
      <c r="H126" s="197" t="s">
        <v>44</v>
      </c>
      <c r="I126" s="199"/>
      <c r="J126" s="195"/>
      <c r="K126" s="195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145</v>
      </c>
      <c r="AU126" s="204" t="s">
        <v>92</v>
      </c>
      <c r="AV126" s="13" t="s">
        <v>90</v>
      </c>
      <c r="AW126" s="13" t="s">
        <v>42</v>
      </c>
      <c r="AX126" s="13" t="s">
        <v>82</v>
      </c>
      <c r="AY126" s="204" t="s">
        <v>134</v>
      </c>
    </row>
    <row r="127" spans="1:65" s="13" customFormat="1" ht="11.25">
      <c r="B127" s="194"/>
      <c r="C127" s="195"/>
      <c r="D127" s="196" t="s">
        <v>145</v>
      </c>
      <c r="E127" s="197" t="s">
        <v>44</v>
      </c>
      <c r="F127" s="198" t="s">
        <v>1096</v>
      </c>
      <c r="G127" s="195"/>
      <c r="H127" s="197" t="s">
        <v>44</v>
      </c>
      <c r="I127" s="199"/>
      <c r="J127" s="195"/>
      <c r="K127" s="195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145</v>
      </c>
      <c r="AU127" s="204" t="s">
        <v>92</v>
      </c>
      <c r="AV127" s="13" t="s">
        <v>90</v>
      </c>
      <c r="AW127" s="13" t="s">
        <v>42</v>
      </c>
      <c r="AX127" s="13" t="s">
        <v>82</v>
      </c>
      <c r="AY127" s="204" t="s">
        <v>134</v>
      </c>
    </row>
    <row r="128" spans="1:65" s="14" customFormat="1" ht="11.25">
      <c r="B128" s="205"/>
      <c r="C128" s="206"/>
      <c r="D128" s="196" t="s">
        <v>145</v>
      </c>
      <c r="E128" s="207" t="s">
        <v>44</v>
      </c>
      <c r="F128" s="208" t="s">
        <v>92</v>
      </c>
      <c r="G128" s="206"/>
      <c r="H128" s="209">
        <v>2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145</v>
      </c>
      <c r="AU128" s="215" t="s">
        <v>92</v>
      </c>
      <c r="AV128" s="14" t="s">
        <v>92</v>
      </c>
      <c r="AW128" s="14" t="s">
        <v>42</v>
      </c>
      <c r="AX128" s="14" t="s">
        <v>90</v>
      </c>
      <c r="AY128" s="215" t="s">
        <v>134</v>
      </c>
    </row>
    <row r="129" spans="1:65" s="2" customFormat="1" ht="24.2" customHeight="1">
      <c r="A129" s="35"/>
      <c r="B129" s="36"/>
      <c r="C129" s="176" t="s">
        <v>189</v>
      </c>
      <c r="D129" s="176" t="s">
        <v>136</v>
      </c>
      <c r="E129" s="177" t="s">
        <v>1097</v>
      </c>
      <c r="F129" s="178" t="s">
        <v>1098</v>
      </c>
      <c r="G129" s="179" t="s">
        <v>284</v>
      </c>
      <c r="H129" s="180">
        <v>2</v>
      </c>
      <c r="I129" s="181"/>
      <c r="J129" s="182">
        <f>ROUND(I129*H129,2)</f>
        <v>0</v>
      </c>
      <c r="K129" s="178" t="s">
        <v>1093</v>
      </c>
      <c r="L129" s="40"/>
      <c r="M129" s="183" t="s">
        <v>44</v>
      </c>
      <c r="N129" s="184" t="s">
        <v>53</v>
      </c>
      <c r="O129" s="65"/>
      <c r="P129" s="185">
        <f>O129*H129</f>
        <v>0</v>
      </c>
      <c r="Q129" s="185">
        <v>0</v>
      </c>
      <c r="R129" s="185">
        <f>Q129*H129</f>
        <v>0</v>
      </c>
      <c r="S129" s="185">
        <v>0</v>
      </c>
      <c r="T129" s="18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7" t="s">
        <v>567</v>
      </c>
      <c r="AT129" s="187" t="s">
        <v>136</v>
      </c>
      <c r="AU129" s="187" t="s">
        <v>92</v>
      </c>
      <c r="AY129" s="17" t="s">
        <v>134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7" t="s">
        <v>90</v>
      </c>
      <c r="BK129" s="188">
        <f>ROUND(I129*H129,2)</f>
        <v>0</v>
      </c>
      <c r="BL129" s="17" t="s">
        <v>567</v>
      </c>
      <c r="BM129" s="187" t="s">
        <v>1099</v>
      </c>
    </row>
    <row r="130" spans="1:65" s="2" customFormat="1" ht="11.25">
      <c r="A130" s="35"/>
      <c r="B130" s="36"/>
      <c r="C130" s="37"/>
      <c r="D130" s="189" t="s">
        <v>143</v>
      </c>
      <c r="E130" s="37"/>
      <c r="F130" s="190" t="s">
        <v>1100</v>
      </c>
      <c r="G130" s="37"/>
      <c r="H130" s="37"/>
      <c r="I130" s="191"/>
      <c r="J130" s="37"/>
      <c r="K130" s="37"/>
      <c r="L130" s="40"/>
      <c r="M130" s="192"/>
      <c r="N130" s="193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7" t="s">
        <v>143</v>
      </c>
      <c r="AU130" s="17" t="s">
        <v>92</v>
      </c>
    </row>
    <row r="131" spans="1:65" s="13" customFormat="1" ht="11.25">
      <c r="B131" s="194"/>
      <c r="C131" s="195"/>
      <c r="D131" s="196" t="s">
        <v>145</v>
      </c>
      <c r="E131" s="197" t="s">
        <v>44</v>
      </c>
      <c r="F131" s="198" t="s">
        <v>229</v>
      </c>
      <c r="G131" s="195"/>
      <c r="H131" s="197" t="s">
        <v>44</v>
      </c>
      <c r="I131" s="199"/>
      <c r="J131" s="195"/>
      <c r="K131" s="195"/>
      <c r="L131" s="200"/>
      <c r="M131" s="201"/>
      <c r="N131" s="202"/>
      <c r="O131" s="202"/>
      <c r="P131" s="202"/>
      <c r="Q131" s="202"/>
      <c r="R131" s="202"/>
      <c r="S131" s="202"/>
      <c r="T131" s="203"/>
      <c r="AT131" s="204" t="s">
        <v>145</v>
      </c>
      <c r="AU131" s="204" t="s">
        <v>92</v>
      </c>
      <c r="AV131" s="13" t="s">
        <v>90</v>
      </c>
      <c r="AW131" s="13" t="s">
        <v>42</v>
      </c>
      <c r="AX131" s="13" t="s">
        <v>82</v>
      </c>
      <c r="AY131" s="204" t="s">
        <v>134</v>
      </c>
    </row>
    <row r="132" spans="1:65" s="13" customFormat="1" ht="11.25">
      <c r="B132" s="194"/>
      <c r="C132" s="195"/>
      <c r="D132" s="196" t="s">
        <v>145</v>
      </c>
      <c r="E132" s="197" t="s">
        <v>44</v>
      </c>
      <c r="F132" s="198" t="s">
        <v>1101</v>
      </c>
      <c r="G132" s="195"/>
      <c r="H132" s="197" t="s">
        <v>44</v>
      </c>
      <c r="I132" s="199"/>
      <c r="J132" s="195"/>
      <c r="K132" s="195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145</v>
      </c>
      <c r="AU132" s="204" t="s">
        <v>92</v>
      </c>
      <c r="AV132" s="13" t="s">
        <v>90</v>
      </c>
      <c r="AW132" s="13" t="s">
        <v>42</v>
      </c>
      <c r="AX132" s="13" t="s">
        <v>82</v>
      </c>
      <c r="AY132" s="204" t="s">
        <v>134</v>
      </c>
    </row>
    <row r="133" spans="1:65" s="14" customFormat="1" ht="11.25">
      <c r="B133" s="205"/>
      <c r="C133" s="206"/>
      <c r="D133" s="196" t="s">
        <v>145</v>
      </c>
      <c r="E133" s="207" t="s">
        <v>44</v>
      </c>
      <c r="F133" s="208" t="s">
        <v>92</v>
      </c>
      <c r="G133" s="206"/>
      <c r="H133" s="209">
        <v>2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145</v>
      </c>
      <c r="AU133" s="215" t="s">
        <v>92</v>
      </c>
      <c r="AV133" s="14" t="s">
        <v>92</v>
      </c>
      <c r="AW133" s="14" t="s">
        <v>42</v>
      </c>
      <c r="AX133" s="14" t="s">
        <v>90</v>
      </c>
      <c r="AY133" s="215" t="s">
        <v>134</v>
      </c>
    </row>
    <row r="134" spans="1:65" s="2" customFormat="1" ht="16.5" customHeight="1">
      <c r="A134" s="35"/>
      <c r="B134" s="36"/>
      <c r="C134" s="216" t="s">
        <v>197</v>
      </c>
      <c r="D134" s="216" t="s">
        <v>166</v>
      </c>
      <c r="E134" s="217" t="s">
        <v>1102</v>
      </c>
      <c r="F134" s="218" t="s">
        <v>1103</v>
      </c>
      <c r="G134" s="219" t="s">
        <v>284</v>
      </c>
      <c r="H134" s="220">
        <v>2</v>
      </c>
      <c r="I134" s="221"/>
      <c r="J134" s="222">
        <f>ROUND(I134*H134,2)</f>
        <v>0</v>
      </c>
      <c r="K134" s="218" t="s">
        <v>323</v>
      </c>
      <c r="L134" s="223"/>
      <c r="M134" s="224" t="s">
        <v>44</v>
      </c>
      <c r="N134" s="225" t="s">
        <v>53</v>
      </c>
      <c r="O134" s="65"/>
      <c r="P134" s="185">
        <f>O134*H134</f>
        <v>0</v>
      </c>
      <c r="Q134" s="185">
        <v>2.87E-2</v>
      </c>
      <c r="R134" s="185">
        <f>Q134*H134</f>
        <v>5.74E-2</v>
      </c>
      <c r="S134" s="185">
        <v>0</v>
      </c>
      <c r="T134" s="18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7" t="s">
        <v>1084</v>
      </c>
      <c r="AT134" s="187" t="s">
        <v>166</v>
      </c>
      <c r="AU134" s="187" t="s">
        <v>92</v>
      </c>
      <c r="AY134" s="17" t="s">
        <v>134</v>
      </c>
      <c r="BE134" s="188">
        <f>IF(N134="základní",J134,0)</f>
        <v>0</v>
      </c>
      <c r="BF134" s="188">
        <f>IF(N134="snížená",J134,0)</f>
        <v>0</v>
      </c>
      <c r="BG134" s="188">
        <f>IF(N134="zákl. přenesená",J134,0)</f>
        <v>0</v>
      </c>
      <c r="BH134" s="188">
        <f>IF(N134="sníž. přenesená",J134,0)</f>
        <v>0</v>
      </c>
      <c r="BI134" s="188">
        <f>IF(N134="nulová",J134,0)</f>
        <v>0</v>
      </c>
      <c r="BJ134" s="17" t="s">
        <v>90</v>
      </c>
      <c r="BK134" s="188">
        <f>ROUND(I134*H134,2)</f>
        <v>0</v>
      </c>
      <c r="BL134" s="17" t="s">
        <v>567</v>
      </c>
      <c r="BM134" s="187" t="s">
        <v>1104</v>
      </c>
    </row>
    <row r="135" spans="1:65" s="13" customFormat="1" ht="11.25">
      <c r="B135" s="194"/>
      <c r="C135" s="195"/>
      <c r="D135" s="196" t="s">
        <v>145</v>
      </c>
      <c r="E135" s="197" t="s">
        <v>44</v>
      </c>
      <c r="F135" s="198" t="s">
        <v>229</v>
      </c>
      <c r="G135" s="195"/>
      <c r="H135" s="197" t="s">
        <v>44</v>
      </c>
      <c r="I135" s="199"/>
      <c r="J135" s="195"/>
      <c r="K135" s="195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145</v>
      </c>
      <c r="AU135" s="204" t="s">
        <v>92</v>
      </c>
      <c r="AV135" s="13" t="s">
        <v>90</v>
      </c>
      <c r="AW135" s="13" t="s">
        <v>42</v>
      </c>
      <c r="AX135" s="13" t="s">
        <v>82</v>
      </c>
      <c r="AY135" s="204" t="s">
        <v>134</v>
      </c>
    </row>
    <row r="136" spans="1:65" s="13" customFormat="1" ht="11.25">
      <c r="B136" s="194"/>
      <c r="C136" s="195"/>
      <c r="D136" s="196" t="s">
        <v>145</v>
      </c>
      <c r="E136" s="197" t="s">
        <v>44</v>
      </c>
      <c r="F136" s="198" t="s">
        <v>1105</v>
      </c>
      <c r="G136" s="195"/>
      <c r="H136" s="197" t="s">
        <v>44</v>
      </c>
      <c r="I136" s="199"/>
      <c r="J136" s="195"/>
      <c r="K136" s="195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145</v>
      </c>
      <c r="AU136" s="204" t="s">
        <v>92</v>
      </c>
      <c r="AV136" s="13" t="s">
        <v>90</v>
      </c>
      <c r="AW136" s="13" t="s">
        <v>42</v>
      </c>
      <c r="AX136" s="13" t="s">
        <v>82</v>
      </c>
      <c r="AY136" s="204" t="s">
        <v>134</v>
      </c>
    </row>
    <row r="137" spans="1:65" s="14" customFormat="1" ht="11.25">
      <c r="B137" s="205"/>
      <c r="C137" s="206"/>
      <c r="D137" s="196" t="s">
        <v>145</v>
      </c>
      <c r="E137" s="207" t="s">
        <v>44</v>
      </c>
      <c r="F137" s="208" t="s">
        <v>92</v>
      </c>
      <c r="G137" s="206"/>
      <c r="H137" s="209">
        <v>2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145</v>
      </c>
      <c r="AU137" s="215" t="s">
        <v>92</v>
      </c>
      <c r="AV137" s="14" t="s">
        <v>92</v>
      </c>
      <c r="AW137" s="14" t="s">
        <v>42</v>
      </c>
      <c r="AX137" s="14" t="s">
        <v>90</v>
      </c>
      <c r="AY137" s="215" t="s">
        <v>134</v>
      </c>
    </row>
    <row r="138" spans="1:65" s="2" customFormat="1" ht="49.15" customHeight="1">
      <c r="A138" s="35"/>
      <c r="B138" s="36"/>
      <c r="C138" s="176" t="s">
        <v>201</v>
      </c>
      <c r="D138" s="176" t="s">
        <v>136</v>
      </c>
      <c r="E138" s="177" t="s">
        <v>562</v>
      </c>
      <c r="F138" s="178" t="s">
        <v>563</v>
      </c>
      <c r="G138" s="179" t="s">
        <v>329</v>
      </c>
      <c r="H138" s="180">
        <v>65</v>
      </c>
      <c r="I138" s="181"/>
      <c r="J138" s="182">
        <f>ROUND(I138*H138,2)</f>
        <v>0</v>
      </c>
      <c r="K138" s="178" t="s">
        <v>140</v>
      </c>
      <c r="L138" s="40"/>
      <c r="M138" s="183" t="s">
        <v>44</v>
      </c>
      <c r="N138" s="184" t="s">
        <v>53</v>
      </c>
      <c r="O138" s="65"/>
      <c r="P138" s="185">
        <f>O138*H138</f>
        <v>0</v>
      </c>
      <c r="Q138" s="185">
        <v>0</v>
      </c>
      <c r="R138" s="185">
        <f>Q138*H138</f>
        <v>0</v>
      </c>
      <c r="S138" s="185">
        <v>0</v>
      </c>
      <c r="T138" s="18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7" t="s">
        <v>567</v>
      </c>
      <c r="AT138" s="187" t="s">
        <v>136</v>
      </c>
      <c r="AU138" s="187" t="s">
        <v>92</v>
      </c>
      <c r="AY138" s="17" t="s">
        <v>134</v>
      </c>
      <c r="BE138" s="188">
        <f>IF(N138="základní",J138,0)</f>
        <v>0</v>
      </c>
      <c r="BF138" s="188">
        <f>IF(N138="snížená",J138,0)</f>
        <v>0</v>
      </c>
      <c r="BG138" s="188">
        <f>IF(N138="zákl. přenesená",J138,0)</f>
        <v>0</v>
      </c>
      <c r="BH138" s="188">
        <f>IF(N138="sníž. přenesená",J138,0)</f>
        <v>0</v>
      </c>
      <c r="BI138" s="188">
        <f>IF(N138="nulová",J138,0)</f>
        <v>0</v>
      </c>
      <c r="BJ138" s="17" t="s">
        <v>90</v>
      </c>
      <c r="BK138" s="188">
        <f>ROUND(I138*H138,2)</f>
        <v>0</v>
      </c>
      <c r="BL138" s="17" t="s">
        <v>567</v>
      </c>
      <c r="BM138" s="187" t="s">
        <v>1106</v>
      </c>
    </row>
    <row r="139" spans="1:65" s="2" customFormat="1" ht="11.25">
      <c r="A139" s="35"/>
      <c r="B139" s="36"/>
      <c r="C139" s="37"/>
      <c r="D139" s="189" t="s">
        <v>143</v>
      </c>
      <c r="E139" s="37"/>
      <c r="F139" s="190" t="s">
        <v>565</v>
      </c>
      <c r="G139" s="37"/>
      <c r="H139" s="37"/>
      <c r="I139" s="191"/>
      <c r="J139" s="37"/>
      <c r="K139" s="37"/>
      <c r="L139" s="40"/>
      <c r="M139" s="192"/>
      <c r="N139" s="193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7" t="s">
        <v>143</v>
      </c>
      <c r="AU139" s="17" t="s">
        <v>92</v>
      </c>
    </row>
    <row r="140" spans="1:65" s="13" customFormat="1" ht="11.25">
      <c r="B140" s="194"/>
      <c r="C140" s="195"/>
      <c r="D140" s="196" t="s">
        <v>145</v>
      </c>
      <c r="E140" s="197" t="s">
        <v>44</v>
      </c>
      <c r="F140" s="198" t="s">
        <v>1107</v>
      </c>
      <c r="G140" s="195"/>
      <c r="H140" s="197" t="s">
        <v>44</v>
      </c>
      <c r="I140" s="199"/>
      <c r="J140" s="195"/>
      <c r="K140" s="195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145</v>
      </c>
      <c r="AU140" s="204" t="s">
        <v>92</v>
      </c>
      <c r="AV140" s="13" t="s">
        <v>90</v>
      </c>
      <c r="AW140" s="13" t="s">
        <v>42</v>
      </c>
      <c r="AX140" s="13" t="s">
        <v>82</v>
      </c>
      <c r="AY140" s="204" t="s">
        <v>134</v>
      </c>
    </row>
    <row r="141" spans="1:65" s="13" customFormat="1" ht="11.25">
      <c r="B141" s="194"/>
      <c r="C141" s="195"/>
      <c r="D141" s="196" t="s">
        <v>145</v>
      </c>
      <c r="E141" s="197" t="s">
        <v>44</v>
      </c>
      <c r="F141" s="198" t="s">
        <v>1076</v>
      </c>
      <c r="G141" s="195"/>
      <c r="H141" s="197" t="s">
        <v>44</v>
      </c>
      <c r="I141" s="199"/>
      <c r="J141" s="195"/>
      <c r="K141" s="195"/>
      <c r="L141" s="200"/>
      <c r="M141" s="201"/>
      <c r="N141" s="202"/>
      <c r="O141" s="202"/>
      <c r="P141" s="202"/>
      <c r="Q141" s="202"/>
      <c r="R141" s="202"/>
      <c r="S141" s="202"/>
      <c r="T141" s="203"/>
      <c r="AT141" s="204" t="s">
        <v>145</v>
      </c>
      <c r="AU141" s="204" t="s">
        <v>92</v>
      </c>
      <c r="AV141" s="13" t="s">
        <v>90</v>
      </c>
      <c r="AW141" s="13" t="s">
        <v>42</v>
      </c>
      <c r="AX141" s="13" t="s">
        <v>82</v>
      </c>
      <c r="AY141" s="204" t="s">
        <v>134</v>
      </c>
    </row>
    <row r="142" spans="1:65" s="13" customFormat="1" ht="11.25">
      <c r="B142" s="194"/>
      <c r="C142" s="195"/>
      <c r="D142" s="196" t="s">
        <v>145</v>
      </c>
      <c r="E142" s="197" t="s">
        <v>44</v>
      </c>
      <c r="F142" s="198" t="s">
        <v>1108</v>
      </c>
      <c r="G142" s="195"/>
      <c r="H142" s="197" t="s">
        <v>44</v>
      </c>
      <c r="I142" s="199"/>
      <c r="J142" s="195"/>
      <c r="K142" s="195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145</v>
      </c>
      <c r="AU142" s="204" t="s">
        <v>92</v>
      </c>
      <c r="AV142" s="13" t="s">
        <v>90</v>
      </c>
      <c r="AW142" s="13" t="s">
        <v>42</v>
      </c>
      <c r="AX142" s="13" t="s">
        <v>82</v>
      </c>
      <c r="AY142" s="204" t="s">
        <v>134</v>
      </c>
    </row>
    <row r="143" spans="1:65" s="14" customFormat="1" ht="11.25">
      <c r="B143" s="205"/>
      <c r="C143" s="206"/>
      <c r="D143" s="196" t="s">
        <v>145</v>
      </c>
      <c r="E143" s="207" t="s">
        <v>44</v>
      </c>
      <c r="F143" s="208" t="s">
        <v>1109</v>
      </c>
      <c r="G143" s="206"/>
      <c r="H143" s="209">
        <v>65</v>
      </c>
      <c r="I143" s="210"/>
      <c r="J143" s="206"/>
      <c r="K143" s="206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145</v>
      </c>
      <c r="AU143" s="215" t="s">
        <v>92</v>
      </c>
      <c r="AV143" s="14" t="s">
        <v>92</v>
      </c>
      <c r="AW143" s="14" t="s">
        <v>42</v>
      </c>
      <c r="AX143" s="14" t="s">
        <v>90</v>
      </c>
      <c r="AY143" s="215" t="s">
        <v>134</v>
      </c>
    </row>
    <row r="144" spans="1:65" s="2" customFormat="1" ht="24.2" customHeight="1">
      <c r="A144" s="35"/>
      <c r="B144" s="36"/>
      <c r="C144" s="216" t="s">
        <v>206</v>
      </c>
      <c r="D144" s="216" t="s">
        <v>166</v>
      </c>
      <c r="E144" s="217" t="s">
        <v>568</v>
      </c>
      <c r="F144" s="218" t="s">
        <v>569</v>
      </c>
      <c r="G144" s="219" t="s">
        <v>329</v>
      </c>
      <c r="H144" s="220">
        <v>68.25</v>
      </c>
      <c r="I144" s="221"/>
      <c r="J144" s="222">
        <f>ROUND(I144*H144,2)</f>
        <v>0</v>
      </c>
      <c r="K144" s="218" t="s">
        <v>323</v>
      </c>
      <c r="L144" s="223"/>
      <c r="M144" s="224" t="s">
        <v>44</v>
      </c>
      <c r="N144" s="225" t="s">
        <v>53</v>
      </c>
      <c r="O144" s="65"/>
      <c r="P144" s="185">
        <f>O144*H144</f>
        <v>0</v>
      </c>
      <c r="Q144" s="185">
        <v>1.2E-4</v>
      </c>
      <c r="R144" s="185">
        <f>Q144*H144</f>
        <v>8.1899999999999994E-3</v>
      </c>
      <c r="S144" s="185">
        <v>0</v>
      </c>
      <c r="T144" s="18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7" t="s">
        <v>1084</v>
      </c>
      <c r="AT144" s="187" t="s">
        <v>166</v>
      </c>
      <c r="AU144" s="187" t="s">
        <v>92</v>
      </c>
      <c r="AY144" s="17" t="s">
        <v>134</v>
      </c>
      <c r="BE144" s="188">
        <f>IF(N144="základní",J144,0)</f>
        <v>0</v>
      </c>
      <c r="BF144" s="188">
        <f>IF(N144="snížená",J144,0)</f>
        <v>0</v>
      </c>
      <c r="BG144" s="188">
        <f>IF(N144="zákl. přenesená",J144,0)</f>
        <v>0</v>
      </c>
      <c r="BH144" s="188">
        <f>IF(N144="sníž. přenesená",J144,0)</f>
        <v>0</v>
      </c>
      <c r="BI144" s="188">
        <f>IF(N144="nulová",J144,0)</f>
        <v>0</v>
      </c>
      <c r="BJ144" s="17" t="s">
        <v>90</v>
      </c>
      <c r="BK144" s="188">
        <f>ROUND(I144*H144,2)</f>
        <v>0</v>
      </c>
      <c r="BL144" s="17" t="s">
        <v>567</v>
      </c>
      <c r="BM144" s="187" t="s">
        <v>1110</v>
      </c>
    </row>
    <row r="145" spans="1:65" s="13" customFormat="1" ht="11.25">
      <c r="B145" s="194"/>
      <c r="C145" s="195"/>
      <c r="D145" s="196" t="s">
        <v>145</v>
      </c>
      <c r="E145" s="197" t="s">
        <v>44</v>
      </c>
      <c r="F145" s="198" t="s">
        <v>1107</v>
      </c>
      <c r="G145" s="195"/>
      <c r="H145" s="197" t="s">
        <v>44</v>
      </c>
      <c r="I145" s="199"/>
      <c r="J145" s="195"/>
      <c r="K145" s="195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145</v>
      </c>
      <c r="AU145" s="204" t="s">
        <v>92</v>
      </c>
      <c r="AV145" s="13" t="s">
        <v>90</v>
      </c>
      <c r="AW145" s="13" t="s">
        <v>42</v>
      </c>
      <c r="AX145" s="13" t="s">
        <v>82</v>
      </c>
      <c r="AY145" s="204" t="s">
        <v>134</v>
      </c>
    </row>
    <row r="146" spans="1:65" s="13" customFormat="1" ht="11.25">
      <c r="B146" s="194"/>
      <c r="C146" s="195"/>
      <c r="D146" s="196" t="s">
        <v>145</v>
      </c>
      <c r="E146" s="197" t="s">
        <v>44</v>
      </c>
      <c r="F146" s="198" t="s">
        <v>1076</v>
      </c>
      <c r="G146" s="195"/>
      <c r="H146" s="197" t="s">
        <v>44</v>
      </c>
      <c r="I146" s="199"/>
      <c r="J146" s="195"/>
      <c r="K146" s="195"/>
      <c r="L146" s="200"/>
      <c r="M146" s="201"/>
      <c r="N146" s="202"/>
      <c r="O146" s="202"/>
      <c r="P146" s="202"/>
      <c r="Q146" s="202"/>
      <c r="R146" s="202"/>
      <c r="S146" s="202"/>
      <c r="T146" s="203"/>
      <c r="AT146" s="204" t="s">
        <v>145</v>
      </c>
      <c r="AU146" s="204" t="s">
        <v>92</v>
      </c>
      <c r="AV146" s="13" t="s">
        <v>90</v>
      </c>
      <c r="AW146" s="13" t="s">
        <v>42</v>
      </c>
      <c r="AX146" s="13" t="s">
        <v>82</v>
      </c>
      <c r="AY146" s="204" t="s">
        <v>134</v>
      </c>
    </row>
    <row r="147" spans="1:65" s="13" customFormat="1" ht="11.25">
      <c r="B147" s="194"/>
      <c r="C147" s="195"/>
      <c r="D147" s="196" t="s">
        <v>145</v>
      </c>
      <c r="E147" s="197" t="s">
        <v>44</v>
      </c>
      <c r="F147" s="198" t="s">
        <v>1111</v>
      </c>
      <c r="G147" s="195"/>
      <c r="H147" s="197" t="s">
        <v>44</v>
      </c>
      <c r="I147" s="199"/>
      <c r="J147" s="195"/>
      <c r="K147" s="195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145</v>
      </c>
      <c r="AU147" s="204" t="s">
        <v>92</v>
      </c>
      <c r="AV147" s="13" t="s">
        <v>90</v>
      </c>
      <c r="AW147" s="13" t="s">
        <v>42</v>
      </c>
      <c r="AX147" s="13" t="s">
        <v>82</v>
      </c>
      <c r="AY147" s="204" t="s">
        <v>134</v>
      </c>
    </row>
    <row r="148" spans="1:65" s="14" customFormat="1" ht="11.25">
      <c r="B148" s="205"/>
      <c r="C148" s="206"/>
      <c r="D148" s="196" t="s">
        <v>145</v>
      </c>
      <c r="E148" s="207" t="s">
        <v>44</v>
      </c>
      <c r="F148" s="208" t="s">
        <v>1112</v>
      </c>
      <c r="G148" s="206"/>
      <c r="H148" s="209">
        <v>68.25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145</v>
      </c>
      <c r="AU148" s="215" t="s">
        <v>92</v>
      </c>
      <c r="AV148" s="14" t="s">
        <v>92</v>
      </c>
      <c r="AW148" s="14" t="s">
        <v>42</v>
      </c>
      <c r="AX148" s="14" t="s">
        <v>90</v>
      </c>
      <c r="AY148" s="215" t="s">
        <v>134</v>
      </c>
    </row>
    <row r="149" spans="1:65" s="2" customFormat="1" ht="24.2" customHeight="1">
      <c r="A149" s="35"/>
      <c r="B149" s="36"/>
      <c r="C149" s="176" t="s">
        <v>213</v>
      </c>
      <c r="D149" s="176" t="s">
        <v>136</v>
      </c>
      <c r="E149" s="177" t="s">
        <v>1113</v>
      </c>
      <c r="F149" s="178" t="s">
        <v>1114</v>
      </c>
      <c r="G149" s="179" t="s">
        <v>284</v>
      </c>
      <c r="H149" s="180">
        <v>2</v>
      </c>
      <c r="I149" s="181"/>
      <c r="J149" s="182">
        <f>ROUND(I149*H149,2)</f>
        <v>0</v>
      </c>
      <c r="K149" s="178" t="s">
        <v>140</v>
      </c>
      <c r="L149" s="40"/>
      <c r="M149" s="183" t="s">
        <v>44</v>
      </c>
      <c r="N149" s="184" t="s">
        <v>53</v>
      </c>
      <c r="O149" s="65"/>
      <c r="P149" s="185">
        <f>O149*H149</f>
        <v>0</v>
      </c>
      <c r="Q149" s="185">
        <v>0</v>
      </c>
      <c r="R149" s="185">
        <f>Q149*H149</f>
        <v>0</v>
      </c>
      <c r="S149" s="185">
        <v>0</v>
      </c>
      <c r="T149" s="18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7" t="s">
        <v>567</v>
      </c>
      <c r="AT149" s="187" t="s">
        <v>136</v>
      </c>
      <c r="AU149" s="187" t="s">
        <v>92</v>
      </c>
      <c r="AY149" s="17" t="s">
        <v>134</v>
      </c>
      <c r="BE149" s="188">
        <f>IF(N149="základní",J149,0)</f>
        <v>0</v>
      </c>
      <c r="BF149" s="188">
        <f>IF(N149="snížená",J149,0)</f>
        <v>0</v>
      </c>
      <c r="BG149" s="188">
        <f>IF(N149="zákl. přenesená",J149,0)</f>
        <v>0</v>
      </c>
      <c r="BH149" s="188">
        <f>IF(N149="sníž. přenesená",J149,0)</f>
        <v>0</v>
      </c>
      <c r="BI149" s="188">
        <f>IF(N149="nulová",J149,0)</f>
        <v>0</v>
      </c>
      <c r="BJ149" s="17" t="s">
        <v>90</v>
      </c>
      <c r="BK149" s="188">
        <f>ROUND(I149*H149,2)</f>
        <v>0</v>
      </c>
      <c r="BL149" s="17" t="s">
        <v>567</v>
      </c>
      <c r="BM149" s="187" t="s">
        <v>1115</v>
      </c>
    </row>
    <row r="150" spans="1:65" s="2" customFormat="1" ht="11.25">
      <c r="A150" s="35"/>
      <c r="B150" s="36"/>
      <c r="C150" s="37"/>
      <c r="D150" s="189" t="s">
        <v>143</v>
      </c>
      <c r="E150" s="37"/>
      <c r="F150" s="190" t="s">
        <v>1116</v>
      </c>
      <c r="G150" s="37"/>
      <c r="H150" s="37"/>
      <c r="I150" s="191"/>
      <c r="J150" s="37"/>
      <c r="K150" s="37"/>
      <c r="L150" s="40"/>
      <c r="M150" s="192"/>
      <c r="N150" s="193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7" t="s">
        <v>143</v>
      </c>
      <c r="AU150" s="17" t="s">
        <v>92</v>
      </c>
    </row>
    <row r="151" spans="1:65" s="13" customFormat="1" ht="11.25">
      <c r="B151" s="194"/>
      <c r="C151" s="195"/>
      <c r="D151" s="196" t="s">
        <v>145</v>
      </c>
      <c r="E151" s="197" t="s">
        <v>44</v>
      </c>
      <c r="F151" s="198" t="s">
        <v>229</v>
      </c>
      <c r="G151" s="195"/>
      <c r="H151" s="197" t="s">
        <v>44</v>
      </c>
      <c r="I151" s="199"/>
      <c r="J151" s="195"/>
      <c r="K151" s="195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145</v>
      </c>
      <c r="AU151" s="204" t="s">
        <v>92</v>
      </c>
      <c r="AV151" s="13" t="s">
        <v>90</v>
      </c>
      <c r="AW151" s="13" t="s">
        <v>42</v>
      </c>
      <c r="AX151" s="13" t="s">
        <v>82</v>
      </c>
      <c r="AY151" s="204" t="s">
        <v>134</v>
      </c>
    </row>
    <row r="152" spans="1:65" s="13" customFormat="1" ht="11.25">
      <c r="B152" s="194"/>
      <c r="C152" s="195"/>
      <c r="D152" s="196" t="s">
        <v>145</v>
      </c>
      <c r="E152" s="197" t="s">
        <v>44</v>
      </c>
      <c r="F152" s="198" t="s">
        <v>1117</v>
      </c>
      <c r="G152" s="195"/>
      <c r="H152" s="197" t="s">
        <v>44</v>
      </c>
      <c r="I152" s="199"/>
      <c r="J152" s="195"/>
      <c r="K152" s="195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145</v>
      </c>
      <c r="AU152" s="204" t="s">
        <v>92</v>
      </c>
      <c r="AV152" s="13" t="s">
        <v>90</v>
      </c>
      <c r="AW152" s="13" t="s">
        <v>42</v>
      </c>
      <c r="AX152" s="13" t="s">
        <v>82</v>
      </c>
      <c r="AY152" s="204" t="s">
        <v>134</v>
      </c>
    </row>
    <row r="153" spans="1:65" s="14" customFormat="1" ht="11.25">
      <c r="B153" s="205"/>
      <c r="C153" s="206"/>
      <c r="D153" s="196" t="s">
        <v>145</v>
      </c>
      <c r="E153" s="207" t="s">
        <v>44</v>
      </c>
      <c r="F153" s="208" t="s">
        <v>92</v>
      </c>
      <c r="G153" s="206"/>
      <c r="H153" s="209">
        <v>2</v>
      </c>
      <c r="I153" s="210"/>
      <c r="J153" s="206"/>
      <c r="K153" s="206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145</v>
      </c>
      <c r="AU153" s="215" t="s">
        <v>92</v>
      </c>
      <c r="AV153" s="14" t="s">
        <v>92</v>
      </c>
      <c r="AW153" s="14" t="s">
        <v>42</v>
      </c>
      <c r="AX153" s="14" t="s">
        <v>90</v>
      </c>
      <c r="AY153" s="215" t="s">
        <v>134</v>
      </c>
    </row>
    <row r="154" spans="1:65" s="2" customFormat="1" ht="24.2" customHeight="1">
      <c r="A154" s="35"/>
      <c r="B154" s="36"/>
      <c r="C154" s="176" t="s">
        <v>233</v>
      </c>
      <c r="D154" s="176" t="s">
        <v>136</v>
      </c>
      <c r="E154" s="177" t="s">
        <v>1118</v>
      </c>
      <c r="F154" s="178" t="s">
        <v>1119</v>
      </c>
      <c r="G154" s="179" t="s">
        <v>284</v>
      </c>
      <c r="H154" s="180">
        <v>2</v>
      </c>
      <c r="I154" s="181"/>
      <c r="J154" s="182">
        <f>ROUND(I154*H154,2)</f>
        <v>0</v>
      </c>
      <c r="K154" s="178" t="s">
        <v>140</v>
      </c>
      <c r="L154" s="40"/>
      <c r="M154" s="183" t="s">
        <v>44</v>
      </c>
      <c r="N154" s="184" t="s">
        <v>53</v>
      </c>
      <c r="O154" s="65"/>
      <c r="P154" s="185">
        <f>O154*H154</f>
        <v>0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7" t="s">
        <v>567</v>
      </c>
      <c r="AT154" s="187" t="s">
        <v>136</v>
      </c>
      <c r="AU154" s="187" t="s">
        <v>92</v>
      </c>
      <c r="AY154" s="17" t="s">
        <v>134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17" t="s">
        <v>90</v>
      </c>
      <c r="BK154" s="188">
        <f>ROUND(I154*H154,2)</f>
        <v>0</v>
      </c>
      <c r="BL154" s="17" t="s">
        <v>567</v>
      </c>
      <c r="BM154" s="187" t="s">
        <v>1120</v>
      </c>
    </row>
    <row r="155" spans="1:65" s="2" customFormat="1" ht="11.25">
      <c r="A155" s="35"/>
      <c r="B155" s="36"/>
      <c r="C155" s="37"/>
      <c r="D155" s="189" t="s">
        <v>143</v>
      </c>
      <c r="E155" s="37"/>
      <c r="F155" s="190" t="s">
        <v>1121</v>
      </c>
      <c r="G155" s="37"/>
      <c r="H155" s="37"/>
      <c r="I155" s="191"/>
      <c r="J155" s="37"/>
      <c r="K155" s="37"/>
      <c r="L155" s="40"/>
      <c r="M155" s="192"/>
      <c r="N155" s="193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7" t="s">
        <v>143</v>
      </c>
      <c r="AU155" s="17" t="s">
        <v>92</v>
      </c>
    </row>
    <row r="156" spans="1:65" s="13" customFormat="1" ht="11.25">
      <c r="B156" s="194"/>
      <c r="C156" s="195"/>
      <c r="D156" s="196" t="s">
        <v>145</v>
      </c>
      <c r="E156" s="197" t="s">
        <v>44</v>
      </c>
      <c r="F156" s="198" t="s">
        <v>229</v>
      </c>
      <c r="G156" s="195"/>
      <c r="H156" s="197" t="s">
        <v>44</v>
      </c>
      <c r="I156" s="199"/>
      <c r="J156" s="195"/>
      <c r="K156" s="195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145</v>
      </c>
      <c r="AU156" s="204" t="s">
        <v>92</v>
      </c>
      <c r="AV156" s="13" t="s">
        <v>90</v>
      </c>
      <c r="AW156" s="13" t="s">
        <v>42</v>
      </c>
      <c r="AX156" s="13" t="s">
        <v>82</v>
      </c>
      <c r="AY156" s="204" t="s">
        <v>134</v>
      </c>
    </row>
    <row r="157" spans="1:65" s="13" customFormat="1" ht="11.25">
      <c r="B157" s="194"/>
      <c r="C157" s="195"/>
      <c r="D157" s="196" t="s">
        <v>145</v>
      </c>
      <c r="E157" s="197" t="s">
        <v>44</v>
      </c>
      <c r="F157" s="198" t="s">
        <v>1122</v>
      </c>
      <c r="G157" s="195"/>
      <c r="H157" s="197" t="s">
        <v>44</v>
      </c>
      <c r="I157" s="199"/>
      <c r="J157" s="195"/>
      <c r="K157" s="195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145</v>
      </c>
      <c r="AU157" s="204" t="s">
        <v>92</v>
      </c>
      <c r="AV157" s="13" t="s">
        <v>90</v>
      </c>
      <c r="AW157" s="13" t="s">
        <v>42</v>
      </c>
      <c r="AX157" s="13" t="s">
        <v>82</v>
      </c>
      <c r="AY157" s="204" t="s">
        <v>134</v>
      </c>
    </row>
    <row r="158" spans="1:65" s="14" customFormat="1" ht="11.25">
      <c r="B158" s="205"/>
      <c r="C158" s="206"/>
      <c r="D158" s="196" t="s">
        <v>145</v>
      </c>
      <c r="E158" s="207" t="s">
        <v>44</v>
      </c>
      <c r="F158" s="208" t="s">
        <v>92</v>
      </c>
      <c r="G158" s="206"/>
      <c r="H158" s="209">
        <v>2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145</v>
      </c>
      <c r="AU158" s="215" t="s">
        <v>92</v>
      </c>
      <c r="AV158" s="14" t="s">
        <v>92</v>
      </c>
      <c r="AW158" s="14" t="s">
        <v>42</v>
      </c>
      <c r="AX158" s="14" t="s">
        <v>90</v>
      </c>
      <c r="AY158" s="215" t="s">
        <v>134</v>
      </c>
    </row>
    <row r="159" spans="1:65" s="2" customFormat="1" ht="24.2" customHeight="1">
      <c r="A159" s="35"/>
      <c r="B159" s="36"/>
      <c r="C159" s="176" t="s">
        <v>8</v>
      </c>
      <c r="D159" s="176" t="s">
        <v>136</v>
      </c>
      <c r="E159" s="177" t="s">
        <v>1123</v>
      </c>
      <c r="F159" s="178" t="s">
        <v>1124</v>
      </c>
      <c r="G159" s="179" t="s">
        <v>284</v>
      </c>
      <c r="H159" s="180">
        <v>2</v>
      </c>
      <c r="I159" s="181"/>
      <c r="J159" s="182">
        <f>ROUND(I159*H159,2)</f>
        <v>0</v>
      </c>
      <c r="K159" s="178" t="s">
        <v>140</v>
      </c>
      <c r="L159" s="40"/>
      <c r="M159" s="183" t="s">
        <v>44</v>
      </c>
      <c r="N159" s="184" t="s">
        <v>53</v>
      </c>
      <c r="O159" s="65"/>
      <c r="P159" s="185">
        <f>O159*H159</f>
        <v>0</v>
      </c>
      <c r="Q159" s="185">
        <v>0</v>
      </c>
      <c r="R159" s="185">
        <f>Q159*H159</f>
        <v>0</v>
      </c>
      <c r="S159" s="185">
        <v>0</v>
      </c>
      <c r="T159" s="18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7" t="s">
        <v>567</v>
      </c>
      <c r="AT159" s="187" t="s">
        <v>136</v>
      </c>
      <c r="AU159" s="187" t="s">
        <v>92</v>
      </c>
      <c r="AY159" s="17" t="s">
        <v>134</v>
      </c>
      <c r="BE159" s="188">
        <f>IF(N159="základní",J159,0)</f>
        <v>0</v>
      </c>
      <c r="BF159" s="188">
        <f>IF(N159="snížená",J159,0)</f>
        <v>0</v>
      </c>
      <c r="BG159" s="188">
        <f>IF(N159="zákl. přenesená",J159,0)</f>
        <v>0</v>
      </c>
      <c r="BH159" s="188">
        <f>IF(N159="sníž. přenesená",J159,0)</f>
        <v>0</v>
      </c>
      <c r="BI159" s="188">
        <f>IF(N159="nulová",J159,0)</f>
        <v>0</v>
      </c>
      <c r="BJ159" s="17" t="s">
        <v>90</v>
      </c>
      <c r="BK159" s="188">
        <f>ROUND(I159*H159,2)</f>
        <v>0</v>
      </c>
      <c r="BL159" s="17" t="s">
        <v>567</v>
      </c>
      <c r="BM159" s="187" t="s">
        <v>1125</v>
      </c>
    </row>
    <row r="160" spans="1:65" s="2" customFormat="1" ht="11.25">
      <c r="A160" s="35"/>
      <c r="B160" s="36"/>
      <c r="C160" s="37"/>
      <c r="D160" s="189" t="s">
        <v>143</v>
      </c>
      <c r="E160" s="37"/>
      <c r="F160" s="190" t="s">
        <v>1126</v>
      </c>
      <c r="G160" s="37"/>
      <c r="H160" s="37"/>
      <c r="I160" s="191"/>
      <c r="J160" s="37"/>
      <c r="K160" s="37"/>
      <c r="L160" s="40"/>
      <c r="M160" s="192"/>
      <c r="N160" s="193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7" t="s">
        <v>143</v>
      </c>
      <c r="AU160" s="17" t="s">
        <v>92</v>
      </c>
    </row>
    <row r="161" spans="1:65" s="13" customFormat="1" ht="11.25">
      <c r="B161" s="194"/>
      <c r="C161" s="195"/>
      <c r="D161" s="196" t="s">
        <v>145</v>
      </c>
      <c r="E161" s="197" t="s">
        <v>44</v>
      </c>
      <c r="F161" s="198" t="s">
        <v>229</v>
      </c>
      <c r="G161" s="195"/>
      <c r="H161" s="197" t="s">
        <v>44</v>
      </c>
      <c r="I161" s="199"/>
      <c r="J161" s="195"/>
      <c r="K161" s="195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145</v>
      </c>
      <c r="AU161" s="204" t="s">
        <v>92</v>
      </c>
      <c r="AV161" s="13" t="s">
        <v>90</v>
      </c>
      <c r="AW161" s="13" t="s">
        <v>42</v>
      </c>
      <c r="AX161" s="13" t="s">
        <v>82</v>
      </c>
      <c r="AY161" s="204" t="s">
        <v>134</v>
      </c>
    </row>
    <row r="162" spans="1:65" s="13" customFormat="1" ht="11.25">
      <c r="B162" s="194"/>
      <c r="C162" s="195"/>
      <c r="D162" s="196" t="s">
        <v>145</v>
      </c>
      <c r="E162" s="197" t="s">
        <v>44</v>
      </c>
      <c r="F162" s="198" t="s">
        <v>1122</v>
      </c>
      <c r="G162" s="195"/>
      <c r="H162" s="197" t="s">
        <v>44</v>
      </c>
      <c r="I162" s="199"/>
      <c r="J162" s="195"/>
      <c r="K162" s="195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145</v>
      </c>
      <c r="AU162" s="204" t="s">
        <v>92</v>
      </c>
      <c r="AV162" s="13" t="s">
        <v>90</v>
      </c>
      <c r="AW162" s="13" t="s">
        <v>42</v>
      </c>
      <c r="AX162" s="13" t="s">
        <v>82</v>
      </c>
      <c r="AY162" s="204" t="s">
        <v>134</v>
      </c>
    </row>
    <row r="163" spans="1:65" s="14" customFormat="1" ht="11.25">
      <c r="B163" s="205"/>
      <c r="C163" s="206"/>
      <c r="D163" s="196" t="s">
        <v>145</v>
      </c>
      <c r="E163" s="207" t="s">
        <v>44</v>
      </c>
      <c r="F163" s="208" t="s">
        <v>92</v>
      </c>
      <c r="G163" s="206"/>
      <c r="H163" s="209">
        <v>2</v>
      </c>
      <c r="I163" s="210"/>
      <c r="J163" s="206"/>
      <c r="K163" s="206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145</v>
      </c>
      <c r="AU163" s="215" t="s">
        <v>92</v>
      </c>
      <c r="AV163" s="14" t="s">
        <v>92</v>
      </c>
      <c r="AW163" s="14" t="s">
        <v>42</v>
      </c>
      <c r="AX163" s="14" t="s">
        <v>90</v>
      </c>
      <c r="AY163" s="215" t="s">
        <v>134</v>
      </c>
    </row>
    <row r="164" spans="1:65" s="2" customFormat="1" ht="21.75" customHeight="1">
      <c r="A164" s="35"/>
      <c r="B164" s="36"/>
      <c r="C164" s="176" t="s">
        <v>254</v>
      </c>
      <c r="D164" s="176" t="s">
        <v>136</v>
      </c>
      <c r="E164" s="177" t="s">
        <v>1127</v>
      </c>
      <c r="F164" s="178" t="s">
        <v>1128</v>
      </c>
      <c r="G164" s="179" t="s">
        <v>284</v>
      </c>
      <c r="H164" s="180">
        <v>2</v>
      </c>
      <c r="I164" s="181"/>
      <c r="J164" s="182">
        <f>ROUND(I164*H164,2)</f>
        <v>0</v>
      </c>
      <c r="K164" s="178" t="s">
        <v>140</v>
      </c>
      <c r="L164" s="40"/>
      <c r="M164" s="183" t="s">
        <v>44</v>
      </c>
      <c r="N164" s="184" t="s">
        <v>53</v>
      </c>
      <c r="O164" s="65"/>
      <c r="P164" s="185">
        <f>O164*H164</f>
        <v>0</v>
      </c>
      <c r="Q164" s="185">
        <v>0</v>
      </c>
      <c r="R164" s="185">
        <f>Q164*H164</f>
        <v>0</v>
      </c>
      <c r="S164" s="185">
        <v>0</v>
      </c>
      <c r="T164" s="18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7" t="s">
        <v>567</v>
      </c>
      <c r="AT164" s="187" t="s">
        <v>136</v>
      </c>
      <c r="AU164" s="187" t="s">
        <v>92</v>
      </c>
      <c r="AY164" s="17" t="s">
        <v>134</v>
      </c>
      <c r="BE164" s="188">
        <f>IF(N164="základní",J164,0)</f>
        <v>0</v>
      </c>
      <c r="BF164" s="188">
        <f>IF(N164="snížená",J164,0)</f>
        <v>0</v>
      </c>
      <c r="BG164" s="188">
        <f>IF(N164="zákl. přenesená",J164,0)</f>
        <v>0</v>
      </c>
      <c r="BH164" s="188">
        <f>IF(N164="sníž. přenesená",J164,0)</f>
        <v>0</v>
      </c>
      <c r="BI164" s="188">
        <f>IF(N164="nulová",J164,0)</f>
        <v>0</v>
      </c>
      <c r="BJ164" s="17" t="s">
        <v>90</v>
      </c>
      <c r="BK164" s="188">
        <f>ROUND(I164*H164,2)</f>
        <v>0</v>
      </c>
      <c r="BL164" s="17" t="s">
        <v>567</v>
      </c>
      <c r="BM164" s="187" t="s">
        <v>1129</v>
      </c>
    </row>
    <row r="165" spans="1:65" s="2" customFormat="1" ht="11.25">
      <c r="A165" s="35"/>
      <c r="B165" s="36"/>
      <c r="C165" s="37"/>
      <c r="D165" s="189" t="s">
        <v>143</v>
      </c>
      <c r="E165" s="37"/>
      <c r="F165" s="190" t="s">
        <v>1130</v>
      </c>
      <c r="G165" s="37"/>
      <c r="H165" s="37"/>
      <c r="I165" s="191"/>
      <c r="J165" s="37"/>
      <c r="K165" s="37"/>
      <c r="L165" s="40"/>
      <c r="M165" s="192"/>
      <c r="N165" s="193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7" t="s">
        <v>143</v>
      </c>
      <c r="AU165" s="17" t="s">
        <v>92</v>
      </c>
    </row>
    <row r="166" spans="1:65" s="13" customFormat="1" ht="11.25">
      <c r="B166" s="194"/>
      <c r="C166" s="195"/>
      <c r="D166" s="196" t="s">
        <v>145</v>
      </c>
      <c r="E166" s="197" t="s">
        <v>44</v>
      </c>
      <c r="F166" s="198" t="s">
        <v>229</v>
      </c>
      <c r="G166" s="195"/>
      <c r="H166" s="197" t="s">
        <v>44</v>
      </c>
      <c r="I166" s="199"/>
      <c r="J166" s="195"/>
      <c r="K166" s="195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145</v>
      </c>
      <c r="AU166" s="204" t="s">
        <v>92</v>
      </c>
      <c r="AV166" s="13" t="s">
        <v>90</v>
      </c>
      <c r="AW166" s="13" t="s">
        <v>42</v>
      </c>
      <c r="AX166" s="13" t="s">
        <v>82</v>
      </c>
      <c r="AY166" s="204" t="s">
        <v>134</v>
      </c>
    </row>
    <row r="167" spans="1:65" s="13" customFormat="1" ht="22.5">
      <c r="B167" s="194"/>
      <c r="C167" s="195"/>
      <c r="D167" s="196" t="s">
        <v>145</v>
      </c>
      <c r="E167" s="197" t="s">
        <v>44</v>
      </c>
      <c r="F167" s="198" t="s">
        <v>1131</v>
      </c>
      <c r="G167" s="195"/>
      <c r="H167" s="197" t="s">
        <v>44</v>
      </c>
      <c r="I167" s="199"/>
      <c r="J167" s="195"/>
      <c r="K167" s="195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145</v>
      </c>
      <c r="AU167" s="204" t="s">
        <v>92</v>
      </c>
      <c r="AV167" s="13" t="s">
        <v>90</v>
      </c>
      <c r="AW167" s="13" t="s">
        <v>42</v>
      </c>
      <c r="AX167" s="13" t="s">
        <v>82</v>
      </c>
      <c r="AY167" s="204" t="s">
        <v>134</v>
      </c>
    </row>
    <row r="168" spans="1:65" s="14" customFormat="1" ht="11.25">
      <c r="B168" s="205"/>
      <c r="C168" s="206"/>
      <c r="D168" s="196" t="s">
        <v>145</v>
      </c>
      <c r="E168" s="207" t="s">
        <v>44</v>
      </c>
      <c r="F168" s="208" t="s">
        <v>92</v>
      </c>
      <c r="G168" s="206"/>
      <c r="H168" s="209">
        <v>2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145</v>
      </c>
      <c r="AU168" s="215" t="s">
        <v>92</v>
      </c>
      <c r="AV168" s="14" t="s">
        <v>92</v>
      </c>
      <c r="AW168" s="14" t="s">
        <v>42</v>
      </c>
      <c r="AX168" s="14" t="s">
        <v>90</v>
      </c>
      <c r="AY168" s="215" t="s">
        <v>134</v>
      </c>
    </row>
    <row r="169" spans="1:65" s="12" customFormat="1" ht="22.9" customHeight="1">
      <c r="B169" s="160"/>
      <c r="C169" s="161"/>
      <c r="D169" s="162" t="s">
        <v>81</v>
      </c>
      <c r="E169" s="174" t="s">
        <v>934</v>
      </c>
      <c r="F169" s="174" t="s">
        <v>935</v>
      </c>
      <c r="G169" s="161"/>
      <c r="H169" s="161"/>
      <c r="I169" s="164"/>
      <c r="J169" s="175">
        <f>BK169</f>
        <v>0</v>
      </c>
      <c r="K169" s="161"/>
      <c r="L169" s="166"/>
      <c r="M169" s="167"/>
      <c r="N169" s="168"/>
      <c r="O169" s="168"/>
      <c r="P169" s="169">
        <f>SUM(P170:P196)</f>
        <v>0</v>
      </c>
      <c r="Q169" s="168"/>
      <c r="R169" s="169">
        <f>SUM(R170:R196)</f>
        <v>0</v>
      </c>
      <c r="S169" s="168"/>
      <c r="T169" s="170">
        <f>SUM(T170:T196)</f>
        <v>4.4000000000000004</v>
      </c>
      <c r="AR169" s="171" t="s">
        <v>155</v>
      </c>
      <c r="AT169" s="172" t="s">
        <v>81</v>
      </c>
      <c r="AU169" s="172" t="s">
        <v>90</v>
      </c>
      <c r="AY169" s="171" t="s">
        <v>134</v>
      </c>
      <c r="BK169" s="173">
        <f>SUM(BK170:BK196)</f>
        <v>0</v>
      </c>
    </row>
    <row r="170" spans="1:65" s="2" customFormat="1" ht="49.15" customHeight="1">
      <c r="A170" s="35"/>
      <c r="B170" s="36"/>
      <c r="C170" s="176" t="s">
        <v>259</v>
      </c>
      <c r="D170" s="176" t="s">
        <v>136</v>
      </c>
      <c r="E170" s="177" t="s">
        <v>968</v>
      </c>
      <c r="F170" s="178" t="s">
        <v>969</v>
      </c>
      <c r="G170" s="179" t="s">
        <v>192</v>
      </c>
      <c r="H170" s="180">
        <v>2</v>
      </c>
      <c r="I170" s="181"/>
      <c r="J170" s="182">
        <f>ROUND(I170*H170,2)</f>
        <v>0</v>
      </c>
      <c r="K170" s="178" t="s">
        <v>140</v>
      </c>
      <c r="L170" s="40"/>
      <c r="M170" s="183" t="s">
        <v>44</v>
      </c>
      <c r="N170" s="184" t="s">
        <v>53</v>
      </c>
      <c r="O170" s="65"/>
      <c r="P170" s="185">
        <f>O170*H170</f>
        <v>0</v>
      </c>
      <c r="Q170" s="185">
        <v>0</v>
      </c>
      <c r="R170" s="185">
        <f>Q170*H170</f>
        <v>0</v>
      </c>
      <c r="S170" s="185">
        <v>0</v>
      </c>
      <c r="T170" s="18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7" t="s">
        <v>567</v>
      </c>
      <c r="AT170" s="187" t="s">
        <v>136</v>
      </c>
      <c r="AU170" s="187" t="s">
        <v>92</v>
      </c>
      <c r="AY170" s="17" t="s">
        <v>134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17" t="s">
        <v>90</v>
      </c>
      <c r="BK170" s="188">
        <f>ROUND(I170*H170,2)</f>
        <v>0</v>
      </c>
      <c r="BL170" s="17" t="s">
        <v>567</v>
      </c>
      <c r="BM170" s="187" t="s">
        <v>1132</v>
      </c>
    </row>
    <row r="171" spans="1:65" s="2" customFormat="1" ht="11.25">
      <c r="A171" s="35"/>
      <c r="B171" s="36"/>
      <c r="C171" s="37"/>
      <c r="D171" s="189" t="s">
        <v>143</v>
      </c>
      <c r="E171" s="37"/>
      <c r="F171" s="190" t="s">
        <v>971</v>
      </c>
      <c r="G171" s="37"/>
      <c r="H171" s="37"/>
      <c r="I171" s="191"/>
      <c r="J171" s="37"/>
      <c r="K171" s="37"/>
      <c r="L171" s="40"/>
      <c r="M171" s="192"/>
      <c r="N171" s="193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7" t="s">
        <v>143</v>
      </c>
      <c r="AU171" s="17" t="s">
        <v>92</v>
      </c>
    </row>
    <row r="172" spans="1:65" s="13" customFormat="1" ht="11.25">
      <c r="B172" s="194"/>
      <c r="C172" s="195"/>
      <c r="D172" s="196" t="s">
        <v>145</v>
      </c>
      <c r="E172" s="197" t="s">
        <v>44</v>
      </c>
      <c r="F172" s="198" t="s">
        <v>229</v>
      </c>
      <c r="G172" s="195"/>
      <c r="H172" s="197" t="s">
        <v>44</v>
      </c>
      <c r="I172" s="199"/>
      <c r="J172" s="195"/>
      <c r="K172" s="195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145</v>
      </c>
      <c r="AU172" s="204" t="s">
        <v>92</v>
      </c>
      <c r="AV172" s="13" t="s">
        <v>90</v>
      </c>
      <c r="AW172" s="13" t="s">
        <v>42</v>
      </c>
      <c r="AX172" s="13" t="s">
        <v>82</v>
      </c>
      <c r="AY172" s="204" t="s">
        <v>134</v>
      </c>
    </row>
    <row r="173" spans="1:65" s="13" customFormat="1" ht="11.25">
      <c r="B173" s="194"/>
      <c r="C173" s="195"/>
      <c r="D173" s="196" t="s">
        <v>145</v>
      </c>
      <c r="E173" s="197" t="s">
        <v>44</v>
      </c>
      <c r="F173" s="198" t="s">
        <v>146</v>
      </c>
      <c r="G173" s="195"/>
      <c r="H173" s="197" t="s">
        <v>44</v>
      </c>
      <c r="I173" s="199"/>
      <c r="J173" s="195"/>
      <c r="K173" s="195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145</v>
      </c>
      <c r="AU173" s="204" t="s">
        <v>92</v>
      </c>
      <c r="AV173" s="13" t="s">
        <v>90</v>
      </c>
      <c r="AW173" s="13" t="s">
        <v>42</v>
      </c>
      <c r="AX173" s="13" t="s">
        <v>82</v>
      </c>
      <c r="AY173" s="204" t="s">
        <v>134</v>
      </c>
    </row>
    <row r="174" spans="1:65" s="13" customFormat="1" ht="22.5">
      <c r="B174" s="194"/>
      <c r="C174" s="195"/>
      <c r="D174" s="196" t="s">
        <v>145</v>
      </c>
      <c r="E174" s="197" t="s">
        <v>44</v>
      </c>
      <c r="F174" s="198" t="s">
        <v>1133</v>
      </c>
      <c r="G174" s="195"/>
      <c r="H174" s="197" t="s">
        <v>44</v>
      </c>
      <c r="I174" s="199"/>
      <c r="J174" s="195"/>
      <c r="K174" s="195"/>
      <c r="L174" s="200"/>
      <c r="M174" s="201"/>
      <c r="N174" s="202"/>
      <c r="O174" s="202"/>
      <c r="P174" s="202"/>
      <c r="Q174" s="202"/>
      <c r="R174" s="202"/>
      <c r="S174" s="202"/>
      <c r="T174" s="203"/>
      <c r="AT174" s="204" t="s">
        <v>145</v>
      </c>
      <c r="AU174" s="204" t="s">
        <v>92</v>
      </c>
      <c r="AV174" s="13" t="s">
        <v>90</v>
      </c>
      <c r="AW174" s="13" t="s">
        <v>42</v>
      </c>
      <c r="AX174" s="13" t="s">
        <v>82</v>
      </c>
      <c r="AY174" s="204" t="s">
        <v>134</v>
      </c>
    </row>
    <row r="175" spans="1:65" s="14" customFormat="1" ht="11.25">
      <c r="B175" s="205"/>
      <c r="C175" s="206"/>
      <c r="D175" s="196" t="s">
        <v>145</v>
      </c>
      <c r="E175" s="207" t="s">
        <v>44</v>
      </c>
      <c r="F175" s="208" t="s">
        <v>1134</v>
      </c>
      <c r="G175" s="206"/>
      <c r="H175" s="209">
        <v>2</v>
      </c>
      <c r="I175" s="210"/>
      <c r="J175" s="206"/>
      <c r="K175" s="206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145</v>
      </c>
      <c r="AU175" s="215" t="s">
        <v>92</v>
      </c>
      <c r="AV175" s="14" t="s">
        <v>92</v>
      </c>
      <c r="AW175" s="14" t="s">
        <v>42</v>
      </c>
      <c r="AX175" s="14" t="s">
        <v>90</v>
      </c>
      <c r="AY175" s="215" t="s">
        <v>134</v>
      </c>
    </row>
    <row r="176" spans="1:65" s="2" customFormat="1" ht="16.5" customHeight="1">
      <c r="A176" s="35"/>
      <c r="B176" s="36"/>
      <c r="C176" s="176" t="s">
        <v>264</v>
      </c>
      <c r="D176" s="176" t="s">
        <v>136</v>
      </c>
      <c r="E176" s="177" t="s">
        <v>1135</v>
      </c>
      <c r="F176" s="178" t="s">
        <v>1136</v>
      </c>
      <c r="G176" s="179" t="s">
        <v>192</v>
      </c>
      <c r="H176" s="180">
        <v>2</v>
      </c>
      <c r="I176" s="181"/>
      <c r="J176" s="182">
        <f>ROUND(I176*H176,2)</f>
        <v>0</v>
      </c>
      <c r="K176" s="178" t="s">
        <v>140</v>
      </c>
      <c r="L176" s="40"/>
      <c r="M176" s="183" t="s">
        <v>44</v>
      </c>
      <c r="N176" s="184" t="s">
        <v>53</v>
      </c>
      <c r="O176" s="65"/>
      <c r="P176" s="185">
        <f>O176*H176</f>
        <v>0</v>
      </c>
      <c r="Q176" s="185">
        <v>0</v>
      </c>
      <c r="R176" s="185">
        <f>Q176*H176</f>
        <v>0</v>
      </c>
      <c r="S176" s="185">
        <v>2.2000000000000002</v>
      </c>
      <c r="T176" s="186">
        <f>S176*H176</f>
        <v>4.4000000000000004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7" t="s">
        <v>567</v>
      </c>
      <c r="AT176" s="187" t="s">
        <v>136</v>
      </c>
      <c r="AU176" s="187" t="s">
        <v>92</v>
      </c>
      <c r="AY176" s="17" t="s">
        <v>134</v>
      </c>
      <c r="BE176" s="188">
        <f>IF(N176="základní",J176,0)</f>
        <v>0</v>
      </c>
      <c r="BF176" s="188">
        <f>IF(N176="snížená",J176,0)</f>
        <v>0</v>
      </c>
      <c r="BG176" s="188">
        <f>IF(N176="zákl. přenesená",J176,0)</f>
        <v>0</v>
      </c>
      <c r="BH176" s="188">
        <f>IF(N176="sníž. přenesená",J176,0)</f>
        <v>0</v>
      </c>
      <c r="BI176" s="188">
        <f>IF(N176="nulová",J176,0)</f>
        <v>0</v>
      </c>
      <c r="BJ176" s="17" t="s">
        <v>90</v>
      </c>
      <c r="BK176" s="188">
        <f>ROUND(I176*H176,2)</f>
        <v>0</v>
      </c>
      <c r="BL176" s="17" t="s">
        <v>567</v>
      </c>
      <c r="BM176" s="187" t="s">
        <v>1137</v>
      </c>
    </row>
    <row r="177" spans="1:65" s="2" customFormat="1" ht="11.25">
      <c r="A177" s="35"/>
      <c r="B177" s="36"/>
      <c r="C177" s="37"/>
      <c r="D177" s="189" t="s">
        <v>143</v>
      </c>
      <c r="E177" s="37"/>
      <c r="F177" s="190" t="s">
        <v>1138</v>
      </c>
      <c r="G177" s="37"/>
      <c r="H177" s="37"/>
      <c r="I177" s="191"/>
      <c r="J177" s="37"/>
      <c r="K177" s="37"/>
      <c r="L177" s="40"/>
      <c r="M177" s="192"/>
      <c r="N177" s="193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7" t="s">
        <v>143</v>
      </c>
      <c r="AU177" s="17" t="s">
        <v>92</v>
      </c>
    </row>
    <row r="178" spans="1:65" s="13" customFormat="1" ht="11.25">
      <c r="B178" s="194"/>
      <c r="C178" s="195"/>
      <c r="D178" s="196" t="s">
        <v>145</v>
      </c>
      <c r="E178" s="197" t="s">
        <v>44</v>
      </c>
      <c r="F178" s="198" t="s">
        <v>229</v>
      </c>
      <c r="G178" s="195"/>
      <c r="H178" s="197" t="s">
        <v>44</v>
      </c>
      <c r="I178" s="199"/>
      <c r="J178" s="195"/>
      <c r="K178" s="195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145</v>
      </c>
      <c r="AU178" s="204" t="s">
        <v>92</v>
      </c>
      <c r="AV178" s="13" t="s">
        <v>90</v>
      </c>
      <c r="AW178" s="13" t="s">
        <v>42</v>
      </c>
      <c r="AX178" s="13" t="s">
        <v>82</v>
      </c>
      <c r="AY178" s="204" t="s">
        <v>134</v>
      </c>
    </row>
    <row r="179" spans="1:65" s="13" customFormat="1" ht="11.25">
      <c r="B179" s="194"/>
      <c r="C179" s="195"/>
      <c r="D179" s="196" t="s">
        <v>145</v>
      </c>
      <c r="E179" s="197" t="s">
        <v>44</v>
      </c>
      <c r="F179" s="198" t="s">
        <v>1139</v>
      </c>
      <c r="G179" s="195"/>
      <c r="H179" s="197" t="s">
        <v>44</v>
      </c>
      <c r="I179" s="199"/>
      <c r="J179" s="195"/>
      <c r="K179" s="195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145</v>
      </c>
      <c r="AU179" s="204" t="s">
        <v>92</v>
      </c>
      <c r="AV179" s="13" t="s">
        <v>90</v>
      </c>
      <c r="AW179" s="13" t="s">
        <v>42</v>
      </c>
      <c r="AX179" s="13" t="s">
        <v>82</v>
      </c>
      <c r="AY179" s="204" t="s">
        <v>134</v>
      </c>
    </row>
    <row r="180" spans="1:65" s="14" customFormat="1" ht="11.25">
      <c r="B180" s="205"/>
      <c r="C180" s="206"/>
      <c r="D180" s="196" t="s">
        <v>145</v>
      </c>
      <c r="E180" s="207" t="s">
        <v>44</v>
      </c>
      <c r="F180" s="208" t="s">
        <v>1134</v>
      </c>
      <c r="G180" s="206"/>
      <c r="H180" s="209">
        <v>2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145</v>
      </c>
      <c r="AU180" s="215" t="s">
        <v>92</v>
      </c>
      <c r="AV180" s="14" t="s">
        <v>92</v>
      </c>
      <c r="AW180" s="14" t="s">
        <v>42</v>
      </c>
      <c r="AX180" s="14" t="s">
        <v>90</v>
      </c>
      <c r="AY180" s="215" t="s">
        <v>134</v>
      </c>
    </row>
    <row r="181" spans="1:65" s="2" customFormat="1" ht="24.2" customHeight="1">
      <c r="A181" s="35"/>
      <c r="B181" s="36"/>
      <c r="C181" s="176" t="s">
        <v>269</v>
      </c>
      <c r="D181" s="176" t="s">
        <v>136</v>
      </c>
      <c r="E181" s="177" t="s">
        <v>1140</v>
      </c>
      <c r="F181" s="178" t="s">
        <v>1141</v>
      </c>
      <c r="G181" s="179" t="s">
        <v>236</v>
      </c>
      <c r="H181" s="180">
        <v>4.4000000000000004</v>
      </c>
      <c r="I181" s="181"/>
      <c r="J181" s="182">
        <f>ROUND(I181*H181,2)</f>
        <v>0</v>
      </c>
      <c r="K181" s="178" t="s">
        <v>140</v>
      </c>
      <c r="L181" s="40"/>
      <c r="M181" s="183" t="s">
        <v>44</v>
      </c>
      <c r="N181" s="184" t="s">
        <v>53</v>
      </c>
      <c r="O181" s="65"/>
      <c r="P181" s="185">
        <f>O181*H181</f>
        <v>0</v>
      </c>
      <c r="Q181" s="185">
        <v>0</v>
      </c>
      <c r="R181" s="185">
        <f>Q181*H181</f>
        <v>0</v>
      </c>
      <c r="S181" s="185">
        <v>0</v>
      </c>
      <c r="T181" s="18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7" t="s">
        <v>567</v>
      </c>
      <c r="AT181" s="187" t="s">
        <v>136</v>
      </c>
      <c r="AU181" s="187" t="s">
        <v>92</v>
      </c>
      <c r="AY181" s="17" t="s">
        <v>134</v>
      </c>
      <c r="BE181" s="188">
        <f>IF(N181="základní",J181,0)</f>
        <v>0</v>
      </c>
      <c r="BF181" s="188">
        <f>IF(N181="snížená",J181,0)</f>
        <v>0</v>
      </c>
      <c r="BG181" s="188">
        <f>IF(N181="zákl. přenesená",J181,0)</f>
        <v>0</v>
      </c>
      <c r="BH181" s="188">
        <f>IF(N181="sníž. přenesená",J181,0)</f>
        <v>0</v>
      </c>
      <c r="BI181" s="188">
        <f>IF(N181="nulová",J181,0)</f>
        <v>0</v>
      </c>
      <c r="BJ181" s="17" t="s">
        <v>90</v>
      </c>
      <c r="BK181" s="188">
        <f>ROUND(I181*H181,2)</f>
        <v>0</v>
      </c>
      <c r="BL181" s="17" t="s">
        <v>567</v>
      </c>
      <c r="BM181" s="187" t="s">
        <v>1142</v>
      </c>
    </row>
    <row r="182" spans="1:65" s="2" customFormat="1" ht="11.25">
      <c r="A182" s="35"/>
      <c r="B182" s="36"/>
      <c r="C182" s="37"/>
      <c r="D182" s="189" t="s">
        <v>143</v>
      </c>
      <c r="E182" s="37"/>
      <c r="F182" s="190" t="s">
        <v>1143</v>
      </c>
      <c r="G182" s="37"/>
      <c r="H182" s="37"/>
      <c r="I182" s="191"/>
      <c r="J182" s="37"/>
      <c r="K182" s="37"/>
      <c r="L182" s="40"/>
      <c r="M182" s="192"/>
      <c r="N182" s="193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7" t="s">
        <v>143</v>
      </c>
      <c r="AU182" s="17" t="s">
        <v>92</v>
      </c>
    </row>
    <row r="183" spans="1:65" s="13" customFormat="1" ht="11.25">
      <c r="B183" s="194"/>
      <c r="C183" s="195"/>
      <c r="D183" s="196" t="s">
        <v>145</v>
      </c>
      <c r="E183" s="197" t="s">
        <v>44</v>
      </c>
      <c r="F183" s="198" t="s">
        <v>229</v>
      </c>
      <c r="G183" s="195"/>
      <c r="H183" s="197" t="s">
        <v>44</v>
      </c>
      <c r="I183" s="199"/>
      <c r="J183" s="195"/>
      <c r="K183" s="195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145</v>
      </c>
      <c r="AU183" s="204" t="s">
        <v>92</v>
      </c>
      <c r="AV183" s="13" t="s">
        <v>90</v>
      </c>
      <c r="AW183" s="13" t="s">
        <v>42</v>
      </c>
      <c r="AX183" s="13" t="s">
        <v>82</v>
      </c>
      <c r="AY183" s="204" t="s">
        <v>134</v>
      </c>
    </row>
    <row r="184" spans="1:65" s="13" customFormat="1" ht="22.5">
      <c r="B184" s="194"/>
      <c r="C184" s="195"/>
      <c r="D184" s="196" t="s">
        <v>145</v>
      </c>
      <c r="E184" s="197" t="s">
        <v>44</v>
      </c>
      <c r="F184" s="198" t="s">
        <v>1144</v>
      </c>
      <c r="G184" s="195"/>
      <c r="H184" s="197" t="s">
        <v>44</v>
      </c>
      <c r="I184" s="199"/>
      <c r="J184" s="195"/>
      <c r="K184" s="195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145</v>
      </c>
      <c r="AU184" s="204" t="s">
        <v>92</v>
      </c>
      <c r="AV184" s="13" t="s">
        <v>90</v>
      </c>
      <c r="AW184" s="13" t="s">
        <v>42</v>
      </c>
      <c r="AX184" s="13" t="s">
        <v>82</v>
      </c>
      <c r="AY184" s="204" t="s">
        <v>134</v>
      </c>
    </row>
    <row r="185" spans="1:65" s="14" customFormat="1" ht="11.25">
      <c r="B185" s="205"/>
      <c r="C185" s="206"/>
      <c r="D185" s="196" t="s">
        <v>145</v>
      </c>
      <c r="E185" s="207" t="s">
        <v>44</v>
      </c>
      <c r="F185" s="208" t="s">
        <v>1145</v>
      </c>
      <c r="G185" s="206"/>
      <c r="H185" s="209">
        <v>4.4000000000000004</v>
      </c>
      <c r="I185" s="210"/>
      <c r="J185" s="206"/>
      <c r="K185" s="206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145</v>
      </c>
      <c r="AU185" s="215" t="s">
        <v>92</v>
      </c>
      <c r="AV185" s="14" t="s">
        <v>92</v>
      </c>
      <c r="AW185" s="14" t="s">
        <v>42</v>
      </c>
      <c r="AX185" s="14" t="s">
        <v>90</v>
      </c>
      <c r="AY185" s="215" t="s">
        <v>134</v>
      </c>
    </row>
    <row r="186" spans="1:65" s="2" customFormat="1" ht="37.9" customHeight="1">
      <c r="A186" s="35"/>
      <c r="B186" s="36"/>
      <c r="C186" s="176" t="s">
        <v>275</v>
      </c>
      <c r="D186" s="176" t="s">
        <v>136</v>
      </c>
      <c r="E186" s="177" t="s">
        <v>1146</v>
      </c>
      <c r="F186" s="178" t="s">
        <v>1147</v>
      </c>
      <c r="G186" s="179" t="s">
        <v>236</v>
      </c>
      <c r="H186" s="180">
        <v>118.8</v>
      </c>
      <c r="I186" s="181"/>
      <c r="J186" s="182">
        <f>ROUND(I186*H186,2)</f>
        <v>0</v>
      </c>
      <c r="K186" s="178" t="s">
        <v>140</v>
      </c>
      <c r="L186" s="40"/>
      <c r="M186" s="183" t="s">
        <v>44</v>
      </c>
      <c r="N186" s="184" t="s">
        <v>53</v>
      </c>
      <c r="O186" s="65"/>
      <c r="P186" s="185">
        <f>O186*H186</f>
        <v>0</v>
      </c>
      <c r="Q186" s="185">
        <v>0</v>
      </c>
      <c r="R186" s="185">
        <f>Q186*H186</f>
        <v>0</v>
      </c>
      <c r="S186" s="185">
        <v>0</v>
      </c>
      <c r="T186" s="18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7" t="s">
        <v>567</v>
      </c>
      <c r="AT186" s="187" t="s">
        <v>136</v>
      </c>
      <c r="AU186" s="187" t="s">
        <v>92</v>
      </c>
      <c r="AY186" s="17" t="s">
        <v>134</v>
      </c>
      <c r="BE186" s="188">
        <f>IF(N186="základní",J186,0)</f>
        <v>0</v>
      </c>
      <c r="BF186" s="188">
        <f>IF(N186="snížená",J186,0)</f>
        <v>0</v>
      </c>
      <c r="BG186" s="188">
        <f>IF(N186="zákl. přenesená",J186,0)</f>
        <v>0</v>
      </c>
      <c r="BH186" s="188">
        <f>IF(N186="sníž. přenesená",J186,0)</f>
        <v>0</v>
      </c>
      <c r="BI186" s="188">
        <f>IF(N186="nulová",J186,0)</f>
        <v>0</v>
      </c>
      <c r="BJ186" s="17" t="s">
        <v>90</v>
      </c>
      <c r="BK186" s="188">
        <f>ROUND(I186*H186,2)</f>
        <v>0</v>
      </c>
      <c r="BL186" s="17" t="s">
        <v>567</v>
      </c>
      <c r="BM186" s="187" t="s">
        <v>1148</v>
      </c>
    </row>
    <row r="187" spans="1:65" s="2" customFormat="1" ht="11.25">
      <c r="A187" s="35"/>
      <c r="B187" s="36"/>
      <c r="C187" s="37"/>
      <c r="D187" s="189" t="s">
        <v>143</v>
      </c>
      <c r="E187" s="37"/>
      <c r="F187" s="190" t="s">
        <v>1149</v>
      </c>
      <c r="G187" s="37"/>
      <c r="H187" s="37"/>
      <c r="I187" s="191"/>
      <c r="J187" s="37"/>
      <c r="K187" s="37"/>
      <c r="L187" s="40"/>
      <c r="M187" s="192"/>
      <c r="N187" s="193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7" t="s">
        <v>143</v>
      </c>
      <c r="AU187" s="17" t="s">
        <v>92</v>
      </c>
    </row>
    <row r="188" spans="1:65" s="13" customFormat="1" ht="11.25">
      <c r="B188" s="194"/>
      <c r="C188" s="195"/>
      <c r="D188" s="196" t="s">
        <v>145</v>
      </c>
      <c r="E188" s="197" t="s">
        <v>44</v>
      </c>
      <c r="F188" s="198" t="s">
        <v>229</v>
      </c>
      <c r="G188" s="195"/>
      <c r="H188" s="197" t="s">
        <v>44</v>
      </c>
      <c r="I188" s="199"/>
      <c r="J188" s="195"/>
      <c r="K188" s="195"/>
      <c r="L188" s="200"/>
      <c r="M188" s="201"/>
      <c r="N188" s="202"/>
      <c r="O188" s="202"/>
      <c r="P188" s="202"/>
      <c r="Q188" s="202"/>
      <c r="R188" s="202"/>
      <c r="S188" s="202"/>
      <c r="T188" s="203"/>
      <c r="AT188" s="204" t="s">
        <v>145</v>
      </c>
      <c r="AU188" s="204" t="s">
        <v>92</v>
      </c>
      <c r="AV188" s="13" t="s">
        <v>90</v>
      </c>
      <c r="AW188" s="13" t="s">
        <v>42</v>
      </c>
      <c r="AX188" s="13" t="s">
        <v>82</v>
      </c>
      <c r="AY188" s="204" t="s">
        <v>134</v>
      </c>
    </row>
    <row r="189" spans="1:65" s="13" customFormat="1" ht="22.5">
      <c r="B189" s="194"/>
      <c r="C189" s="195"/>
      <c r="D189" s="196" t="s">
        <v>145</v>
      </c>
      <c r="E189" s="197" t="s">
        <v>44</v>
      </c>
      <c r="F189" s="198" t="s">
        <v>1150</v>
      </c>
      <c r="G189" s="195"/>
      <c r="H189" s="197" t="s">
        <v>44</v>
      </c>
      <c r="I189" s="199"/>
      <c r="J189" s="195"/>
      <c r="K189" s="195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145</v>
      </c>
      <c r="AU189" s="204" t="s">
        <v>92</v>
      </c>
      <c r="AV189" s="13" t="s">
        <v>90</v>
      </c>
      <c r="AW189" s="13" t="s">
        <v>42</v>
      </c>
      <c r="AX189" s="13" t="s">
        <v>82</v>
      </c>
      <c r="AY189" s="204" t="s">
        <v>134</v>
      </c>
    </row>
    <row r="190" spans="1:65" s="14" customFormat="1" ht="11.25">
      <c r="B190" s="205"/>
      <c r="C190" s="206"/>
      <c r="D190" s="196" t="s">
        <v>145</v>
      </c>
      <c r="E190" s="207" t="s">
        <v>44</v>
      </c>
      <c r="F190" s="208" t="s">
        <v>1151</v>
      </c>
      <c r="G190" s="206"/>
      <c r="H190" s="209">
        <v>13.2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145</v>
      </c>
      <c r="AU190" s="215" t="s">
        <v>92</v>
      </c>
      <c r="AV190" s="14" t="s">
        <v>92</v>
      </c>
      <c r="AW190" s="14" t="s">
        <v>42</v>
      </c>
      <c r="AX190" s="14" t="s">
        <v>90</v>
      </c>
      <c r="AY190" s="215" t="s">
        <v>134</v>
      </c>
    </row>
    <row r="191" spans="1:65" s="14" customFormat="1" ht="11.25">
      <c r="B191" s="205"/>
      <c r="C191" s="206"/>
      <c r="D191" s="196" t="s">
        <v>145</v>
      </c>
      <c r="E191" s="206"/>
      <c r="F191" s="208" t="s">
        <v>1152</v>
      </c>
      <c r="G191" s="206"/>
      <c r="H191" s="209">
        <v>118.8</v>
      </c>
      <c r="I191" s="210"/>
      <c r="J191" s="206"/>
      <c r="K191" s="206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145</v>
      </c>
      <c r="AU191" s="215" t="s">
        <v>92</v>
      </c>
      <c r="AV191" s="14" t="s">
        <v>92</v>
      </c>
      <c r="AW191" s="14" t="s">
        <v>4</v>
      </c>
      <c r="AX191" s="14" t="s">
        <v>90</v>
      </c>
      <c r="AY191" s="215" t="s">
        <v>134</v>
      </c>
    </row>
    <row r="192" spans="1:65" s="2" customFormat="1" ht="44.25" customHeight="1">
      <c r="A192" s="35"/>
      <c r="B192" s="36"/>
      <c r="C192" s="176" t="s">
        <v>7</v>
      </c>
      <c r="D192" s="176" t="s">
        <v>136</v>
      </c>
      <c r="E192" s="177" t="s">
        <v>1153</v>
      </c>
      <c r="F192" s="178" t="s">
        <v>1154</v>
      </c>
      <c r="G192" s="179" t="s">
        <v>236</v>
      </c>
      <c r="H192" s="180">
        <v>4.4000000000000004</v>
      </c>
      <c r="I192" s="181"/>
      <c r="J192" s="182">
        <f>ROUND(I192*H192,2)</f>
        <v>0</v>
      </c>
      <c r="K192" s="178" t="s">
        <v>140</v>
      </c>
      <c r="L192" s="40"/>
      <c r="M192" s="183" t="s">
        <v>44</v>
      </c>
      <c r="N192" s="184" t="s">
        <v>53</v>
      </c>
      <c r="O192" s="65"/>
      <c r="P192" s="185">
        <f>O192*H192</f>
        <v>0</v>
      </c>
      <c r="Q192" s="185">
        <v>0</v>
      </c>
      <c r="R192" s="185">
        <f>Q192*H192</f>
        <v>0</v>
      </c>
      <c r="S192" s="185">
        <v>0</v>
      </c>
      <c r="T192" s="186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7" t="s">
        <v>567</v>
      </c>
      <c r="AT192" s="187" t="s">
        <v>136</v>
      </c>
      <c r="AU192" s="187" t="s">
        <v>92</v>
      </c>
      <c r="AY192" s="17" t="s">
        <v>134</v>
      </c>
      <c r="BE192" s="188">
        <f>IF(N192="základní",J192,0)</f>
        <v>0</v>
      </c>
      <c r="BF192" s="188">
        <f>IF(N192="snížená",J192,0)</f>
        <v>0</v>
      </c>
      <c r="BG192" s="188">
        <f>IF(N192="zákl. přenesená",J192,0)</f>
        <v>0</v>
      </c>
      <c r="BH192" s="188">
        <f>IF(N192="sníž. přenesená",J192,0)</f>
        <v>0</v>
      </c>
      <c r="BI192" s="188">
        <f>IF(N192="nulová",J192,0)</f>
        <v>0</v>
      </c>
      <c r="BJ192" s="17" t="s">
        <v>90</v>
      </c>
      <c r="BK192" s="188">
        <f>ROUND(I192*H192,2)</f>
        <v>0</v>
      </c>
      <c r="BL192" s="17" t="s">
        <v>567</v>
      </c>
      <c r="BM192" s="187" t="s">
        <v>1155</v>
      </c>
    </row>
    <row r="193" spans="1:65" s="2" customFormat="1" ht="11.25">
      <c r="A193" s="35"/>
      <c r="B193" s="36"/>
      <c r="C193" s="37"/>
      <c r="D193" s="189" t="s">
        <v>143</v>
      </c>
      <c r="E193" s="37"/>
      <c r="F193" s="190" t="s">
        <v>1156</v>
      </c>
      <c r="G193" s="37"/>
      <c r="H193" s="37"/>
      <c r="I193" s="191"/>
      <c r="J193" s="37"/>
      <c r="K193" s="37"/>
      <c r="L193" s="40"/>
      <c r="M193" s="192"/>
      <c r="N193" s="193"/>
      <c r="O193" s="65"/>
      <c r="P193" s="65"/>
      <c r="Q193" s="65"/>
      <c r="R193" s="65"/>
      <c r="S193" s="65"/>
      <c r="T193" s="66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7" t="s">
        <v>143</v>
      </c>
      <c r="AU193" s="17" t="s">
        <v>92</v>
      </c>
    </row>
    <row r="194" spans="1:65" s="13" customFormat="1" ht="11.25">
      <c r="B194" s="194"/>
      <c r="C194" s="195"/>
      <c r="D194" s="196" t="s">
        <v>145</v>
      </c>
      <c r="E194" s="197" t="s">
        <v>44</v>
      </c>
      <c r="F194" s="198" t="s">
        <v>229</v>
      </c>
      <c r="G194" s="195"/>
      <c r="H194" s="197" t="s">
        <v>44</v>
      </c>
      <c r="I194" s="199"/>
      <c r="J194" s="195"/>
      <c r="K194" s="195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145</v>
      </c>
      <c r="AU194" s="204" t="s">
        <v>92</v>
      </c>
      <c r="AV194" s="13" t="s">
        <v>90</v>
      </c>
      <c r="AW194" s="13" t="s">
        <v>42</v>
      </c>
      <c r="AX194" s="13" t="s">
        <v>82</v>
      </c>
      <c r="AY194" s="204" t="s">
        <v>134</v>
      </c>
    </row>
    <row r="195" spans="1:65" s="13" customFormat="1" ht="22.5">
      <c r="B195" s="194"/>
      <c r="C195" s="195"/>
      <c r="D195" s="196" t="s">
        <v>145</v>
      </c>
      <c r="E195" s="197" t="s">
        <v>44</v>
      </c>
      <c r="F195" s="198" t="s">
        <v>1157</v>
      </c>
      <c r="G195" s="195"/>
      <c r="H195" s="197" t="s">
        <v>44</v>
      </c>
      <c r="I195" s="199"/>
      <c r="J195" s="195"/>
      <c r="K195" s="195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145</v>
      </c>
      <c r="AU195" s="204" t="s">
        <v>92</v>
      </c>
      <c r="AV195" s="13" t="s">
        <v>90</v>
      </c>
      <c r="AW195" s="13" t="s">
        <v>42</v>
      </c>
      <c r="AX195" s="13" t="s">
        <v>82</v>
      </c>
      <c r="AY195" s="204" t="s">
        <v>134</v>
      </c>
    </row>
    <row r="196" spans="1:65" s="14" customFormat="1" ht="11.25">
      <c r="B196" s="205"/>
      <c r="C196" s="206"/>
      <c r="D196" s="196" t="s">
        <v>145</v>
      </c>
      <c r="E196" s="207" t="s">
        <v>44</v>
      </c>
      <c r="F196" s="208" t="s">
        <v>1158</v>
      </c>
      <c r="G196" s="206"/>
      <c r="H196" s="209">
        <v>4.4000000000000004</v>
      </c>
      <c r="I196" s="210"/>
      <c r="J196" s="206"/>
      <c r="K196" s="206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145</v>
      </c>
      <c r="AU196" s="215" t="s">
        <v>92</v>
      </c>
      <c r="AV196" s="14" t="s">
        <v>92</v>
      </c>
      <c r="AW196" s="14" t="s">
        <v>42</v>
      </c>
      <c r="AX196" s="14" t="s">
        <v>90</v>
      </c>
      <c r="AY196" s="215" t="s">
        <v>134</v>
      </c>
    </row>
    <row r="197" spans="1:65" s="12" customFormat="1" ht="25.9" customHeight="1">
      <c r="B197" s="160"/>
      <c r="C197" s="161"/>
      <c r="D197" s="162" t="s">
        <v>81</v>
      </c>
      <c r="E197" s="163" t="s">
        <v>97</v>
      </c>
      <c r="F197" s="163" t="s">
        <v>1159</v>
      </c>
      <c r="G197" s="161"/>
      <c r="H197" s="161"/>
      <c r="I197" s="164"/>
      <c r="J197" s="165">
        <f>BK197</f>
        <v>0</v>
      </c>
      <c r="K197" s="161"/>
      <c r="L197" s="166"/>
      <c r="M197" s="167"/>
      <c r="N197" s="168"/>
      <c r="O197" s="168"/>
      <c r="P197" s="169">
        <f>P198+P204</f>
        <v>0</v>
      </c>
      <c r="Q197" s="168"/>
      <c r="R197" s="169">
        <f>R198+R204</f>
        <v>0</v>
      </c>
      <c r="S197" s="168"/>
      <c r="T197" s="170">
        <f>T198+T204</f>
        <v>0</v>
      </c>
      <c r="AR197" s="171" t="s">
        <v>165</v>
      </c>
      <c r="AT197" s="172" t="s">
        <v>81</v>
      </c>
      <c r="AU197" s="172" t="s">
        <v>82</v>
      </c>
      <c r="AY197" s="171" t="s">
        <v>134</v>
      </c>
      <c r="BK197" s="173">
        <f>BK198+BK204</f>
        <v>0</v>
      </c>
    </row>
    <row r="198" spans="1:65" s="12" customFormat="1" ht="22.9" customHeight="1">
      <c r="B198" s="160"/>
      <c r="C198" s="161"/>
      <c r="D198" s="162" t="s">
        <v>81</v>
      </c>
      <c r="E198" s="174" t="s">
        <v>1160</v>
      </c>
      <c r="F198" s="174" t="s">
        <v>1161</v>
      </c>
      <c r="G198" s="161"/>
      <c r="H198" s="161"/>
      <c r="I198" s="164"/>
      <c r="J198" s="175">
        <f>BK198</f>
        <v>0</v>
      </c>
      <c r="K198" s="161"/>
      <c r="L198" s="166"/>
      <c r="M198" s="167"/>
      <c r="N198" s="168"/>
      <c r="O198" s="168"/>
      <c r="P198" s="169">
        <f>SUM(P199:P203)</f>
        <v>0</v>
      </c>
      <c r="Q198" s="168"/>
      <c r="R198" s="169">
        <f>SUM(R199:R203)</f>
        <v>0</v>
      </c>
      <c r="S198" s="168"/>
      <c r="T198" s="170">
        <f>SUM(T199:T203)</f>
        <v>0</v>
      </c>
      <c r="AR198" s="171" t="s">
        <v>165</v>
      </c>
      <c r="AT198" s="172" t="s">
        <v>81</v>
      </c>
      <c r="AU198" s="172" t="s">
        <v>90</v>
      </c>
      <c r="AY198" s="171" t="s">
        <v>134</v>
      </c>
      <c r="BK198" s="173">
        <f>SUM(BK199:BK203)</f>
        <v>0</v>
      </c>
    </row>
    <row r="199" spans="1:65" s="2" customFormat="1" ht="16.5" customHeight="1">
      <c r="A199" s="35"/>
      <c r="B199" s="36"/>
      <c r="C199" s="176" t="s">
        <v>289</v>
      </c>
      <c r="D199" s="176" t="s">
        <v>136</v>
      </c>
      <c r="E199" s="177" t="s">
        <v>1162</v>
      </c>
      <c r="F199" s="178" t="s">
        <v>1163</v>
      </c>
      <c r="G199" s="179" t="s">
        <v>284</v>
      </c>
      <c r="H199" s="180">
        <v>1</v>
      </c>
      <c r="I199" s="181"/>
      <c r="J199" s="182">
        <f>ROUND(I199*H199,2)</f>
        <v>0</v>
      </c>
      <c r="K199" s="178" t="s">
        <v>140</v>
      </c>
      <c r="L199" s="40"/>
      <c r="M199" s="183" t="s">
        <v>44</v>
      </c>
      <c r="N199" s="184" t="s">
        <v>53</v>
      </c>
      <c r="O199" s="65"/>
      <c r="P199" s="185">
        <f>O199*H199</f>
        <v>0</v>
      </c>
      <c r="Q199" s="185">
        <v>0</v>
      </c>
      <c r="R199" s="185">
        <f>Q199*H199</f>
        <v>0</v>
      </c>
      <c r="S199" s="185">
        <v>0</v>
      </c>
      <c r="T199" s="18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7" t="s">
        <v>1164</v>
      </c>
      <c r="AT199" s="187" t="s">
        <v>136</v>
      </c>
      <c r="AU199" s="187" t="s">
        <v>92</v>
      </c>
      <c r="AY199" s="17" t="s">
        <v>134</v>
      </c>
      <c r="BE199" s="188">
        <f>IF(N199="základní",J199,0)</f>
        <v>0</v>
      </c>
      <c r="BF199" s="188">
        <f>IF(N199="snížená",J199,0)</f>
        <v>0</v>
      </c>
      <c r="BG199" s="188">
        <f>IF(N199="zákl. přenesená",J199,0)</f>
        <v>0</v>
      </c>
      <c r="BH199" s="188">
        <f>IF(N199="sníž. přenesená",J199,0)</f>
        <v>0</v>
      </c>
      <c r="BI199" s="188">
        <f>IF(N199="nulová",J199,0)</f>
        <v>0</v>
      </c>
      <c r="BJ199" s="17" t="s">
        <v>90</v>
      </c>
      <c r="BK199" s="188">
        <f>ROUND(I199*H199,2)</f>
        <v>0</v>
      </c>
      <c r="BL199" s="17" t="s">
        <v>1164</v>
      </c>
      <c r="BM199" s="187" t="s">
        <v>1165</v>
      </c>
    </row>
    <row r="200" spans="1:65" s="2" customFormat="1" ht="11.25">
      <c r="A200" s="35"/>
      <c r="B200" s="36"/>
      <c r="C200" s="37"/>
      <c r="D200" s="189" t="s">
        <v>143</v>
      </c>
      <c r="E200" s="37"/>
      <c r="F200" s="190" t="s">
        <v>1166</v>
      </c>
      <c r="G200" s="37"/>
      <c r="H200" s="37"/>
      <c r="I200" s="191"/>
      <c r="J200" s="37"/>
      <c r="K200" s="37"/>
      <c r="L200" s="40"/>
      <c r="M200" s="192"/>
      <c r="N200" s="193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7" t="s">
        <v>143</v>
      </c>
      <c r="AU200" s="17" t="s">
        <v>92</v>
      </c>
    </row>
    <row r="201" spans="1:65" s="13" customFormat="1" ht="11.25">
      <c r="B201" s="194"/>
      <c r="C201" s="195"/>
      <c r="D201" s="196" t="s">
        <v>145</v>
      </c>
      <c r="E201" s="197" t="s">
        <v>44</v>
      </c>
      <c r="F201" s="198" t="s">
        <v>1167</v>
      </c>
      <c r="G201" s="195"/>
      <c r="H201" s="197" t="s">
        <v>44</v>
      </c>
      <c r="I201" s="199"/>
      <c r="J201" s="195"/>
      <c r="K201" s="195"/>
      <c r="L201" s="200"/>
      <c r="M201" s="201"/>
      <c r="N201" s="202"/>
      <c r="O201" s="202"/>
      <c r="P201" s="202"/>
      <c r="Q201" s="202"/>
      <c r="R201" s="202"/>
      <c r="S201" s="202"/>
      <c r="T201" s="203"/>
      <c r="AT201" s="204" t="s">
        <v>145</v>
      </c>
      <c r="AU201" s="204" t="s">
        <v>92</v>
      </c>
      <c r="AV201" s="13" t="s">
        <v>90</v>
      </c>
      <c r="AW201" s="13" t="s">
        <v>42</v>
      </c>
      <c r="AX201" s="13" t="s">
        <v>82</v>
      </c>
      <c r="AY201" s="204" t="s">
        <v>134</v>
      </c>
    </row>
    <row r="202" spans="1:65" s="13" customFormat="1" ht="11.25">
      <c r="B202" s="194"/>
      <c r="C202" s="195"/>
      <c r="D202" s="196" t="s">
        <v>145</v>
      </c>
      <c r="E202" s="197" t="s">
        <v>44</v>
      </c>
      <c r="F202" s="198" t="s">
        <v>1168</v>
      </c>
      <c r="G202" s="195"/>
      <c r="H202" s="197" t="s">
        <v>44</v>
      </c>
      <c r="I202" s="199"/>
      <c r="J202" s="195"/>
      <c r="K202" s="195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145</v>
      </c>
      <c r="AU202" s="204" t="s">
        <v>92</v>
      </c>
      <c r="AV202" s="13" t="s">
        <v>90</v>
      </c>
      <c r="AW202" s="13" t="s">
        <v>42</v>
      </c>
      <c r="AX202" s="13" t="s">
        <v>82</v>
      </c>
      <c r="AY202" s="204" t="s">
        <v>134</v>
      </c>
    </row>
    <row r="203" spans="1:65" s="14" customFormat="1" ht="11.25">
      <c r="B203" s="205"/>
      <c r="C203" s="206"/>
      <c r="D203" s="196" t="s">
        <v>145</v>
      </c>
      <c r="E203" s="207" t="s">
        <v>44</v>
      </c>
      <c r="F203" s="208" t="s">
        <v>90</v>
      </c>
      <c r="G203" s="206"/>
      <c r="H203" s="209">
        <v>1</v>
      </c>
      <c r="I203" s="210"/>
      <c r="J203" s="206"/>
      <c r="K203" s="206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145</v>
      </c>
      <c r="AU203" s="215" t="s">
        <v>92</v>
      </c>
      <c r="AV203" s="14" t="s">
        <v>92</v>
      </c>
      <c r="AW203" s="14" t="s">
        <v>42</v>
      </c>
      <c r="AX203" s="14" t="s">
        <v>90</v>
      </c>
      <c r="AY203" s="215" t="s">
        <v>134</v>
      </c>
    </row>
    <row r="204" spans="1:65" s="12" customFormat="1" ht="22.9" customHeight="1">
      <c r="B204" s="160"/>
      <c r="C204" s="161"/>
      <c r="D204" s="162" t="s">
        <v>81</v>
      </c>
      <c r="E204" s="174" t="s">
        <v>1169</v>
      </c>
      <c r="F204" s="174" t="s">
        <v>1170</v>
      </c>
      <c r="G204" s="161"/>
      <c r="H204" s="161"/>
      <c r="I204" s="164"/>
      <c r="J204" s="175">
        <f>BK204</f>
        <v>0</v>
      </c>
      <c r="K204" s="161"/>
      <c r="L204" s="166"/>
      <c r="M204" s="167"/>
      <c r="N204" s="168"/>
      <c r="O204" s="168"/>
      <c r="P204" s="169">
        <f>SUM(P205:P209)</f>
        <v>0</v>
      </c>
      <c r="Q204" s="168"/>
      <c r="R204" s="169">
        <f>SUM(R205:R209)</f>
        <v>0</v>
      </c>
      <c r="S204" s="168"/>
      <c r="T204" s="170">
        <f>SUM(T205:T209)</f>
        <v>0</v>
      </c>
      <c r="AR204" s="171" t="s">
        <v>165</v>
      </c>
      <c r="AT204" s="172" t="s">
        <v>81</v>
      </c>
      <c r="AU204" s="172" t="s">
        <v>90</v>
      </c>
      <c r="AY204" s="171" t="s">
        <v>134</v>
      </c>
      <c r="BK204" s="173">
        <f>SUM(BK205:BK209)</f>
        <v>0</v>
      </c>
    </row>
    <row r="205" spans="1:65" s="2" customFormat="1" ht="16.5" customHeight="1">
      <c r="A205" s="35"/>
      <c r="B205" s="36"/>
      <c r="C205" s="176" t="s">
        <v>294</v>
      </c>
      <c r="D205" s="176" t="s">
        <v>136</v>
      </c>
      <c r="E205" s="177" t="s">
        <v>1171</v>
      </c>
      <c r="F205" s="178" t="s">
        <v>1172</v>
      </c>
      <c r="G205" s="179" t="s">
        <v>284</v>
      </c>
      <c r="H205" s="180">
        <v>1</v>
      </c>
      <c r="I205" s="181"/>
      <c r="J205" s="182">
        <f>ROUND(I205*H205,2)</f>
        <v>0</v>
      </c>
      <c r="K205" s="178" t="s">
        <v>140</v>
      </c>
      <c r="L205" s="40"/>
      <c r="M205" s="183" t="s">
        <v>44</v>
      </c>
      <c r="N205" s="184" t="s">
        <v>53</v>
      </c>
      <c r="O205" s="65"/>
      <c r="P205" s="185">
        <f>O205*H205</f>
        <v>0</v>
      </c>
      <c r="Q205" s="185">
        <v>0</v>
      </c>
      <c r="R205" s="185">
        <f>Q205*H205</f>
        <v>0</v>
      </c>
      <c r="S205" s="185">
        <v>0</v>
      </c>
      <c r="T205" s="18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7" t="s">
        <v>1164</v>
      </c>
      <c r="AT205" s="187" t="s">
        <v>136</v>
      </c>
      <c r="AU205" s="187" t="s">
        <v>92</v>
      </c>
      <c r="AY205" s="17" t="s">
        <v>134</v>
      </c>
      <c r="BE205" s="188">
        <f>IF(N205="základní",J205,0)</f>
        <v>0</v>
      </c>
      <c r="BF205" s="188">
        <f>IF(N205="snížená",J205,0)</f>
        <v>0</v>
      </c>
      <c r="BG205" s="188">
        <f>IF(N205="zákl. přenesená",J205,0)</f>
        <v>0</v>
      </c>
      <c r="BH205" s="188">
        <f>IF(N205="sníž. přenesená",J205,0)</f>
        <v>0</v>
      </c>
      <c r="BI205" s="188">
        <f>IF(N205="nulová",J205,0)</f>
        <v>0</v>
      </c>
      <c r="BJ205" s="17" t="s">
        <v>90</v>
      </c>
      <c r="BK205" s="188">
        <f>ROUND(I205*H205,2)</f>
        <v>0</v>
      </c>
      <c r="BL205" s="17" t="s">
        <v>1164</v>
      </c>
      <c r="BM205" s="187" t="s">
        <v>1173</v>
      </c>
    </row>
    <row r="206" spans="1:65" s="2" customFormat="1" ht="11.25">
      <c r="A206" s="35"/>
      <c r="B206" s="36"/>
      <c r="C206" s="37"/>
      <c r="D206" s="189" t="s">
        <v>143</v>
      </c>
      <c r="E206" s="37"/>
      <c r="F206" s="190" t="s">
        <v>1174</v>
      </c>
      <c r="G206" s="37"/>
      <c r="H206" s="37"/>
      <c r="I206" s="191"/>
      <c r="J206" s="37"/>
      <c r="K206" s="37"/>
      <c r="L206" s="40"/>
      <c r="M206" s="192"/>
      <c r="N206" s="193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7" t="s">
        <v>143</v>
      </c>
      <c r="AU206" s="17" t="s">
        <v>92</v>
      </c>
    </row>
    <row r="207" spans="1:65" s="13" customFormat="1" ht="11.25">
      <c r="B207" s="194"/>
      <c r="C207" s="195"/>
      <c r="D207" s="196" t="s">
        <v>145</v>
      </c>
      <c r="E207" s="197" t="s">
        <v>44</v>
      </c>
      <c r="F207" s="198" t="s">
        <v>1167</v>
      </c>
      <c r="G207" s="195"/>
      <c r="H207" s="197" t="s">
        <v>44</v>
      </c>
      <c r="I207" s="199"/>
      <c r="J207" s="195"/>
      <c r="K207" s="195"/>
      <c r="L207" s="200"/>
      <c r="M207" s="201"/>
      <c r="N207" s="202"/>
      <c r="O207" s="202"/>
      <c r="P207" s="202"/>
      <c r="Q207" s="202"/>
      <c r="R207" s="202"/>
      <c r="S207" s="202"/>
      <c r="T207" s="203"/>
      <c r="AT207" s="204" t="s">
        <v>145</v>
      </c>
      <c r="AU207" s="204" t="s">
        <v>92</v>
      </c>
      <c r="AV207" s="13" t="s">
        <v>90</v>
      </c>
      <c r="AW207" s="13" t="s">
        <v>42</v>
      </c>
      <c r="AX207" s="13" t="s">
        <v>82</v>
      </c>
      <c r="AY207" s="204" t="s">
        <v>134</v>
      </c>
    </row>
    <row r="208" spans="1:65" s="13" customFormat="1" ht="11.25">
      <c r="B208" s="194"/>
      <c r="C208" s="195"/>
      <c r="D208" s="196" t="s">
        <v>145</v>
      </c>
      <c r="E208" s="197" t="s">
        <v>44</v>
      </c>
      <c r="F208" s="198" t="s">
        <v>1175</v>
      </c>
      <c r="G208" s="195"/>
      <c r="H208" s="197" t="s">
        <v>44</v>
      </c>
      <c r="I208" s="199"/>
      <c r="J208" s="195"/>
      <c r="K208" s="195"/>
      <c r="L208" s="200"/>
      <c r="M208" s="201"/>
      <c r="N208" s="202"/>
      <c r="O208" s="202"/>
      <c r="P208" s="202"/>
      <c r="Q208" s="202"/>
      <c r="R208" s="202"/>
      <c r="S208" s="202"/>
      <c r="T208" s="203"/>
      <c r="AT208" s="204" t="s">
        <v>145</v>
      </c>
      <c r="AU208" s="204" t="s">
        <v>92</v>
      </c>
      <c r="AV208" s="13" t="s">
        <v>90</v>
      </c>
      <c r="AW208" s="13" t="s">
        <v>42</v>
      </c>
      <c r="AX208" s="13" t="s">
        <v>82</v>
      </c>
      <c r="AY208" s="204" t="s">
        <v>134</v>
      </c>
    </row>
    <row r="209" spans="1:51" s="14" customFormat="1" ht="11.25">
      <c r="B209" s="205"/>
      <c r="C209" s="206"/>
      <c r="D209" s="196" t="s">
        <v>145</v>
      </c>
      <c r="E209" s="207" t="s">
        <v>44</v>
      </c>
      <c r="F209" s="208" t="s">
        <v>90</v>
      </c>
      <c r="G209" s="206"/>
      <c r="H209" s="209">
        <v>1</v>
      </c>
      <c r="I209" s="210"/>
      <c r="J209" s="206"/>
      <c r="K209" s="206"/>
      <c r="L209" s="211"/>
      <c r="M209" s="237"/>
      <c r="N209" s="238"/>
      <c r="O209" s="238"/>
      <c r="P209" s="238"/>
      <c r="Q209" s="238"/>
      <c r="R209" s="238"/>
      <c r="S209" s="238"/>
      <c r="T209" s="239"/>
      <c r="AT209" s="215" t="s">
        <v>145</v>
      </c>
      <c r="AU209" s="215" t="s">
        <v>92</v>
      </c>
      <c r="AV209" s="14" t="s">
        <v>92</v>
      </c>
      <c r="AW209" s="14" t="s">
        <v>42</v>
      </c>
      <c r="AX209" s="14" t="s">
        <v>90</v>
      </c>
      <c r="AY209" s="215" t="s">
        <v>134</v>
      </c>
    </row>
    <row r="210" spans="1:51" s="2" customFormat="1" ht="6.95" customHeight="1">
      <c r="A210" s="35"/>
      <c r="B210" s="48"/>
      <c r="C210" s="49"/>
      <c r="D210" s="49"/>
      <c r="E210" s="49"/>
      <c r="F210" s="49"/>
      <c r="G210" s="49"/>
      <c r="H210" s="49"/>
      <c r="I210" s="49"/>
      <c r="J210" s="49"/>
      <c r="K210" s="49"/>
      <c r="L210" s="40"/>
      <c r="M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</row>
  </sheetData>
  <sheetProtection algorithmName="SHA-512" hashValue="ZIzKBSM+LqqiEhA66rJ4ckl7W5Sxrxn+0Cp4BwoaD+F3EMPgC1LWhhcIJ3zCw4zGZz5vmW2Dgs5wDooI7qCrpw==" saltValue="w5OmRU1eoG33F77HonjDmBhgbjz3u/+i0iqD34FjGnh3AeQuVrQHfQ+aE7i31///CQuqanh83OkRNzVdaj82+w==" spinCount="100000" sheet="1" objects="1" scenarios="1" formatColumns="0" formatRows="0" autoFilter="0"/>
  <autoFilter ref="C86:K209" xr:uid="{00000000-0009-0000-0000-000002000000}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xr:uid="{00000000-0004-0000-0200-000000000000}"/>
    <hyperlink ref="F102" r:id="rId2" xr:uid="{00000000-0004-0000-0200-000001000000}"/>
    <hyperlink ref="F107" r:id="rId3" xr:uid="{00000000-0004-0000-0200-000002000000}"/>
    <hyperlink ref="F116" r:id="rId4" xr:uid="{00000000-0004-0000-0200-000003000000}"/>
    <hyperlink ref="F125" r:id="rId5" xr:uid="{00000000-0004-0000-0200-000004000000}"/>
    <hyperlink ref="F130" r:id="rId6" xr:uid="{00000000-0004-0000-0200-000005000000}"/>
    <hyperlink ref="F139" r:id="rId7" xr:uid="{00000000-0004-0000-0200-000006000000}"/>
    <hyperlink ref="F150" r:id="rId8" xr:uid="{00000000-0004-0000-0200-000007000000}"/>
    <hyperlink ref="F155" r:id="rId9" xr:uid="{00000000-0004-0000-0200-000008000000}"/>
    <hyperlink ref="F160" r:id="rId10" xr:uid="{00000000-0004-0000-0200-000009000000}"/>
    <hyperlink ref="F165" r:id="rId11" xr:uid="{00000000-0004-0000-0200-00000A000000}"/>
    <hyperlink ref="F171" r:id="rId12" xr:uid="{00000000-0004-0000-0200-00000B000000}"/>
    <hyperlink ref="F177" r:id="rId13" xr:uid="{00000000-0004-0000-0200-00000C000000}"/>
    <hyperlink ref="F182" r:id="rId14" xr:uid="{00000000-0004-0000-0200-00000D000000}"/>
    <hyperlink ref="F187" r:id="rId15" xr:uid="{00000000-0004-0000-0200-00000E000000}"/>
    <hyperlink ref="F193" r:id="rId16" xr:uid="{00000000-0004-0000-0200-00000F000000}"/>
    <hyperlink ref="F200" r:id="rId17" xr:uid="{00000000-0004-0000-0200-000010000000}"/>
    <hyperlink ref="F206" r:id="rId18" xr:uid="{00000000-0004-0000-0200-000011000000}"/>
  </hyperlinks>
  <pageMargins left="0.39370078740157483" right="0.39370078740157483" top="0.39370078740157483" bottom="0.39370078740157483" header="0" footer="0"/>
  <pageSetup paperSize="9" scale="76" fitToHeight="100" orientation="portrait" r:id="rId19"/>
  <headerFooter>
    <oddFooter>&amp;CStrana &amp;P z &amp;N</oddFooter>
  </headerFooter>
  <drawing r:id="rId2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1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100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92</v>
      </c>
    </row>
    <row r="4" spans="1:46" s="1" customFormat="1" ht="24.95" customHeight="1">
      <c r="B4" s="20"/>
      <c r="D4" s="104" t="s">
        <v>101</v>
      </c>
      <c r="L4" s="20"/>
      <c r="M4" s="105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06" t="s">
        <v>16</v>
      </c>
      <c r="L6" s="20"/>
    </row>
    <row r="7" spans="1:46" s="1" customFormat="1" ht="16.5" customHeight="1">
      <c r="B7" s="20"/>
      <c r="E7" s="280" t="str">
        <f>'Rekapitulace stavby'!K6</f>
        <v>Město Albrechtice, Krnovská (I/57) - přechod Tyršova</v>
      </c>
      <c r="F7" s="281"/>
      <c r="G7" s="281"/>
      <c r="H7" s="281"/>
      <c r="L7" s="20"/>
    </row>
    <row r="8" spans="1:46" s="2" customFormat="1" ht="12" customHeight="1">
      <c r="A8" s="35"/>
      <c r="B8" s="40"/>
      <c r="C8" s="35"/>
      <c r="D8" s="106" t="s">
        <v>102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282" t="s">
        <v>1176</v>
      </c>
      <c r="F9" s="283"/>
      <c r="G9" s="283"/>
      <c r="H9" s="283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21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06" t="s">
        <v>22</v>
      </c>
      <c r="E12" s="35"/>
      <c r="F12" s="108" t="s">
        <v>104</v>
      </c>
      <c r="G12" s="35"/>
      <c r="H12" s="35"/>
      <c r="I12" s="106" t="s">
        <v>24</v>
      </c>
      <c r="J12" s="109" t="str">
        <f>'Rekapitulace stavby'!AN8</f>
        <v>17. 5. 2022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21.75" customHeight="1">
      <c r="A13" s="35"/>
      <c r="B13" s="40"/>
      <c r="C13" s="35"/>
      <c r="D13" s="110" t="s">
        <v>26</v>
      </c>
      <c r="E13" s="35"/>
      <c r="F13" s="111" t="s">
        <v>27</v>
      </c>
      <c r="G13" s="35"/>
      <c r="H13" s="35"/>
      <c r="I13" s="110" t="s">
        <v>28</v>
      </c>
      <c r="J13" s="111" t="s">
        <v>29</v>
      </c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06" t="s">
        <v>30</v>
      </c>
      <c r="E14" s="35"/>
      <c r="F14" s="35"/>
      <c r="G14" s="35"/>
      <c r="H14" s="35"/>
      <c r="I14" s="106" t="s">
        <v>31</v>
      </c>
      <c r="J14" s="108" t="s">
        <v>32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8" t="s">
        <v>33</v>
      </c>
      <c r="F15" s="35"/>
      <c r="G15" s="35"/>
      <c r="H15" s="35"/>
      <c r="I15" s="106" t="s">
        <v>34</v>
      </c>
      <c r="J15" s="108" t="s">
        <v>35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36</v>
      </c>
      <c r="E17" s="35"/>
      <c r="F17" s="35"/>
      <c r="G17" s="35"/>
      <c r="H17" s="35"/>
      <c r="I17" s="106" t="s">
        <v>31</v>
      </c>
      <c r="J17" s="30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284" t="str">
        <f>'Rekapitulace stavby'!E14</f>
        <v>Vyplň údaj</v>
      </c>
      <c r="F18" s="285"/>
      <c r="G18" s="285"/>
      <c r="H18" s="285"/>
      <c r="I18" s="106" t="s">
        <v>34</v>
      </c>
      <c r="J18" s="30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38</v>
      </c>
      <c r="E20" s="35"/>
      <c r="F20" s="35"/>
      <c r="G20" s="35"/>
      <c r="H20" s="35"/>
      <c r="I20" s="106" t="s">
        <v>31</v>
      </c>
      <c r="J20" s="108" t="s">
        <v>39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40</v>
      </c>
      <c r="F21" s="35"/>
      <c r="G21" s="35"/>
      <c r="H21" s="35"/>
      <c r="I21" s="106" t="s">
        <v>34</v>
      </c>
      <c r="J21" s="108" t="s">
        <v>41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43</v>
      </c>
      <c r="E23" s="35"/>
      <c r="F23" s="35"/>
      <c r="G23" s="35"/>
      <c r="H23" s="35"/>
      <c r="I23" s="106" t="s">
        <v>31</v>
      </c>
      <c r="J23" s="108" t="s">
        <v>44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45</v>
      </c>
      <c r="F24" s="35"/>
      <c r="G24" s="35"/>
      <c r="H24" s="35"/>
      <c r="I24" s="106" t="s">
        <v>34</v>
      </c>
      <c r="J24" s="108" t="s">
        <v>44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46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2"/>
      <c r="B27" s="113"/>
      <c r="C27" s="112"/>
      <c r="D27" s="112"/>
      <c r="E27" s="286" t="s">
        <v>44</v>
      </c>
      <c r="F27" s="286"/>
      <c r="G27" s="286"/>
      <c r="H27" s="286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5"/>
      <c r="E29" s="115"/>
      <c r="F29" s="115"/>
      <c r="G29" s="115"/>
      <c r="H29" s="115"/>
      <c r="I29" s="115"/>
      <c r="J29" s="115"/>
      <c r="K29" s="115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6" t="s">
        <v>48</v>
      </c>
      <c r="E30" s="35"/>
      <c r="F30" s="35"/>
      <c r="G30" s="35"/>
      <c r="H30" s="35"/>
      <c r="I30" s="35"/>
      <c r="J30" s="117">
        <f>ROUND(J83, 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5"/>
      <c r="E31" s="115"/>
      <c r="F31" s="115"/>
      <c r="G31" s="115"/>
      <c r="H31" s="115"/>
      <c r="I31" s="115"/>
      <c r="J31" s="115"/>
      <c r="K31" s="115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8" t="s">
        <v>50</v>
      </c>
      <c r="G32" s="35"/>
      <c r="H32" s="35"/>
      <c r="I32" s="118" t="s">
        <v>49</v>
      </c>
      <c r="J32" s="118" t="s">
        <v>51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9" t="s">
        <v>52</v>
      </c>
      <c r="E33" s="106" t="s">
        <v>53</v>
      </c>
      <c r="F33" s="120">
        <f>ROUND((SUM(BE83:BE115)),  2)</f>
        <v>0</v>
      </c>
      <c r="G33" s="35"/>
      <c r="H33" s="35"/>
      <c r="I33" s="121">
        <v>0.21</v>
      </c>
      <c r="J33" s="120">
        <f>ROUND(((SUM(BE83:BE115))*I33),  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54</v>
      </c>
      <c r="F34" s="120">
        <f>ROUND((SUM(BF83:BF115)),  2)</f>
        <v>0</v>
      </c>
      <c r="G34" s="35"/>
      <c r="H34" s="35"/>
      <c r="I34" s="121">
        <v>0.15</v>
      </c>
      <c r="J34" s="120">
        <f>ROUND(((SUM(BF83:BF115))*I34),  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6" t="s">
        <v>55</v>
      </c>
      <c r="F35" s="120">
        <f>ROUND((SUM(BG83:BG115)),  2)</f>
        <v>0</v>
      </c>
      <c r="G35" s="35"/>
      <c r="H35" s="35"/>
      <c r="I35" s="121">
        <v>0.21</v>
      </c>
      <c r="J35" s="120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6" t="s">
        <v>56</v>
      </c>
      <c r="F36" s="120">
        <f>ROUND((SUM(BH83:BH115)),  2)</f>
        <v>0</v>
      </c>
      <c r="G36" s="35"/>
      <c r="H36" s="35"/>
      <c r="I36" s="121">
        <v>0.15</v>
      </c>
      <c r="J36" s="120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6" t="s">
        <v>57</v>
      </c>
      <c r="F37" s="120">
        <f>ROUND((SUM(BI83:BI115)),  2)</f>
        <v>0</v>
      </c>
      <c r="G37" s="35"/>
      <c r="H37" s="35"/>
      <c r="I37" s="121">
        <v>0</v>
      </c>
      <c r="J37" s="120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2"/>
      <c r="D39" s="123" t="s">
        <v>58</v>
      </c>
      <c r="E39" s="124"/>
      <c r="F39" s="124"/>
      <c r="G39" s="125" t="s">
        <v>59</v>
      </c>
      <c r="H39" s="126" t="s">
        <v>60</v>
      </c>
      <c r="I39" s="124"/>
      <c r="J39" s="127">
        <f>SUM(J30:J37)</f>
        <v>0</v>
      </c>
      <c r="K39" s="128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105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287" t="str">
        <f>E7</f>
        <v>Město Albrechtice, Krnovská (I/57) - přechod Tyršova</v>
      </c>
      <c r="F48" s="288"/>
      <c r="G48" s="288"/>
      <c r="H48" s="288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102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59" t="str">
        <f>E9</f>
        <v>VRN - Vedlejší a ostatní náklady</v>
      </c>
      <c r="F50" s="289"/>
      <c r="G50" s="289"/>
      <c r="H50" s="289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Město Albrechtice</v>
      </c>
      <c r="G52" s="37"/>
      <c r="H52" s="37"/>
      <c r="I52" s="29" t="s">
        <v>24</v>
      </c>
      <c r="J52" s="60" t="str">
        <f>IF(J12="","",J12)</f>
        <v>17. 5. 2022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5.7" customHeight="1">
      <c r="A54" s="35"/>
      <c r="B54" s="36"/>
      <c r="C54" s="29" t="s">
        <v>30</v>
      </c>
      <c r="D54" s="37"/>
      <c r="E54" s="37"/>
      <c r="F54" s="27" t="str">
        <f>E15</f>
        <v>Město Město Albrechtice</v>
      </c>
      <c r="G54" s="37"/>
      <c r="H54" s="37"/>
      <c r="I54" s="29" t="s">
        <v>38</v>
      </c>
      <c r="J54" s="33" t="str">
        <f>E21</f>
        <v>PK SSZ Obrdlík,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15.2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29" t="s">
        <v>43</v>
      </c>
      <c r="J55" s="33" t="str">
        <f>E24</f>
        <v>Ing. Luděk Obrdlík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33" t="s">
        <v>106</v>
      </c>
      <c r="D57" s="134"/>
      <c r="E57" s="134"/>
      <c r="F57" s="134"/>
      <c r="G57" s="134"/>
      <c r="H57" s="134"/>
      <c r="I57" s="134"/>
      <c r="J57" s="135" t="s">
        <v>107</v>
      </c>
      <c r="K57" s="134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6" t="s">
        <v>80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108</v>
      </c>
    </row>
    <row r="60" spans="1:47" s="9" customFormat="1" ht="24.95" customHeight="1">
      <c r="B60" s="137"/>
      <c r="C60" s="138"/>
      <c r="D60" s="139" t="s">
        <v>1065</v>
      </c>
      <c r="E60" s="140"/>
      <c r="F60" s="140"/>
      <c r="G60" s="140"/>
      <c r="H60" s="140"/>
      <c r="I60" s="140"/>
      <c r="J60" s="141">
        <f>J84</f>
        <v>0</v>
      </c>
      <c r="K60" s="138"/>
      <c r="L60" s="142"/>
    </row>
    <row r="61" spans="1:47" s="10" customFormat="1" ht="19.899999999999999" customHeight="1">
      <c r="B61" s="143"/>
      <c r="C61" s="144"/>
      <c r="D61" s="145" t="s">
        <v>1066</v>
      </c>
      <c r="E61" s="146"/>
      <c r="F61" s="146"/>
      <c r="G61" s="146"/>
      <c r="H61" s="146"/>
      <c r="I61" s="146"/>
      <c r="J61" s="147">
        <f>J85</f>
        <v>0</v>
      </c>
      <c r="K61" s="144"/>
      <c r="L61" s="148"/>
    </row>
    <row r="62" spans="1:47" s="10" customFormat="1" ht="19.899999999999999" customHeight="1">
      <c r="B62" s="143"/>
      <c r="C62" s="144"/>
      <c r="D62" s="145" t="s">
        <v>1177</v>
      </c>
      <c r="E62" s="146"/>
      <c r="F62" s="146"/>
      <c r="G62" s="146"/>
      <c r="H62" s="146"/>
      <c r="I62" s="146"/>
      <c r="J62" s="147">
        <f>J101</f>
        <v>0</v>
      </c>
      <c r="K62" s="144"/>
      <c r="L62" s="148"/>
    </row>
    <row r="63" spans="1:47" s="10" customFormat="1" ht="19.899999999999999" customHeight="1">
      <c r="B63" s="143"/>
      <c r="C63" s="144"/>
      <c r="D63" s="145" t="s">
        <v>1067</v>
      </c>
      <c r="E63" s="146"/>
      <c r="F63" s="146"/>
      <c r="G63" s="146"/>
      <c r="H63" s="146"/>
      <c r="I63" s="146"/>
      <c r="J63" s="147">
        <f>J110</f>
        <v>0</v>
      </c>
      <c r="K63" s="144"/>
      <c r="L63" s="148"/>
    </row>
    <row r="64" spans="1:47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3" t="s">
        <v>119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287" t="str">
        <f>E7</f>
        <v>Město Albrechtice, Krnovská (I/57) - přechod Tyršova</v>
      </c>
      <c r="F73" s="288"/>
      <c r="G73" s="288"/>
      <c r="H73" s="288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29" t="s">
        <v>102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259" t="str">
        <f>E9</f>
        <v>VRN - Vedlejší a ostatní náklady</v>
      </c>
      <c r="F75" s="289"/>
      <c r="G75" s="289"/>
      <c r="H75" s="289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22</v>
      </c>
      <c r="D77" s="37"/>
      <c r="E77" s="37"/>
      <c r="F77" s="27" t="str">
        <f>F12</f>
        <v>Město Albrechtice</v>
      </c>
      <c r="G77" s="37"/>
      <c r="H77" s="37"/>
      <c r="I77" s="29" t="s">
        <v>24</v>
      </c>
      <c r="J77" s="60" t="str">
        <f>IF(J12="","",J12)</f>
        <v>17. 5. 2022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5.7" customHeight="1">
      <c r="A79" s="35"/>
      <c r="B79" s="36"/>
      <c r="C79" s="29" t="s">
        <v>30</v>
      </c>
      <c r="D79" s="37"/>
      <c r="E79" s="37"/>
      <c r="F79" s="27" t="str">
        <f>E15</f>
        <v>Město Město Albrechtice</v>
      </c>
      <c r="G79" s="37"/>
      <c r="H79" s="37"/>
      <c r="I79" s="29" t="s">
        <v>38</v>
      </c>
      <c r="J79" s="33" t="str">
        <f>E21</f>
        <v>PK SSZ Obrdlík, s.r.o.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29" t="s">
        <v>36</v>
      </c>
      <c r="D80" s="37"/>
      <c r="E80" s="37"/>
      <c r="F80" s="27" t="str">
        <f>IF(E18="","",E18)</f>
        <v>Vyplň údaj</v>
      </c>
      <c r="G80" s="37"/>
      <c r="H80" s="37"/>
      <c r="I80" s="29" t="s">
        <v>43</v>
      </c>
      <c r="J80" s="33" t="str">
        <f>E24</f>
        <v>Ing. Luděk Obrdlík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11" customFormat="1" ht="29.25" customHeight="1">
      <c r="A82" s="149"/>
      <c r="B82" s="150"/>
      <c r="C82" s="151" t="s">
        <v>120</v>
      </c>
      <c r="D82" s="152" t="s">
        <v>67</v>
      </c>
      <c r="E82" s="152" t="s">
        <v>63</v>
      </c>
      <c r="F82" s="152" t="s">
        <v>64</v>
      </c>
      <c r="G82" s="152" t="s">
        <v>121</v>
      </c>
      <c r="H82" s="152" t="s">
        <v>122</v>
      </c>
      <c r="I82" s="152" t="s">
        <v>123</v>
      </c>
      <c r="J82" s="152" t="s">
        <v>107</v>
      </c>
      <c r="K82" s="153" t="s">
        <v>124</v>
      </c>
      <c r="L82" s="154"/>
      <c r="M82" s="69" t="s">
        <v>44</v>
      </c>
      <c r="N82" s="70" t="s">
        <v>52</v>
      </c>
      <c r="O82" s="70" t="s">
        <v>125</v>
      </c>
      <c r="P82" s="70" t="s">
        <v>126</v>
      </c>
      <c r="Q82" s="70" t="s">
        <v>127</v>
      </c>
      <c r="R82" s="70" t="s">
        <v>128</v>
      </c>
      <c r="S82" s="70" t="s">
        <v>129</v>
      </c>
      <c r="T82" s="71" t="s">
        <v>130</v>
      </c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</row>
    <row r="83" spans="1:65" s="2" customFormat="1" ht="22.9" customHeight="1">
      <c r="A83" s="35"/>
      <c r="B83" s="36"/>
      <c r="C83" s="76" t="s">
        <v>131</v>
      </c>
      <c r="D83" s="37"/>
      <c r="E83" s="37"/>
      <c r="F83" s="37"/>
      <c r="G83" s="37"/>
      <c r="H83" s="37"/>
      <c r="I83" s="37"/>
      <c r="J83" s="155">
        <f>BK83</f>
        <v>0</v>
      </c>
      <c r="K83" s="37"/>
      <c r="L83" s="40"/>
      <c r="M83" s="72"/>
      <c r="N83" s="156"/>
      <c r="O83" s="73"/>
      <c r="P83" s="157">
        <f>P84</f>
        <v>0</v>
      </c>
      <c r="Q83" s="73"/>
      <c r="R83" s="157">
        <f>R84</f>
        <v>0</v>
      </c>
      <c r="S83" s="73"/>
      <c r="T83" s="158">
        <f>T84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7" t="s">
        <v>81</v>
      </c>
      <c r="AU83" s="17" t="s">
        <v>108</v>
      </c>
      <c r="BK83" s="159">
        <f>BK84</f>
        <v>0</v>
      </c>
    </row>
    <row r="84" spans="1:65" s="12" customFormat="1" ht="25.9" customHeight="1">
      <c r="B84" s="160"/>
      <c r="C84" s="161"/>
      <c r="D84" s="162" t="s">
        <v>81</v>
      </c>
      <c r="E84" s="163" t="s">
        <v>97</v>
      </c>
      <c r="F84" s="163" t="s">
        <v>1159</v>
      </c>
      <c r="G84" s="161"/>
      <c r="H84" s="161"/>
      <c r="I84" s="164"/>
      <c r="J84" s="165">
        <f>BK84</f>
        <v>0</v>
      </c>
      <c r="K84" s="161"/>
      <c r="L84" s="166"/>
      <c r="M84" s="167"/>
      <c r="N84" s="168"/>
      <c r="O84" s="168"/>
      <c r="P84" s="169">
        <f>P85+P101+P110</f>
        <v>0</v>
      </c>
      <c r="Q84" s="168"/>
      <c r="R84" s="169">
        <f>R85+R101+R110</f>
        <v>0</v>
      </c>
      <c r="S84" s="168"/>
      <c r="T84" s="170">
        <f>T85+T101+T110</f>
        <v>0</v>
      </c>
      <c r="AR84" s="171" t="s">
        <v>165</v>
      </c>
      <c r="AT84" s="172" t="s">
        <v>81</v>
      </c>
      <c r="AU84" s="172" t="s">
        <v>82</v>
      </c>
      <c r="AY84" s="171" t="s">
        <v>134</v>
      </c>
      <c r="BK84" s="173">
        <f>BK85+BK101+BK110</f>
        <v>0</v>
      </c>
    </row>
    <row r="85" spans="1:65" s="12" customFormat="1" ht="22.9" customHeight="1">
      <c r="B85" s="160"/>
      <c r="C85" s="161"/>
      <c r="D85" s="162" t="s">
        <v>81</v>
      </c>
      <c r="E85" s="174" t="s">
        <v>1160</v>
      </c>
      <c r="F85" s="174" t="s">
        <v>1161</v>
      </c>
      <c r="G85" s="161"/>
      <c r="H85" s="161"/>
      <c r="I85" s="164"/>
      <c r="J85" s="175">
        <f>BK85</f>
        <v>0</v>
      </c>
      <c r="K85" s="161"/>
      <c r="L85" s="166"/>
      <c r="M85" s="167"/>
      <c r="N85" s="168"/>
      <c r="O85" s="168"/>
      <c r="P85" s="169">
        <f>SUM(P86:P100)</f>
        <v>0</v>
      </c>
      <c r="Q85" s="168"/>
      <c r="R85" s="169">
        <f>SUM(R86:R100)</f>
        <v>0</v>
      </c>
      <c r="S85" s="168"/>
      <c r="T85" s="170">
        <f>SUM(T86:T100)</f>
        <v>0</v>
      </c>
      <c r="AR85" s="171" t="s">
        <v>165</v>
      </c>
      <c r="AT85" s="172" t="s">
        <v>81</v>
      </c>
      <c r="AU85" s="172" t="s">
        <v>90</v>
      </c>
      <c r="AY85" s="171" t="s">
        <v>134</v>
      </c>
      <c r="BK85" s="173">
        <f>SUM(BK86:BK100)</f>
        <v>0</v>
      </c>
    </row>
    <row r="86" spans="1:65" s="2" customFormat="1" ht="16.5" customHeight="1">
      <c r="A86" s="35"/>
      <c r="B86" s="36"/>
      <c r="C86" s="176" t="s">
        <v>90</v>
      </c>
      <c r="D86" s="176" t="s">
        <v>136</v>
      </c>
      <c r="E86" s="177" t="s">
        <v>1178</v>
      </c>
      <c r="F86" s="178" t="s">
        <v>1179</v>
      </c>
      <c r="G86" s="179" t="s">
        <v>284</v>
      </c>
      <c r="H86" s="180">
        <v>1</v>
      </c>
      <c r="I86" s="181"/>
      <c r="J86" s="182">
        <f>ROUND(I86*H86,2)</f>
        <v>0</v>
      </c>
      <c r="K86" s="178" t="s">
        <v>140</v>
      </c>
      <c r="L86" s="40"/>
      <c r="M86" s="183" t="s">
        <v>44</v>
      </c>
      <c r="N86" s="184" t="s">
        <v>53</v>
      </c>
      <c r="O86" s="65"/>
      <c r="P86" s="185">
        <f>O86*H86</f>
        <v>0</v>
      </c>
      <c r="Q86" s="185">
        <v>0</v>
      </c>
      <c r="R86" s="185">
        <f>Q86*H86</f>
        <v>0</v>
      </c>
      <c r="S86" s="185">
        <v>0</v>
      </c>
      <c r="T86" s="186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7" t="s">
        <v>1164</v>
      </c>
      <c r="AT86" s="187" t="s">
        <v>136</v>
      </c>
      <c r="AU86" s="187" t="s">
        <v>92</v>
      </c>
      <c r="AY86" s="17" t="s">
        <v>134</v>
      </c>
      <c r="BE86" s="188">
        <f>IF(N86="základní",J86,0)</f>
        <v>0</v>
      </c>
      <c r="BF86" s="188">
        <f>IF(N86="snížená",J86,0)</f>
        <v>0</v>
      </c>
      <c r="BG86" s="188">
        <f>IF(N86="zákl. přenesená",J86,0)</f>
        <v>0</v>
      </c>
      <c r="BH86" s="188">
        <f>IF(N86="sníž. přenesená",J86,0)</f>
        <v>0</v>
      </c>
      <c r="BI86" s="188">
        <f>IF(N86="nulová",J86,0)</f>
        <v>0</v>
      </c>
      <c r="BJ86" s="17" t="s">
        <v>90</v>
      </c>
      <c r="BK86" s="188">
        <f>ROUND(I86*H86,2)</f>
        <v>0</v>
      </c>
      <c r="BL86" s="17" t="s">
        <v>1164</v>
      </c>
      <c r="BM86" s="187" t="s">
        <v>1180</v>
      </c>
    </row>
    <row r="87" spans="1:65" s="2" customFormat="1" ht="11.25">
      <c r="A87" s="35"/>
      <c r="B87" s="36"/>
      <c r="C87" s="37"/>
      <c r="D87" s="189" t="s">
        <v>143</v>
      </c>
      <c r="E87" s="37"/>
      <c r="F87" s="190" t="s">
        <v>1181</v>
      </c>
      <c r="G87" s="37"/>
      <c r="H87" s="37"/>
      <c r="I87" s="191"/>
      <c r="J87" s="37"/>
      <c r="K87" s="37"/>
      <c r="L87" s="40"/>
      <c r="M87" s="192"/>
      <c r="N87" s="193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7" t="s">
        <v>143</v>
      </c>
      <c r="AU87" s="17" t="s">
        <v>92</v>
      </c>
    </row>
    <row r="88" spans="1:65" s="13" customFormat="1" ht="11.25">
      <c r="B88" s="194"/>
      <c r="C88" s="195"/>
      <c r="D88" s="196" t="s">
        <v>145</v>
      </c>
      <c r="E88" s="197" t="s">
        <v>44</v>
      </c>
      <c r="F88" s="198" t="s">
        <v>822</v>
      </c>
      <c r="G88" s="195"/>
      <c r="H88" s="197" t="s">
        <v>44</v>
      </c>
      <c r="I88" s="199"/>
      <c r="J88" s="195"/>
      <c r="K88" s="195"/>
      <c r="L88" s="200"/>
      <c r="M88" s="201"/>
      <c r="N88" s="202"/>
      <c r="O88" s="202"/>
      <c r="P88" s="202"/>
      <c r="Q88" s="202"/>
      <c r="R88" s="202"/>
      <c r="S88" s="202"/>
      <c r="T88" s="203"/>
      <c r="AT88" s="204" t="s">
        <v>145</v>
      </c>
      <c r="AU88" s="204" t="s">
        <v>92</v>
      </c>
      <c r="AV88" s="13" t="s">
        <v>90</v>
      </c>
      <c r="AW88" s="13" t="s">
        <v>42</v>
      </c>
      <c r="AX88" s="13" t="s">
        <v>82</v>
      </c>
      <c r="AY88" s="204" t="s">
        <v>134</v>
      </c>
    </row>
    <row r="89" spans="1:65" s="13" customFormat="1" ht="11.25">
      <c r="B89" s="194"/>
      <c r="C89" s="195"/>
      <c r="D89" s="196" t="s">
        <v>145</v>
      </c>
      <c r="E89" s="197" t="s">
        <v>44</v>
      </c>
      <c r="F89" s="198" t="s">
        <v>1182</v>
      </c>
      <c r="G89" s="195"/>
      <c r="H89" s="197" t="s">
        <v>44</v>
      </c>
      <c r="I89" s="199"/>
      <c r="J89" s="195"/>
      <c r="K89" s="195"/>
      <c r="L89" s="200"/>
      <c r="M89" s="201"/>
      <c r="N89" s="202"/>
      <c r="O89" s="202"/>
      <c r="P89" s="202"/>
      <c r="Q89" s="202"/>
      <c r="R89" s="202"/>
      <c r="S89" s="202"/>
      <c r="T89" s="203"/>
      <c r="AT89" s="204" t="s">
        <v>145</v>
      </c>
      <c r="AU89" s="204" t="s">
        <v>92</v>
      </c>
      <c r="AV89" s="13" t="s">
        <v>90</v>
      </c>
      <c r="AW89" s="13" t="s">
        <v>42</v>
      </c>
      <c r="AX89" s="13" t="s">
        <v>82</v>
      </c>
      <c r="AY89" s="204" t="s">
        <v>134</v>
      </c>
    </row>
    <row r="90" spans="1:65" s="14" customFormat="1" ht="11.25">
      <c r="B90" s="205"/>
      <c r="C90" s="206"/>
      <c r="D90" s="196" t="s">
        <v>145</v>
      </c>
      <c r="E90" s="207" t="s">
        <v>44</v>
      </c>
      <c r="F90" s="208" t="s">
        <v>90</v>
      </c>
      <c r="G90" s="206"/>
      <c r="H90" s="209">
        <v>1</v>
      </c>
      <c r="I90" s="210"/>
      <c r="J90" s="206"/>
      <c r="K90" s="206"/>
      <c r="L90" s="211"/>
      <c r="M90" s="212"/>
      <c r="N90" s="213"/>
      <c r="O90" s="213"/>
      <c r="P90" s="213"/>
      <c r="Q90" s="213"/>
      <c r="R90" s="213"/>
      <c r="S90" s="213"/>
      <c r="T90" s="214"/>
      <c r="AT90" s="215" t="s">
        <v>145</v>
      </c>
      <c r="AU90" s="215" t="s">
        <v>92</v>
      </c>
      <c r="AV90" s="14" t="s">
        <v>92</v>
      </c>
      <c r="AW90" s="14" t="s">
        <v>42</v>
      </c>
      <c r="AX90" s="14" t="s">
        <v>90</v>
      </c>
      <c r="AY90" s="215" t="s">
        <v>134</v>
      </c>
    </row>
    <row r="91" spans="1:65" s="2" customFormat="1" ht="16.5" customHeight="1">
      <c r="A91" s="35"/>
      <c r="B91" s="36"/>
      <c r="C91" s="176" t="s">
        <v>92</v>
      </c>
      <c r="D91" s="176" t="s">
        <v>136</v>
      </c>
      <c r="E91" s="177" t="s">
        <v>1162</v>
      </c>
      <c r="F91" s="178" t="s">
        <v>1163</v>
      </c>
      <c r="G91" s="179" t="s">
        <v>284</v>
      </c>
      <c r="H91" s="180">
        <v>1</v>
      </c>
      <c r="I91" s="181"/>
      <c r="J91" s="182">
        <f>ROUND(I91*H91,2)</f>
        <v>0</v>
      </c>
      <c r="K91" s="178" t="s">
        <v>140</v>
      </c>
      <c r="L91" s="40"/>
      <c r="M91" s="183" t="s">
        <v>44</v>
      </c>
      <c r="N91" s="184" t="s">
        <v>53</v>
      </c>
      <c r="O91" s="65"/>
      <c r="P91" s="185">
        <f>O91*H91</f>
        <v>0</v>
      </c>
      <c r="Q91" s="185">
        <v>0</v>
      </c>
      <c r="R91" s="185">
        <f>Q91*H91</f>
        <v>0</v>
      </c>
      <c r="S91" s="185">
        <v>0</v>
      </c>
      <c r="T91" s="186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7" t="s">
        <v>1164</v>
      </c>
      <c r="AT91" s="187" t="s">
        <v>136</v>
      </c>
      <c r="AU91" s="187" t="s">
        <v>92</v>
      </c>
      <c r="AY91" s="17" t="s">
        <v>134</v>
      </c>
      <c r="BE91" s="188">
        <f>IF(N91="základní",J91,0)</f>
        <v>0</v>
      </c>
      <c r="BF91" s="188">
        <f>IF(N91="snížená",J91,0)</f>
        <v>0</v>
      </c>
      <c r="BG91" s="188">
        <f>IF(N91="zákl. přenesená",J91,0)</f>
        <v>0</v>
      </c>
      <c r="BH91" s="188">
        <f>IF(N91="sníž. přenesená",J91,0)</f>
        <v>0</v>
      </c>
      <c r="BI91" s="188">
        <f>IF(N91="nulová",J91,0)</f>
        <v>0</v>
      </c>
      <c r="BJ91" s="17" t="s">
        <v>90</v>
      </c>
      <c r="BK91" s="188">
        <f>ROUND(I91*H91,2)</f>
        <v>0</v>
      </c>
      <c r="BL91" s="17" t="s">
        <v>1164</v>
      </c>
      <c r="BM91" s="187" t="s">
        <v>1183</v>
      </c>
    </row>
    <row r="92" spans="1:65" s="2" customFormat="1" ht="11.25">
      <c r="A92" s="35"/>
      <c r="B92" s="36"/>
      <c r="C92" s="37"/>
      <c r="D92" s="189" t="s">
        <v>143</v>
      </c>
      <c r="E92" s="37"/>
      <c r="F92" s="190" t="s">
        <v>1166</v>
      </c>
      <c r="G92" s="37"/>
      <c r="H92" s="37"/>
      <c r="I92" s="191"/>
      <c r="J92" s="37"/>
      <c r="K92" s="37"/>
      <c r="L92" s="40"/>
      <c r="M92" s="192"/>
      <c r="N92" s="193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7" t="s">
        <v>143</v>
      </c>
      <c r="AU92" s="17" t="s">
        <v>92</v>
      </c>
    </row>
    <row r="93" spans="1:65" s="13" customFormat="1" ht="11.25">
      <c r="B93" s="194"/>
      <c r="C93" s="195"/>
      <c r="D93" s="196" t="s">
        <v>145</v>
      </c>
      <c r="E93" s="197" t="s">
        <v>44</v>
      </c>
      <c r="F93" s="198" t="s">
        <v>822</v>
      </c>
      <c r="G93" s="195"/>
      <c r="H93" s="197" t="s">
        <v>44</v>
      </c>
      <c r="I93" s="199"/>
      <c r="J93" s="195"/>
      <c r="K93" s="195"/>
      <c r="L93" s="200"/>
      <c r="M93" s="201"/>
      <c r="N93" s="202"/>
      <c r="O93" s="202"/>
      <c r="P93" s="202"/>
      <c r="Q93" s="202"/>
      <c r="R93" s="202"/>
      <c r="S93" s="202"/>
      <c r="T93" s="203"/>
      <c r="AT93" s="204" t="s">
        <v>145</v>
      </c>
      <c r="AU93" s="204" t="s">
        <v>92</v>
      </c>
      <c r="AV93" s="13" t="s">
        <v>90</v>
      </c>
      <c r="AW93" s="13" t="s">
        <v>42</v>
      </c>
      <c r="AX93" s="13" t="s">
        <v>82</v>
      </c>
      <c r="AY93" s="204" t="s">
        <v>134</v>
      </c>
    </row>
    <row r="94" spans="1:65" s="13" customFormat="1" ht="11.25">
      <c r="B94" s="194"/>
      <c r="C94" s="195"/>
      <c r="D94" s="196" t="s">
        <v>145</v>
      </c>
      <c r="E94" s="197" t="s">
        <v>44</v>
      </c>
      <c r="F94" s="198" t="s">
        <v>1184</v>
      </c>
      <c r="G94" s="195"/>
      <c r="H94" s="197" t="s">
        <v>44</v>
      </c>
      <c r="I94" s="199"/>
      <c r="J94" s="195"/>
      <c r="K94" s="195"/>
      <c r="L94" s="200"/>
      <c r="M94" s="201"/>
      <c r="N94" s="202"/>
      <c r="O94" s="202"/>
      <c r="P94" s="202"/>
      <c r="Q94" s="202"/>
      <c r="R94" s="202"/>
      <c r="S94" s="202"/>
      <c r="T94" s="203"/>
      <c r="AT94" s="204" t="s">
        <v>145</v>
      </c>
      <c r="AU94" s="204" t="s">
        <v>92</v>
      </c>
      <c r="AV94" s="13" t="s">
        <v>90</v>
      </c>
      <c r="AW94" s="13" t="s">
        <v>42</v>
      </c>
      <c r="AX94" s="13" t="s">
        <v>82</v>
      </c>
      <c r="AY94" s="204" t="s">
        <v>134</v>
      </c>
    </row>
    <row r="95" spans="1:65" s="14" customFormat="1" ht="11.25">
      <c r="B95" s="205"/>
      <c r="C95" s="206"/>
      <c r="D95" s="196" t="s">
        <v>145</v>
      </c>
      <c r="E95" s="207" t="s">
        <v>44</v>
      </c>
      <c r="F95" s="208" t="s">
        <v>90</v>
      </c>
      <c r="G95" s="206"/>
      <c r="H95" s="209">
        <v>1</v>
      </c>
      <c r="I95" s="210"/>
      <c r="J95" s="206"/>
      <c r="K95" s="206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145</v>
      </c>
      <c r="AU95" s="215" t="s">
        <v>92</v>
      </c>
      <c r="AV95" s="14" t="s">
        <v>92</v>
      </c>
      <c r="AW95" s="14" t="s">
        <v>42</v>
      </c>
      <c r="AX95" s="14" t="s">
        <v>90</v>
      </c>
      <c r="AY95" s="215" t="s">
        <v>134</v>
      </c>
    </row>
    <row r="96" spans="1:65" s="2" customFormat="1" ht="16.5" customHeight="1">
      <c r="A96" s="35"/>
      <c r="B96" s="36"/>
      <c r="C96" s="176" t="s">
        <v>155</v>
      </c>
      <c r="D96" s="176" t="s">
        <v>136</v>
      </c>
      <c r="E96" s="177" t="s">
        <v>1185</v>
      </c>
      <c r="F96" s="178" t="s">
        <v>1186</v>
      </c>
      <c r="G96" s="179" t="s">
        <v>284</v>
      </c>
      <c r="H96" s="180">
        <v>1</v>
      </c>
      <c r="I96" s="181"/>
      <c r="J96" s="182">
        <f>ROUND(I96*H96,2)</f>
        <v>0</v>
      </c>
      <c r="K96" s="178" t="s">
        <v>140</v>
      </c>
      <c r="L96" s="40"/>
      <c r="M96" s="183" t="s">
        <v>44</v>
      </c>
      <c r="N96" s="184" t="s">
        <v>53</v>
      </c>
      <c r="O96" s="65"/>
      <c r="P96" s="185">
        <f>O96*H96</f>
        <v>0</v>
      </c>
      <c r="Q96" s="185">
        <v>0</v>
      </c>
      <c r="R96" s="185">
        <f>Q96*H96</f>
        <v>0</v>
      </c>
      <c r="S96" s="185">
        <v>0</v>
      </c>
      <c r="T96" s="186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7" t="s">
        <v>1164</v>
      </c>
      <c r="AT96" s="187" t="s">
        <v>136</v>
      </c>
      <c r="AU96" s="187" t="s">
        <v>92</v>
      </c>
      <c r="AY96" s="17" t="s">
        <v>134</v>
      </c>
      <c r="BE96" s="188">
        <f>IF(N96="základní",J96,0)</f>
        <v>0</v>
      </c>
      <c r="BF96" s="188">
        <f>IF(N96="snížená",J96,0)</f>
        <v>0</v>
      </c>
      <c r="BG96" s="188">
        <f>IF(N96="zákl. přenesená",J96,0)</f>
        <v>0</v>
      </c>
      <c r="BH96" s="188">
        <f>IF(N96="sníž. přenesená",J96,0)</f>
        <v>0</v>
      </c>
      <c r="BI96" s="188">
        <f>IF(N96="nulová",J96,0)</f>
        <v>0</v>
      </c>
      <c r="BJ96" s="17" t="s">
        <v>90</v>
      </c>
      <c r="BK96" s="188">
        <f>ROUND(I96*H96,2)</f>
        <v>0</v>
      </c>
      <c r="BL96" s="17" t="s">
        <v>1164</v>
      </c>
      <c r="BM96" s="187" t="s">
        <v>1187</v>
      </c>
    </row>
    <row r="97" spans="1:65" s="2" customFormat="1" ht="11.25">
      <c r="A97" s="35"/>
      <c r="B97" s="36"/>
      <c r="C97" s="37"/>
      <c r="D97" s="189" t="s">
        <v>143</v>
      </c>
      <c r="E97" s="37"/>
      <c r="F97" s="190" t="s">
        <v>1188</v>
      </c>
      <c r="G97" s="37"/>
      <c r="H97" s="37"/>
      <c r="I97" s="191"/>
      <c r="J97" s="37"/>
      <c r="K97" s="37"/>
      <c r="L97" s="40"/>
      <c r="M97" s="192"/>
      <c r="N97" s="193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7" t="s">
        <v>143</v>
      </c>
      <c r="AU97" s="17" t="s">
        <v>92</v>
      </c>
    </row>
    <row r="98" spans="1:65" s="13" customFormat="1" ht="11.25">
      <c r="B98" s="194"/>
      <c r="C98" s="195"/>
      <c r="D98" s="196" t="s">
        <v>145</v>
      </c>
      <c r="E98" s="197" t="s">
        <v>44</v>
      </c>
      <c r="F98" s="198" t="s">
        <v>822</v>
      </c>
      <c r="G98" s="195"/>
      <c r="H98" s="197" t="s">
        <v>44</v>
      </c>
      <c r="I98" s="199"/>
      <c r="J98" s="195"/>
      <c r="K98" s="195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145</v>
      </c>
      <c r="AU98" s="204" t="s">
        <v>92</v>
      </c>
      <c r="AV98" s="13" t="s">
        <v>90</v>
      </c>
      <c r="AW98" s="13" t="s">
        <v>42</v>
      </c>
      <c r="AX98" s="13" t="s">
        <v>82</v>
      </c>
      <c r="AY98" s="204" t="s">
        <v>134</v>
      </c>
    </row>
    <row r="99" spans="1:65" s="13" customFormat="1" ht="11.25">
      <c r="B99" s="194"/>
      <c r="C99" s="195"/>
      <c r="D99" s="196" t="s">
        <v>145</v>
      </c>
      <c r="E99" s="197" t="s">
        <v>44</v>
      </c>
      <c r="F99" s="198" t="s">
        <v>1189</v>
      </c>
      <c r="G99" s="195"/>
      <c r="H99" s="197" t="s">
        <v>44</v>
      </c>
      <c r="I99" s="199"/>
      <c r="J99" s="195"/>
      <c r="K99" s="195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145</v>
      </c>
      <c r="AU99" s="204" t="s">
        <v>92</v>
      </c>
      <c r="AV99" s="13" t="s">
        <v>90</v>
      </c>
      <c r="AW99" s="13" t="s">
        <v>42</v>
      </c>
      <c r="AX99" s="13" t="s">
        <v>82</v>
      </c>
      <c r="AY99" s="204" t="s">
        <v>134</v>
      </c>
    </row>
    <row r="100" spans="1:65" s="14" customFormat="1" ht="11.25">
      <c r="B100" s="205"/>
      <c r="C100" s="206"/>
      <c r="D100" s="196" t="s">
        <v>145</v>
      </c>
      <c r="E100" s="207" t="s">
        <v>44</v>
      </c>
      <c r="F100" s="208" t="s">
        <v>90</v>
      </c>
      <c r="G100" s="206"/>
      <c r="H100" s="209">
        <v>1</v>
      </c>
      <c r="I100" s="210"/>
      <c r="J100" s="206"/>
      <c r="K100" s="206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145</v>
      </c>
      <c r="AU100" s="215" t="s">
        <v>92</v>
      </c>
      <c r="AV100" s="14" t="s">
        <v>92</v>
      </c>
      <c r="AW100" s="14" t="s">
        <v>42</v>
      </c>
      <c r="AX100" s="14" t="s">
        <v>90</v>
      </c>
      <c r="AY100" s="215" t="s">
        <v>134</v>
      </c>
    </row>
    <row r="101" spans="1:65" s="12" customFormat="1" ht="22.9" customHeight="1">
      <c r="B101" s="160"/>
      <c r="C101" s="161"/>
      <c r="D101" s="162" t="s">
        <v>81</v>
      </c>
      <c r="E101" s="174" t="s">
        <v>1190</v>
      </c>
      <c r="F101" s="174" t="s">
        <v>1191</v>
      </c>
      <c r="G101" s="161"/>
      <c r="H101" s="161"/>
      <c r="I101" s="164"/>
      <c r="J101" s="175">
        <f>BK101</f>
        <v>0</v>
      </c>
      <c r="K101" s="161"/>
      <c r="L101" s="166"/>
      <c r="M101" s="167"/>
      <c r="N101" s="168"/>
      <c r="O101" s="168"/>
      <c r="P101" s="169">
        <f>SUM(P102:P109)</f>
        <v>0</v>
      </c>
      <c r="Q101" s="168"/>
      <c r="R101" s="169">
        <f>SUM(R102:R109)</f>
        <v>0</v>
      </c>
      <c r="S101" s="168"/>
      <c r="T101" s="170">
        <f>SUM(T102:T109)</f>
        <v>0</v>
      </c>
      <c r="AR101" s="171" t="s">
        <v>165</v>
      </c>
      <c r="AT101" s="172" t="s">
        <v>81</v>
      </c>
      <c r="AU101" s="172" t="s">
        <v>90</v>
      </c>
      <c r="AY101" s="171" t="s">
        <v>134</v>
      </c>
      <c r="BK101" s="173">
        <f>SUM(BK102:BK109)</f>
        <v>0</v>
      </c>
    </row>
    <row r="102" spans="1:65" s="2" customFormat="1" ht="16.5" customHeight="1">
      <c r="A102" s="35"/>
      <c r="B102" s="36"/>
      <c r="C102" s="176" t="s">
        <v>141</v>
      </c>
      <c r="D102" s="176" t="s">
        <v>136</v>
      </c>
      <c r="E102" s="177" t="s">
        <v>1192</v>
      </c>
      <c r="F102" s="178" t="s">
        <v>1191</v>
      </c>
      <c r="G102" s="179" t="s">
        <v>1193</v>
      </c>
      <c r="H102" s="180">
        <v>1</v>
      </c>
      <c r="I102" s="181"/>
      <c r="J102" s="182">
        <f>ROUND(I102*H102,2)</f>
        <v>0</v>
      </c>
      <c r="K102" s="178" t="s">
        <v>140</v>
      </c>
      <c r="L102" s="40"/>
      <c r="M102" s="183" t="s">
        <v>44</v>
      </c>
      <c r="N102" s="184" t="s">
        <v>53</v>
      </c>
      <c r="O102" s="65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7" t="s">
        <v>1164</v>
      </c>
      <c r="AT102" s="187" t="s">
        <v>136</v>
      </c>
      <c r="AU102" s="187" t="s">
        <v>92</v>
      </c>
      <c r="AY102" s="17" t="s">
        <v>134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7" t="s">
        <v>90</v>
      </c>
      <c r="BK102" s="188">
        <f>ROUND(I102*H102,2)</f>
        <v>0</v>
      </c>
      <c r="BL102" s="17" t="s">
        <v>1164</v>
      </c>
      <c r="BM102" s="187" t="s">
        <v>1194</v>
      </c>
    </row>
    <row r="103" spans="1:65" s="2" customFormat="1" ht="11.25">
      <c r="A103" s="35"/>
      <c r="B103" s="36"/>
      <c r="C103" s="37"/>
      <c r="D103" s="189" t="s">
        <v>143</v>
      </c>
      <c r="E103" s="37"/>
      <c r="F103" s="190" t="s">
        <v>1195</v>
      </c>
      <c r="G103" s="37"/>
      <c r="H103" s="37"/>
      <c r="I103" s="191"/>
      <c r="J103" s="37"/>
      <c r="K103" s="37"/>
      <c r="L103" s="40"/>
      <c r="M103" s="192"/>
      <c r="N103" s="193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7" t="s">
        <v>143</v>
      </c>
      <c r="AU103" s="17" t="s">
        <v>92</v>
      </c>
    </row>
    <row r="104" spans="1:65" s="13" customFormat="1" ht="11.25">
      <c r="B104" s="194"/>
      <c r="C104" s="195"/>
      <c r="D104" s="196" t="s">
        <v>145</v>
      </c>
      <c r="E104" s="197" t="s">
        <v>44</v>
      </c>
      <c r="F104" s="198" t="s">
        <v>1196</v>
      </c>
      <c r="G104" s="195"/>
      <c r="H104" s="197" t="s">
        <v>44</v>
      </c>
      <c r="I104" s="199"/>
      <c r="J104" s="195"/>
      <c r="K104" s="195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145</v>
      </c>
      <c r="AU104" s="204" t="s">
        <v>92</v>
      </c>
      <c r="AV104" s="13" t="s">
        <v>90</v>
      </c>
      <c r="AW104" s="13" t="s">
        <v>42</v>
      </c>
      <c r="AX104" s="13" t="s">
        <v>82</v>
      </c>
      <c r="AY104" s="204" t="s">
        <v>134</v>
      </c>
    </row>
    <row r="105" spans="1:65" s="14" customFormat="1" ht="11.25">
      <c r="B105" s="205"/>
      <c r="C105" s="206"/>
      <c r="D105" s="196" t="s">
        <v>145</v>
      </c>
      <c r="E105" s="207" t="s">
        <v>44</v>
      </c>
      <c r="F105" s="208" t="s">
        <v>90</v>
      </c>
      <c r="G105" s="206"/>
      <c r="H105" s="209">
        <v>1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145</v>
      </c>
      <c r="AU105" s="215" t="s">
        <v>92</v>
      </c>
      <c r="AV105" s="14" t="s">
        <v>92</v>
      </c>
      <c r="AW105" s="14" t="s">
        <v>42</v>
      </c>
      <c r="AX105" s="14" t="s">
        <v>90</v>
      </c>
      <c r="AY105" s="215" t="s">
        <v>134</v>
      </c>
    </row>
    <row r="106" spans="1:65" s="2" customFormat="1" ht="24.2" customHeight="1">
      <c r="A106" s="35"/>
      <c r="B106" s="36"/>
      <c r="C106" s="176" t="s">
        <v>165</v>
      </c>
      <c r="D106" s="176" t="s">
        <v>136</v>
      </c>
      <c r="E106" s="177" t="s">
        <v>1197</v>
      </c>
      <c r="F106" s="178" t="s">
        <v>1198</v>
      </c>
      <c r="G106" s="179" t="s">
        <v>284</v>
      </c>
      <c r="H106" s="180">
        <v>1</v>
      </c>
      <c r="I106" s="181"/>
      <c r="J106" s="182">
        <f>ROUND(I106*H106,2)</f>
        <v>0</v>
      </c>
      <c r="K106" s="178" t="s">
        <v>140</v>
      </c>
      <c r="L106" s="40"/>
      <c r="M106" s="183" t="s">
        <v>44</v>
      </c>
      <c r="N106" s="184" t="s">
        <v>53</v>
      </c>
      <c r="O106" s="65"/>
      <c r="P106" s="185">
        <f>O106*H106</f>
        <v>0</v>
      </c>
      <c r="Q106" s="185">
        <v>0</v>
      </c>
      <c r="R106" s="185">
        <f>Q106*H106</f>
        <v>0</v>
      </c>
      <c r="S106" s="185">
        <v>0</v>
      </c>
      <c r="T106" s="186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7" t="s">
        <v>1164</v>
      </c>
      <c r="AT106" s="187" t="s">
        <v>136</v>
      </c>
      <c r="AU106" s="187" t="s">
        <v>92</v>
      </c>
      <c r="AY106" s="17" t="s">
        <v>134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7" t="s">
        <v>90</v>
      </c>
      <c r="BK106" s="188">
        <f>ROUND(I106*H106,2)</f>
        <v>0</v>
      </c>
      <c r="BL106" s="17" t="s">
        <v>1164</v>
      </c>
      <c r="BM106" s="187" t="s">
        <v>1199</v>
      </c>
    </row>
    <row r="107" spans="1:65" s="2" customFormat="1" ht="11.25">
      <c r="A107" s="35"/>
      <c r="B107" s="36"/>
      <c r="C107" s="37"/>
      <c r="D107" s="189" t="s">
        <v>143</v>
      </c>
      <c r="E107" s="37"/>
      <c r="F107" s="190" t="s">
        <v>1200</v>
      </c>
      <c r="G107" s="37"/>
      <c r="H107" s="37"/>
      <c r="I107" s="191"/>
      <c r="J107" s="37"/>
      <c r="K107" s="37"/>
      <c r="L107" s="40"/>
      <c r="M107" s="192"/>
      <c r="N107" s="193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7" t="s">
        <v>143</v>
      </c>
      <c r="AU107" s="17" t="s">
        <v>92</v>
      </c>
    </row>
    <row r="108" spans="1:65" s="13" customFormat="1" ht="11.25">
      <c r="B108" s="194"/>
      <c r="C108" s="195"/>
      <c r="D108" s="196" t="s">
        <v>145</v>
      </c>
      <c r="E108" s="197" t="s">
        <v>44</v>
      </c>
      <c r="F108" s="198" t="s">
        <v>1201</v>
      </c>
      <c r="G108" s="195"/>
      <c r="H108" s="197" t="s">
        <v>44</v>
      </c>
      <c r="I108" s="199"/>
      <c r="J108" s="195"/>
      <c r="K108" s="195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145</v>
      </c>
      <c r="AU108" s="204" t="s">
        <v>92</v>
      </c>
      <c r="AV108" s="13" t="s">
        <v>90</v>
      </c>
      <c r="AW108" s="13" t="s">
        <v>42</v>
      </c>
      <c r="AX108" s="13" t="s">
        <v>82</v>
      </c>
      <c r="AY108" s="204" t="s">
        <v>134</v>
      </c>
    </row>
    <row r="109" spans="1:65" s="14" customFormat="1" ht="11.25">
      <c r="B109" s="205"/>
      <c r="C109" s="206"/>
      <c r="D109" s="196" t="s">
        <v>145</v>
      </c>
      <c r="E109" s="207" t="s">
        <v>44</v>
      </c>
      <c r="F109" s="208" t="s">
        <v>90</v>
      </c>
      <c r="G109" s="206"/>
      <c r="H109" s="209">
        <v>1</v>
      </c>
      <c r="I109" s="210"/>
      <c r="J109" s="206"/>
      <c r="K109" s="206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145</v>
      </c>
      <c r="AU109" s="215" t="s">
        <v>92</v>
      </c>
      <c r="AV109" s="14" t="s">
        <v>92</v>
      </c>
      <c r="AW109" s="14" t="s">
        <v>42</v>
      </c>
      <c r="AX109" s="14" t="s">
        <v>90</v>
      </c>
      <c r="AY109" s="215" t="s">
        <v>134</v>
      </c>
    </row>
    <row r="110" spans="1:65" s="12" customFormat="1" ht="22.9" customHeight="1">
      <c r="B110" s="160"/>
      <c r="C110" s="161"/>
      <c r="D110" s="162" t="s">
        <v>81</v>
      </c>
      <c r="E110" s="174" t="s">
        <v>1169</v>
      </c>
      <c r="F110" s="174" t="s">
        <v>1170</v>
      </c>
      <c r="G110" s="161"/>
      <c r="H110" s="161"/>
      <c r="I110" s="164"/>
      <c r="J110" s="175">
        <f>BK110</f>
        <v>0</v>
      </c>
      <c r="K110" s="161"/>
      <c r="L110" s="166"/>
      <c r="M110" s="167"/>
      <c r="N110" s="168"/>
      <c r="O110" s="168"/>
      <c r="P110" s="169">
        <f>SUM(P111:P115)</f>
        <v>0</v>
      </c>
      <c r="Q110" s="168"/>
      <c r="R110" s="169">
        <f>SUM(R111:R115)</f>
        <v>0</v>
      </c>
      <c r="S110" s="168"/>
      <c r="T110" s="170">
        <f>SUM(T111:T115)</f>
        <v>0</v>
      </c>
      <c r="AR110" s="171" t="s">
        <v>165</v>
      </c>
      <c r="AT110" s="172" t="s">
        <v>81</v>
      </c>
      <c r="AU110" s="172" t="s">
        <v>90</v>
      </c>
      <c r="AY110" s="171" t="s">
        <v>134</v>
      </c>
      <c r="BK110" s="173">
        <f>SUM(BK111:BK115)</f>
        <v>0</v>
      </c>
    </row>
    <row r="111" spans="1:65" s="2" customFormat="1" ht="16.5" customHeight="1">
      <c r="A111" s="35"/>
      <c r="B111" s="36"/>
      <c r="C111" s="176" t="s">
        <v>174</v>
      </c>
      <c r="D111" s="176" t="s">
        <v>136</v>
      </c>
      <c r="E111" s="177" t="s">
        <v>1171</v>
      </c>
      <c r="F111" s="178" t="s">
        <v>1172</v>
      </c>
      <c r="G111" s="179" t="s">
        <v>284</v>
      </c>
      <c r="H111" s="180">
        <v>1</v>
      </c>
      <c r="I111" s="181"/>
      <c r="J111" s="182">
        <f>ROUND(I111*H111,2)</f>
        <v>0</v>
      </c>
      <c r="K111" s="178" t="s">
        <v>140</v>
      </c>
      <c r="L111" s="40"/>
      <c r="M111" s="183" t="s">
        <v>44</v>
      </c>
      <c r="N111" s="184" t="s">
        <v>53</v>
      </c>
      <c r="O111" s="65"/>
      <c r="P111" s="185">
        <f>O111*H111</f>
        <v>0</v>
      </c>
      <c r="Q111" s="185">
        <v>0</v>
      </c>
      <c r="R111" s="185">
        <f>Q111*H111</f>
        <v>0</v>
      </c>
      <c r="S111" s="185">
        <v>0</v>
      </c>
      <c r="T111" s="18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7" t="s">
        <v>1164</v>
      </c>
      <c r="AT111" s="187" t="s">
        <v>136</v>
      </c>
      <c r="AU111" s="187" t="s">
        <v>92</v>
      </c>
      <c r="AY111" s="17" t="s">
        <v>134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17" t="s">
        <v>90</v>
      </c>
      <c r="BK111" s="188">
        <f>ROUND(I111*H111,2)</f>
        <v>0</v>
      </c>
      <c r="BL111" s="17" t="s">
        <v>1164</v>
      </c>
      <c r="BM111" s="187" t="s">
        <v>1202</v>
      </c>
    </row>
    <row r="112" spans="1:65" s="2" customFormat="1" ht="11.25">
      <c r="A112" s="35"/>
      <c r="B112" s="36"/>
      <c r="C112" s="37"/>
      <c r="D112" s="189" t="s">
        <v>143</v>
      </c>
      <c r="E112" s="37"/>
      <c r="F112" s="190" t="s">
        <v>1174</v>
      </c>
      <c r="G112" s="37"/>
      <c r="H112" s="37"/>
      <c r="I112" s="191"/>
      <c r="J112" s="37"/>
      <c r="K112" s="37"/>
      <c r="L112" s="40"/>
      <c r="M112" s="192"/>
      <c r="N112" s="193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7" t="s">
        <v>143</v>
      </c>
      <c r="AU112" s="17" t="s">
        <v>92</v>
      </c>
    </row>
    <row r="113" spans="1:51" s="13" customFormat="1" ht="11.25">
      <c r="B113" s="194"/>
      <c r="C113" s="195"/>
      <c r="D113" s="196" t="s">
        <v>145</v>
      </c>
      <c r="E113" s="197" t="s">
        <v>44</v>
      </c>
      <c r="F113" s="198" t="s">
        <v>822</v>
      </c>
      <c r="G113" s="195"/>
      <c r="H113" s="197" t="s">
        <v>44</v>
      </c>
      <c r="I113" s="199"/>
      <c r="J113" s="195"/>
      <c r="K113" s="195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145</v>
      </c>
      <c r="AU113" s="204" t="s">
        <v>92</v>
      </c>
      <c r="AV113" s="13" t="s">
        <v>90</v>
      </c>
      <c r="AW113" s="13" t="s">
        <v>42</v>
      </c>
      <c r="AX113" s="13" t="s">
        <v>82</v>
      </c>
      <c r="AY113" s="204" t="s">
        <v>134</v>
      </c>
    </row>
    <row r="114" spans="1:51" s="13" customFormat="1" ht="11.25">
      <c r="B114" s="194"/>
      <c r="C114" s="195"/>
      <c r="D114" s="196" t="s">
        <v>145</v>
      </c>
      <c r="E114" s="197" t="s">
        <v>44</v>
      </c>
      <c r="F114" s="198" t="s">
        <v>1203</v>
      </c>
      <c r="G114" s="195"/>
      <c r="H114" s="197" t="s">
        <v>44</v>
      </c>
      <c r="I114" s="199"/>
      <c r="J114" s="195"/>
      <c r="K114" s="195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145</v>
      </c>
      <c r="AU114" s="204" t="s">
        <v>92</v>
      </c>
      <c r="AV114" s="13" t="s">
        <v>90</v>
      </c>
      <c r="AW114" s="13" t="s">
        <v>42</v>
      </c>
      <c r="AX114" s="13" t="s">
        <v>82</v>
      </c>
      <c r="AY114" s="204" t="s">
        <v>134</v>
      </c>
    </row>
    <row r="115" spans="1:51" s="14" customFormat="1" ht="11.25">
      <c r="B115" s="205"/>
      <c r="C115" s="206"/>
      <c r="D115" s="196" t="s">
        <v>145</v>
      </c>
      <c r="E115" s="207" t="s">
        <v>44</v>
      </c>
      <c r="F115" s="208" t="s">
        <v>90</v>
      </c>
      <c r="G115" s="206"/>
      <c r="H115" s="209">
        <v>1</v>
      </c>
      <c r="I115" s="210"/>
      <c r="J115" s="206"/>
      <c r="K115" s="206"/>
      <c r="L115" s="211"/>
      <c r="M115" s="237"/>
      <c r="N115" s="238"/>
      <c r="O115" s="238"/>
      <c r="P115" s="238"/>
      <c r="Q115" s="238"/>
      <c r="R115" s="238"/>
      <c r="S115" s="238"/>
      <c r="T115" s="239"/>
      <c r="AT115" s="215" t="s">
        <v>145</v>
      </c>
      <c r="AU115" s="215" t="s">
        <v>92</v>
      </c>
      <c r="AV115" s="14" t="s">
        <v>92</v>
      </c>
      <c r="AW115" s="14" t="s">
        <v>42</v>
      </c>
      <c r="AX115" s="14" t="s">
        <v>90</v>
      </c>
      <c r="AY115" s="215" t="s">
        <v>134</v>
      </c>
    </row>
    <row r="116" spans="1:51" s="2" customFormat="1" ht="6.95" customHeight="1">
      <c r="A116" s="35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0"/>
      <c r="M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</sheetData>
  <sheetProtection algorithmName="SHA-512" hashValue="QbpnXD2UG10PtVRsJW+UBUpwu6F75Ek6DZqJuM23801cTAlCCUHYloSYpWwUKYVCheInXhSYMYUhUPyLFFzOaw==" saltValue="hv6J8Jkhy9ydsmCqPxvuP6UpGe2a8w5mTYw/+7PnlXhT8aP8LiyMZN3Z0y1oDEH4I8UKTirCYQPaICsKV/TORg==" spinCount="100000" sheet="1" objects="1" scenarios="1" formatColumns="0" formatRows="0" autoFilter="0"/>
  <autoFilter ref="C82:K115" xr:uid="{00000000-0009-0000-0000-000003000000}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xr:uid="{00000000-0004-0000-0300-000000000000}"/>
    <hyperlink ref="F92" r:id="rId2" xr:uid="{00000000-0004-0000-0300-000001000000}"/>
    <hyperlink ref="F97" r:id="rId3" xr:uid="{00000000-0004-0000-0300-000002000000}"/>
    <hyperlink ref="F103" r:id="rId4" xr:uid="{00000000-0004-0000-0300-000003000000}"/>
    <hyperlink ref="F107" r:id="rId5" xr:uid="{00000000-0004-0000-0300-000004000000}"/>
    <hyperlink ref="F112" r:id="rId6" xr:uid="{00000000-0004-0000-0300-000005000000}"/>
  </hyperlinks>
  <pageMargins left="0.39370078740157483" right="0.39370078740157483" top="0.39370078740157483" bottom="0.39370078740157483" header="0" footer="0"/>
  <pageSetup paperSize="9" scale="76" fitToHeight="100" orientation="portrait" r:id="rId7"/>
  <headerFooter>
    <oddFooter>&amp;CStrana &amp;P z 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PS451 - SSZ přechodu pro ...</vt:lpstr>
      <vt:lpstr>SO401 - Úprava VO</vt:lpstr>
      <vt:lpstr>VRN - Vedlejší a ostatní ...</vt:lpstr>
      <vt:lpstr>'PS451 - SSZ přechodu pro ...'!Názvy_tisku</vt:lpstr>
      <vt:lpstr>'Rekapitulace stavby'!Názvy_tisku</vt:lpstr>
      <vt:lpstr>'SO401 - Úprava VO'!Názvy_tisku</vt:lpstr>
      <vt:lpstr>'VRN - Vedlejší a ostatní ...'!Názvy_tisku</vt:lpstr>
      <vt:lpstr>'PS451 - SSZ přechodu pro ...'!Oblast_tisku</vt:lpstr>
      <vt:lpstr>'Rekapitulace stavby'!Oblast_tisku</vt:lpstr>
      <vt:lpstr>'SO401 - Úprava VO'!Oblast_tisku</vt:lpstr>
      <vt:lpstr>'VRN - Vedlejší a ostatní 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PK-PC4\Luděk</dc:creator>
  <cp:lastModifiedBy>Luděk</cp:lastModifiedBy>
  <dcterms:created xsi:type="dcterms:W3CDTF">2022-06-02T14:51:01Z</dcterms:created>
  <dcterms:modified xsi:type="dcterms:W3CDTF">2022-06-02T14:56:47Z</dcterms:modified>
</cp:coreProperties>
</file>