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miche\Documents\HOTOVÉ ZAKÁZKY\2021\FOTBA.HŘÍŠTĚ HYNČICE\AKTUÁLNÍ ROZPOČTY ZASLANÉ 11.5.2023\"/>
    </mc:Choice>
  </mc:AlternateContent>
  <xr:revisionPtr revIDLastSave="0" documentId="8_{03E946F2-35E7-4A6E-BF0B-A69F18FCA13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kapitulace stavby" sheetId="1" r:id="rId1"/>
    <sheet name="01 - Odstranění stavby" sheetId="2" r:id="rId2"/>
    <sheet name="02 - Novostavba" sheetId="3" r:id="rId3"/>
    <sheet name="03 - Přípojky" sheetId="4" r:id="rId4"/>
    <sheet name="VRN - Vedlejší rozpočtové..." sheetId="5" r:id="rId5"/>
    <sheet name="Seznam figur" sheetId="6" r:id="rId6"/>
  </sheets>
  <definedNames>
    <definedName name="_xlnm._FilterDatabase" localSheetId="1" hidden="1">'01 - Odstranění stavby'!$C$128:$K$459</definedName>
    <definedName name="_xlnm._FilterDatabase" localSheetId="2" hidden="1">'02 - Novostavba'!$C$139:$K$956</definedName>
    <definedName name="_xlnm._FilterDatabase" localSheetId="3" hidden="1">'03 - Přípojky'!$C$125:$K$284</definedName>
    <definedName name="_xlnm._FilterDatabase" localSheetId="4" hidden="1">'VRN - Vedlejší rozpočtové...'!$C$118:$K$142</definedName>
    <definedName name="_xlnm.Print_Titles" localSheetId="1">'01 - Odstranění stavby'!$128:$128</definedName>
    <definedName name="_xlnm.Print_Titles" localSheetId="2">'02 - Novostavba'!$139:$139</definedName>
    <definedName name="_xlnm.Print_Titles" localSheetId="3">'03 - Přípojky'!$125:$125</definedName>
    <definedName name="_xlnm.Print_Titles" localSheetId="0">'Rekapitulace stavby'!$92:$92</definedName>
    <definedName name="_xlnm.Print_Titles" localSheetId="5">'Seznam figur'!$9:$9</definedName>
    <definedName name="_xlnm.Print_Titles" localSheetId="4">'VRN - Vedlejší rozpočtové...'!$118:$118</definedName>
    <definedName name="_xlnm.Print_Area" localSheetId="1">'01 - Odstranění stavby'!$C$4:$J$39,'01 - Odstranění stavby'!$C$50:$J$76,'01 - Odstranění stavby'!$C$82:$J$110,'01 - Odstranění stavby'!$C$116:$K$459</definedName>
    <definedName name="_xlnm.Print_Area" localSheetId="2">'02 - Novostavba'!$C$4:$J$39,'02 - Novostavba'!$C$50:$J$76,'02 - Novostavba'!$C$82:$J$121,'02 - Novostavba'!$C$127:$K$956</definedName>
    <definedName name="_xlnm.Print_Area" localSheetId="3">'03 - Přípojky'!$C$4:$J$39,'03 - Přípojky'!$C$50:$J$76,'03 - Přípojky'!$C$82:$J$107,'03 - Přípojky'!$C$113:$K$284</definedName>
    <definedName name="_xlnm.Print_Area" localSheetId="0">'Rekapitulace stavby'!$D$4:$AO$76,'Rekapitulace stavby'!$C$82:$AQ$99</definedName>
    <definedName name="_xlnm.Print_Area" localSheetId="5">'Seznam figur'!$C$4:$G$1251</definedName>
    <definedName name="_xlnm.Print_Area" localSheetId="4">'VRN - Vedlejší rozpočtové...'!$C$4:$J$39,'VRN - Vedlejší rozpočtové...'!$C$50:$J$76,'VRN - Vedlejší rozpočtové...'!$C$82:$J$100,'VRN - Vedlejší rozpočtové...'!$C$106:$K$142</definedName>
  </definedNames>
  <calcPr calcId="191029"/>
</workbook>
</file>

<file path=xl/calcChain.xml><?xml version="1.0" encoding="utf-8"?>
<calcChain xmlns="http://schemas.openxmlformats.org/spreadsheetml/2006/main">
  <c r="D7" i="6" l="1"/>
  <c r="J37" i="5"/>
  <c r="J36" i="5"/>
  <c r="AY98" i="1"/>
  <c r="J35" i="5"/>
  <c r="AX98" i="1"/>
  <c r="BI141" i="5"/>
  <c r="BH141" i="5"/>
  <c r="BG141" i="5"/>
  <c r="BE141" i="5"/>
  <c r="T141" i="5"/>
  <c r="R141" i="5"/>
  <c r="P141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R137" i="5"/>
  <c r="P137" i="5"/>
  <c r="BI135" i="5"/>
  <c r="BH135" i="5"/>
  <c r="BG135" i="5"/>
  <c r="BE135" i="5"/>
  <c r="T135" i="5"/>
  <c r="R135" i="5"/>
  <c r="P135" i="5"/>
  <c r="BI133" i="5"/>
  <c r="BH133" i="5"/>
  <c r="BG133" i="5"/>
  <c r="BE133" i="5"/>
  <c r="T133" i="5"/>
  <c r="R133" i="5"/>
  <c r="P133" i="5"/>
  <c r="BI130" i="5"/>
  <c r="BH130" i="5"/>
  <c r="BG130" i="5"/>
  <c r="BE130" i="5"/>
  <c r="T130" i="5"/>
  <c r="R130" i="5"/>
  <c r="P130" i="5"/>
  <c r="BI128" i="5"/>
  <c r="BH128" i="5"/>
  <c r="BG128" i="5"/>
  <c r="BE128" i="5"/>
  <c r="T128" i="5"/>
  <c r="R128" i="5"/>
  <c r="P128" i="5"/>
  <c r="BI126" i="5"/>
  <c r="BH126" i="5"/>
  <c r="BG126" i="5"/>
  <c r="BE126" i="5"/>
  <c r="T126" i="5"/>
  <c r="R126" i="5"/>
  <c r="P126" i="5"/>
  <c r="BI123" i="5"/>
  <c r="BH123" i="5"/>
  <c r="BG123" i="5"/>
  <c r="BE123" i="5"/>
  <c r="T123" i="5"/>
  <c r="R123" i="5"/>
  <c r="P123" i="5"/>
  <c r="BI121" i="5"/>
  <c r="BH121" i="5"/>
  <c r="BG121" i="5"/>
  <c r="BE121" i="5"/>
  <c r="T121" i="5"/>
  <c r="R121" i="5"/>
  <c r="P121" i="5"/>
  <c r="F113" i="5"/>
  <c r="E111" i="5"/>
  <c r="F89" i="5"/>
  <c r="E87" i="5"/>
  <c r="J24" i="5"/>
  <c r="E24" i="5"/>
  <c r="J92" i="5" s="1"/>
  <c r="J23" i="5"/>
  <c r="J21" i="5"/>
  <c r="E21" i="5"/>
  <c r="J91" i="5"/>
  <c r="J20" i="5"/>
  <c r="J18" i="5"/>
  <c r="E18" i="5"/>
  <c r="F92" i="5"/>
  <c r="J17" i="5"/>
  <c r="J15" i="5"/>
  <c r="E15" i="5"/>
  <c r="F115" i="5"/>
  <c r="J14" i="5"/>
  <c r="J12" i="5"/>
  <c r="J113" i="5" s="1"/>
  <c r="E7" i="5"/>
  <c r="E85" i="5" s="1"/>
  <c r="J37" i="4"/>
  <c r="J36" i="4"/>
  <c r="AY97" i="1"/>
  <c r="J35" i="4"/>
  <c r="AX97" i="1"/>
  <c r="BI283" i="4"/>
  <c r="BH283" i="4"/>
  <c r="BG283" i="4"/>
  <c r="BF283" i="4"/>
  <c r="T283" i="4"/>
  <c r="R283" i="4"/>
  <c r="P283" i="4"/>
  <c r="BI281" i="4"/>
  <c r="BH281" i="4"/>
  <c r="BG281" i="4"/>
  <c r="BF281" i="4"/>
  <c r="T281" i="4"/>
  <c r="R281" i="4"/>
  <c r="P281" i="4"/>
  <c r="BI279" i="4"/>
  <c r="BH279" i="4"/>
  <c r="BG279" i="4"/>
  <c r="BF279" i="4"/>
  <c r="T279" i="4"/>
  <c r="R279" i="4"/>
  <c r="P279" i="4"/>
  <c r="BI275" i="4"/>
  <c r="BH275" i="4"/>
  <c r="BG275" i="4"/>
  <c r="BF275" i="4"/>
  <c r="T275" i="4"/>
  <c r="T274" i="4"/>
  <c r="R275" i="4"/>
  <c r="R274" i="4" s="1"/>
  <c r="P275" i="4"/>
  <c r="P274" i="4" s="1"/>
  <c r="BI271" i="4"/>
  <c r="BH271" i="4"/>
  <c r="BG271" i="4"/>
  <c r="BF271" i="4"/>
  <c r="T271" i="4"/>
  <c r="R271" i="4"/>
  <c r="P271" i="4"/>
  <c r="BI269" i="4"/>
  <c r="BH269" i="4"/>
  <c r="BG269" i="4"/>
  <c r="BF269" i="4"/>
  <c r="T269" i="4"/>
  <c r="R269" i="4"/>
  <c r="P269" i="4"/>
  <c r="BI265" i="4"/>
  <c r="BH265" i="4"/>
  <c r="BG265" i="4"/>
  <c r="BF265" i="4"/>
  <c r="T265" i="4"/>
  <c r="R265" i="4"/>
  <c r="P265" i="4"/>
  <c r="BI263" i="4"/>
  <c r="BH263" i="4"/>
  <c r="BG263" i="4"/>
  <c r="BF263" i="4"/>
  <c r="T263" i="4"/>
  <c r="R263" i="4"/>
  <c r="P263" i="4"/>
  <c r="BI261" i="4"/>
  <c r="BH261" i="4"/>
  <c r="BG261" i="4"/>
  <c r="BF261" i="4"/>
  <c r="T261" i="4"/>
  <c r="R261" i="4"/>
  <c r="P261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5" i="4"/>
  <c r="BH255" i="4"/>
  <c r="BG255" i="4"/>
  <c r="BF255" i="4"/>
  <c r="T255" i="4"/>
  <c r="R255" i="4"/>
  <c r="P255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34" i="4"/>
  <c r="BH234" i="4"/>
  <c r="BG234" i="4"/>
  <c r="BF234" i="4"/>
  <c r="T234" i="4"/>
  <c r="R234" i="4"/>
  <c r="P234" i="4"/>
  <c r="BI225" i="4"/>
  <c r="BH225" i="4"/>
  <c r="BG225" i="4"/>
  <c r="BF225" i="4"/>
  <c r="T225" i="4"/>
  <c r="R225" i="4"/>
  <c r="P225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3" i="4"/>
  <c r="BH203" i="4"/>
  <c r="BG203" i="4"/>
  <c r="BF203" i="4"/>
  <c r="T203" i="4"/>
  <c r="R203" i="4"/>
  <c r="P203" i="4"/>
  <c r="BI197" i="4"/>
  <c r="BH197" i="4"/>
  <c r="BG197" i="4"/>
  <c r="BF197" i="4"/>
  <c r="T197" i="4"/>
  <c r="R197" i="4"/>
  <c r="P197" i="4"/>
  <c r="P191" i="4"/>
  <c r="BI192" i="4"/>
  <c r="BH192" i="4"/>
  <c r="BG192" i="4"/>
  <c r="BF192" i="4"/>
  <c r="T192" i="4"/>
  <c r="T191" i="4" s="1"/>
  <c r="R192" i="4"/>
  <c r="R191" i="4" s="1"/>
  <c r="P192" i="4"/>
  <c r="BI188" i="4"/>
  <c r="BH188" i="4"/>
  <c r="BG188" i="4"/>
  <c r="BF188" i="4"/>
  <c r="T188" i="4"/>
  <c r="R188" i="4"/>
  <c r="P188" i="4"/>
  <c r="BI179" i="4"/>
  <c r="BH179" i="4"/>
  <c r="BG179" i="4"/>
  <c r="BF179" i="4"/>
  <c r="T179" i="4"/>
  <c r="R179" i="4"/>
  <c r="P179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49" i="4"/>
  <c r="BH149" i="4"/>
  <c r="BG149" i="4"/>
  <c r="BF149" i="4"/>
  <c r="T149" i="4"/>
  <c r="R149" i="4"/>
  <c r="P149" i="4"/>
  <c r="BI144" i="4"/>
  <c r="BH144" i="4"/>
  <c r="BG144" i="4"/>
  <c r="BF144" i="4"/>
  <c r="T144" i="4"/>
  <c r="R144" i="4"/>
  <c r="P144" i="4"/>
  <c r="BI139" i="4"/>
  <c r="BH139" i="4"/>
  <c r="BG139" i="4"/>
  <c r="BF139" i="4"/>
  <c r="T139" i="4"/>
  <c r="R139" i="4"/>
  <c r="P139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F120" i="4"/>
  <c r="E118" i="4"/>
  <c r="F89" i="4"/>
  <c r="E87" i="4"/>
  <c r="J24" i="4"/>
  <c r="E24" i="4"/>
  <c r="J92" i="4"/>
  <c r="J23" i="4"/>
  <c r="J21" i="4"/>
  <c r="E21" i="4"/>
  <c r="J122" i="4" s="1"/>
  <c r="J20" i="4"/>
  <c r="J18" i="4"/>
  <c r="E18" i="4"/>
  <c r="F123" i="4"/>
  <c r="J17" i="4"/>
  <c r="J15" i="4"/>
  <c r="E15" i="4"/>
  <c r="F91" i="4"/>
  <c r="J14" i="4"/>
  <c r="J12" i="4"/>
  <c r="J120" i="4" s="1"/>
  <c r="E7" i="4"/>
  <c r="E116" i="4" s="1"/>
  <c r="J37" i="3"/>
  <c r="J36" i="3"/>
  <c r="AY96" i="1"/>
  <c r="J35" i="3"/>
  <c r="AX96" i="1"/>
  <c r="BI955" i="3"/>
  <c r="BH955" i="3"/>
  <c r="BG955" i="3"/>
  <c r="BF955" i="3"/>
  <c r="T955" i="3"/>
  <c r="R955" i="3"/>
  <c r="P955" i="3"/>
  <c r="BI953" i="3"/>
  <c r="BH953" i="3"/>
  <c r="BG953" i="3"/>
  <c r="BF953" i="3"/>
  <c r="T953" i="3"/>
  <c r="R953" i="3"/>
  <c r="P953" i="3"/>
  <c r="BI951" i="3"/>
  <c r="BH951" i="3"/>
  <c r="BG951" i="3"/>
  <c r="BF951" i="3"/>
  <c r="T951" i="3"/>
  <c r="R951" i="3"/>
  <c r="P951" i="3"/>
  <c r="BI948" i="3"/>
  <c r="BH948" i="3"/>
  <c r="BG948" i="3"/>
  <c r="BF948" i="3"/>
  <c r="T948" i="3"/>
  <c r="T947" i="3" s="1"/>
  <c r="R948" i="3"/>
  <c r="R947" i="3" s="1"/>
  <c r="P948" i="3"/>
  <c r="P947" i="3" s="1"/>
  <c r="BI945" i="3"/>
  <c r="BH945" i="3"/>
  <c r="BG945" i="3"/>
  <c r="BF945" i="3"/>
  <c r="T945" i="3"/>
  <c r="R945" i="3"/>
  <c r="P945" i="3"/>
  <c r="BI943" i="3"/>
  <c r="BH943" i="3"/>
  <c r="BG943" i="3"/>
  <c r="BF943" i="3"/>
  <c r="T943" i="3"/>
  <c r="R943" i="3"/>
  <c r="P943" i="3"/>
  <c r="BI941" i="3"/>
  <c r="BH941" i="3"/>
  <c r="BG941" i="3"/>
  <c r="BF941" i="3"/>
  <c r="T941" i="3"/>
  <c r="R941" i="3"/>
  <c r="P941" i="3"/>
  <c r="BI939" i="3"/>
  <c r="BH939" i="3"/>
  <c r="BG939" i="3"/>
  <c r="BF939" i="3"/>
  <c r="T939" i="3"/>
  <c r="R939" i="3"/>
  <c r="P939" i="3"/>
  <c r="BI937" i="3"/>
  <c r="BH937" i="3"/>
  <c r="BG937" i="3"/>
  <c r="BF937" i="3"/>
  <c r="T937" i="3"/>
  <c r="R937" i="3"/>
  <c r="P937" i="3"/>
  <c r="BI934" i="3"/>
  <c r="BH934" i="3"/>
  <c r="BG934" i="3"/>
  <c r="BF934" i="3"/>
  <c r="T934" i="3"/>
  <c r="R934" i="3"/>
  <c r="P934" i="3"/>
  <c r="BI932" i="3"/>
  <c r="BH932" i="3"/>
  <c r="BG932" i="3"/>
  <c r="BF932" i="3"/>
  <c r="T932" i="3"/>
  <c r="R932" i="3"/>
  <c r="P932" i="3"/>
  <c r="BI929" i="3"/>
  <c r="BH929" i="3"/>
  <c r="BG929" i="3"/>
  <c r="BF929" i="3"/>
  <c r="T929" i="3"/>
  <c r="R929" i="3"/>
  <c r="P929" i="3"/>
  <c r="BI927" i="3"/>
  <c r="BH927" i="3"/>
  <c r="BG927" i="3"/>
  <c r="BF927" i="3"/>
  <c r="T927" i="3"/>
  <c r="R927" i="3"/>
  <c r="P927" i="3"/>
  <c r="BI925" i="3"/>
  <c r="BH925" i="3"/>
  <c r="BG925" i="3"/>
  <c r="BF925" i="3"/>
  <c r="T925" i="3"/>
  <c r="R925" i="3"/>
  <c r="P925" i="3"/>
  <c r="BI922" i="3"/>
  <c r="BH922" i="3"/>
  <c r="BG922" i="3"/>
  <c r="BF922" i="3"/>
  <c r="T922" i="3"/>
  <c r="R922" i="3"/>
  <c r="P922" i="3"/>
  <c r="BI919" i="3"/>
  <c r="BH919" i="3"/>
  <c r="BG919" i="3"/>
  <c r="BF919" i="3"/>
  <c r="T919" i="3"/>
  <c r="R919" i="3"/>
  <c r="P919" i="3"/>
  <c r="BI916" i="3"/>
  <c r="BH916" i="3"/>
  <c r="BG916" i="3"/>
  <c r="BF916" i="3"/>
  <c r="T916" i="3"/>
  <c r="R916" i="3"/>
  <c r="P916" i="3"/>
  <c r="BI914" i="3"/>
  <c r="BH914" i="3"/>
  <c r="BG914" i="3"/>
  <c r="BF914" i="3"/>
  <c r="T914" i="3"/>
  <c r="R914" i="3"/>
  <c r="P914" i="3"/>
  <c r="BI910" i="3"/>
  <c r="BH910" i="3"/>
  <c r="BG910" i="3"/>
  <c r="BF910" i="3"/>
  <c r="T910" i="3"/>
  <c r="R910" i="3"/>
  <c r="P910" i="3"/>
  <c r="BI908" i="3"/>
  <c r="BH908" i="3"/>
  <c r="BG908" i="3"/>
  <c r="BF908" i="3"/>
  <c r="T908" i="3"/>
  <c r="R908" i="3"/>
  <c r="P908" i="3"/>
  <c r="BI905" i="3"/>
  <c r="BH905" i="3"/>
  <c r="BG905" i="3"/>
  <c r="BF905" i="3"/>
  <c r="T905" i="3"/>
  <c r="R905" i="3"/>
  <c r="P905" i="3"/>
  <c r="BI902" i="3"/>
  <c r="BH902" i="3"/>
  <c r="BG902" i="3"/>
  <c r="BF902" i="3"/>
  <c r="T902" i="3"/>
  <c r="R902" i="3"/>
  <c r="P902" i="3"/>
  <c r="BI899" i="3"/>
  <c r="BH899" i="3"/>
  <c r="BG899" i="3"/>
  <c r="BF899" i="3"/>
  <c r="T899" i="3"/>
  <c r="R899" i="3"/>
  <c r="P899" i="3"/>
  <c r="BI896" i="3"/>
  <c r="BH896" i="3"/>
  <c r="BG896" i="3"/>
  <c r="BF896" i="3"/>
  <c r="T896" i="3"/>
  <c r="R896" i="3"/>
  <c r="P896" i="3"/>
  <c r="BI893" i="3"/>
  <c r="BH893" i="3"/>
  <c r="BG893" i="3"/>
  <c r="BF893" i="3"/>
  <c r="T893" i="3"/>
  <c r="R893" i="3"/>
  <c r="P893" i="3"/>
  <c r="BI890" i="3"/>
  <c r="BH890" i="3"/>
  <c r="BG890" i="3"/>
  <c r="BF890" i="3"/>
  <c r="T890" i="3"/>
  <c r="R890" i="3"/>
  <c r="P890" i="3"/>
  <c r="BI887" i="3"/>
  <c r="BH887" i="3"/>
  <c r="BG887" i="3"/>
  <c r="BF887" i="3"/>
  <c r="T887" i="3"/>
  <c r="R887" i="3"/>
  <c r="P887" i="3"/>
  <c r="BI883" i="3"/>
  <c r="BH883" i="3"/>
  <c r="BG883" i="3"/>
  <c r="BF883" i="3"/>
  <c r="T883" i="3"/>
  <c r="R883" i="3"/>
  <c r="P883" i="3"/>
  <c r="BI881" i="3"/>
  <c r="BH881" i="3"/>
  <c r="BG881" i="3"/>
  <c r="BF881" i="3"/>
  <c r="T881" i="3"/>
  <c r="R881" i="3"/>
  <c r="P881" i="3"/>
  <c r="BI878" i="3"/>
  <c r="BH878" i="3"/>
  <c r="BG878" i="3"/>
  <c r="BF878" i="3"/>
  <c r="T878" i="3"/>
  <c r="R878" i="3"/>
  <c r="P878" i="3"/>
  <c r="BI875" i="3"/>
  <c r="BH875" i="3"/>
  <c r="BG875" i="3"/>
  <c r="BF875" i="3"/>
  <c r="T875" i="3"/>
  <c r="R875" i="3"/>
  <c r="P875" i="3"/>
  <c r="BI873" i="3"/>
  <c r="BH873" i="3"/>
  <c r="BG873" i="3"/>
  <c r="BF873" i="3"/>
  <c r="T873" i="3"/>
  <c r="R873" i="3"/>
  <c r="P873" i="3"/>
  <c r="BI870" i="3"/>
  <c r="BH870" i="3"/>
  <c r="BG870" i="3"/>
  <c r="BF870" i="3"/>
  <c r="T870" i="3"/>
  <c r="R870" i="3"/>
  <c r="P870" i="3"/>
  <c r="BI867" i="3"/>
  <c r="BH867" i="3"/>
  <c r="BG867" i="3"/>
  <c r="BF867" i="3"/>
  <c r="T867" i="3"/>
  <c r="R867" i="3"/>
  <c r="P867" i="3"/>
  <c r="BI860" i="3"/>
  <c r="BH860" i="3"/>
  <c r="BG860" i="3"/>
  <c r="BF860" i="3"/>
  <c r="T860" i="3"/>
  <c r="R860" i="3"/>
  <c r="P860" i="3"/>
  <c r="BI854" i="3"/>
  <c r="BH854" i="3"/>
  <c r="BG854" i="3"/>
  <c r="BF854" i="3"/>
  <c r="T854" i="3"/>
  <c r="R854" i="3"/>
  <c r="P854" i="3"/>
  <c r="BI848" i="3"/>
  <c r="BH848" i="3"/>
  <c r="BG848" i="3"/>
  <c r="BF848" i="3"/>
  <c r="T848" i="3"/>
  <c r="R848" i="3"/>
  <c r="P848" i="3"/>
  <c r="BI845" i="3"/>
  <c r="BH845" i="3"/>
  <c r="BG845" i="3"/>
  <c r="BF845" i="3"/>
  <c r="T845" i="3"/>
  <c r="R845" i="3"/>
  <c r="P845" i="3"/>
  <c r="BI842" i="3"/>
  <c r="BH842" i="3"/>
  <c r="BG842" i="3"/>
  <c r="BF842" i="3"/>
  <c r="T842" i="3"/>
  <c r="R842" i="3"/>
  <c r="P842" i="3"/>
  <c r="BI835" i="3"/>
  <c r="BH835" i="3"/>
  <c r="BG835" i="3"/>
  <c r="BF835" i="3"/>
  <c r="T835" i="3"/>
  <c r="R835" i="3"/>
  <c r="P835" i="3"/>
  <c r="BI833" i="3"/>
  <c r="BH833" i="3"/>
  <c r="BG833" i="3"/>
  <c r="BF833" i="3"/>
  <c r="T833" i="3"/>
  <c r="R833" i="3"/>
  <c r="P833" i="3"/>
  <c r="BI831" i="3"/>
  <c r="BH831" i="3"/>
  <c r="BG831" i="3"/>
  <c r="BF831" i="3"/>
  <c r="T831" i="3"/>
  <c r="R831" i="3"/>
  <c r="P831" i="3"/>
  <c r="BI827" i="3"/>
  <c r="BH827" i="3"/>
  <c r="BG827" i="3"/>
  <c r="BF827" i="3"/>
  <c r="T827" i="3"/>
  <c r="R827" i="3"/>
  <c r="P827" i="3"/>
  <c r="BI824" i="3"/>
  <c r="BH824" i="3"/>
  <c r="BG824" i="3"/>
  <c r="BF824" i="3"/>
  <c r="T824" i="3"/>
  <c r="R824" i="3"/>
  <c r="P824" i="3"/>
  <c r="BI822" i="3"/>
  <c r="BH822" i="3"/>
  <c r="BG822" i="3"/>
  <c r="BF822" i="3"/>
  <c r="T822" i="3"/>
  <c r="R822" i="3"/>
  <c r="P822" i="3"/>
  <c r="BI818" i="3"/>
  <c r="BH818" i="3"/>
  <c r="BG818" i="3"/>
  <c r="BF818" i="3"/>
  <c r="T818" i="3"/>
  <c r="R818" i="3"/>
  <c r="P818" i="3"/>
  <c r="BI815" i="3"/>
  <c r="BH815" i="3"/>
  <c r="BG815" i="3"/>
  <c r="BF815" i="3"/>
  <c r="T815" i="3"/>
  <c r="R815" i="3"/>
  <c r="P815" i="3"/>
  <c r="BI813" i="3"/>
  <c r="BH813" i="3"/>
  <c r="BG813" i="3"/>
  <c r="BF813" i="3"/>
  <c r="T813" i="3"/>
  <c r="R813" i="3"/>
  <c r="P813" i="3"/>
  <c r="BI810" i="3"/>
  <c r="BH810" i="3"/>
  <c r="BG810" i="3"/>
  <c r="BF810" i="3"/>
  <c r="T810" i="3"/>
  <c r="R810" i="3"/>
  <c r="P810" i="3"/>
  <c r="BI808" i="3"/>
  <c r="BH808" i="3"/>
  <c r="BG808" i="3"/>
  <c r="BF808" i="3"/>
  <c r="T808" i="3"/>
  <c r="R808" i="3"/>
  <c r="P808" i="3"/>
  <c r="BI805" i="3"/>
  <c r="BH805" i="3"/>
  <c r="BG805" i="3"/>
  <c r="BF805" i="3"/>
  <c r="T805" i="3"/>
  <c r="R805" i="3"/>
  <c r="P805" i="3"/>
  <c r="BI802" i="3"/>
  <c r="BH802" i="3"/>
  <c r="BG802" i="3"/>
  <c r="BF802" i="3"/>
  <c r="T802" i="3"/>
  <c r="R802" i="3"/>
  <c r="P802" i="3"/>
  <c r="BI790" i="3"/>
  <c r="BH790" i="3"/>
  <c r="BG790" i="3"/>
  <c r="BF790" i="3"/>
  <c r="T790" i="3"/>
  <c r="R790" i="3"/>
  <c r="P790" i="3"/>
  <c r="BI787" i="3"/>
  <c r="BH787" i="3"/>
  <c r="BG787" i="3"/>
  <c r="BF787" i="3"/>
  <c r="T787" i="3"/>
  <c r="R787" i="3"/>
  <c r="P787" i="3"/>
  <c r="BI785" i="3"/>
  <c r="BH785" i="3"/>
  <c r="BG785" i="3"/>
  <c r="BF785" i="3"/>
  <c r="T785" i="3"/>
  <c r="R785" i="3"/>
  <c r="P785" i="3"/>
  <c r="BI782" i="3"/>
  <c r="BH782" i="3"/>
  <c r="BG782" i="3"/>
  <c r="BF782" i="3"/>
  <c r="T782" i="3"/>
  <c r="R782" i="3"/>
  <c r="P782" i="3"/>
  <c r="BI780" i="3"/>
  <c r="BH780" i="3"/>
  <c r="BG780" i="3"/>
  <c r="BF780" i="3"/>
  <c r="T780" i="3"/>
  <c r="R780" i="3"/>
  <c r="P780" i="3"/>
  <c r="BI773" i="3"/>
  <c r="BH773" i="3"/>
  <c r="BG773" i="3"/>
  <c r="BF773" i="3"/>
  <c r="T773" i="3"/>
  <c r="R773" i="3"/>
  <c r="P773" i="3"/>
  <c r="BI768" i="3"/>
  <c r="BH768" i="3"/>
  <c r="BG768" i="3"/>
  <c r="BF768" i="3"/>
  <c r="T768" i="3"/>
  <c r="R768" i="3"/>
  <c r="P768" i="3"/>
  <c r="BI763" i="3"/>
  <c r="BH763" i="3"/>
  <c r="BG763" i="3"/>
  <c r="BF763" i="3"/>
  <c r="T763" i="3"/>
  <c r="R763" i="3"/>
  <c r="P763" i="3"/>
  <c r="BI760" i="3"/>
  <c r="BH760" i="3"/>
  <c r="BG760" i="3"/>
  <c r="BF760" i="3"/>
  <c r="T760" i="3"/>
  <c r="R760" i="3"/>
  <c r="P760" i="3"/>
  <c r="BI758" i="3"/>
  <c r="BH758" i="3"/>
  <c r="BG758" i="3"/>
  <c r="BF758" i="3"/>
  <c r="T758" i="3"/>
  <c r="R758" i="3"/>
  <c r="P758" i="3"/>
  <c r="BI755" i="3"/>
  <c r="BH755" i="3"/>
  <c r="BG755" i="3"/>
  <c r="BF755" i="3"/>
  <c r="T755" i="3"/>
  <c r="R755" i="3"/>
  <c r="P755" i="3"/>
  <c r="BI753" i="3"/>
  <c r="BH753" i="3"/>
  <c r="BG753" i="3"/>
  <c r="BF753" i="3"/>
  <c r="T753" i="3"/>
  <c r="R753" i="3"/>
  <c r="P753" i="3"/>
  <c r="BI750" i="3"/>
  <c r="BH750" i="3"/>
  <c r="BG750" i="3"/>
  <c r="BF750" i="3"/>
  <c r="T750" i="3"/>
  <c r="R750" i="3"/>
  <c r="P750" i="3"/>
  <c r="BI746" i="3"/>
  <c r="BH746" i="3"/>
  <c r="BG746" i="3"/>
  <c r="BF746" i="3"/>
  <c r="T746" i="3"/>
  <c r="R746" i="3"/>
  <c r="P746" i="3"/>
  <c r="BI744" i="3"/>
  <c r="BH744" i="3"/>
  <c r="BG744" i="3"/>
  <c r="BF744" i="3"/>
  <c r="T744" i="3"/>
  <c r="R744" i="3"/>
  <c r="P744" i="3"/>
  <c r="BI741" i="3"/>
  <c r="BH741" i="3"/>
  <c r="BG741" i="3"/>
  <c r="BF741" i="3"/>
  <c r="T741" i="3"/>
  <c r="R741" i="3"/>
  <c r="P741" i="3"/>
  <c r="BI738" i="3"/>
  <c r="BH738" i="3"/>
  <c r="BG738" i="3"/>
  <c r="BF738" i="3"/>
  <c r="T738" i="3"/>
  <c r="R738" i="3"/>
  <c r="P738" i="3"/>
  <c r="BI735" i="3"/>
  <c r="BH735" i="3"/>
  <c r="BG735" i="3"/>
  <c r="BF735" i="3"/>
  <c r="T735" i="3"/>
  <c r="R735" i="3"/>
  <c r="P735" i="3"/>
  <c r="BI730" i="3"/>
  <c r="BH730" i="3"/>
  <c r="BG730" i="3"/>
  <c r="BF730" i="3"/>
  <c r="T730" i="3"/>
  <c r="R730" i="3"/>
  <c r="P730" i="3"/>
  <c r="BI725" i="3"/>
  <c r="BH725" i="3"/>
  <c r="BG725" i="3"/>
  <c r="BF725" i="3"/>
  <c r="T725" i="3"/>
  <c r="R725" i="3"/>
  <c r="P725" i="3"/>
  <c r="BI722" i="3"/>
  <c r="BH722" i="3"/>
  <c r="BG722" i="3"/>
  <c r="BF722" i="3"/>
  <c r="T722" i="3"/>
  <c r="R722" i="3"/>
  <c r="P722" i="3"/>
  <c r="BI719" i="3"/>
  <c r="BH719" i="3"/>
  <c r="BG719" i="3"/>
  <c r="BF719" i="3"/>
  <c r="T719" i="3"/>
  <c r="R719" i="3"/>
  <c r="P719" i="3"/>
  <c r="BI715" i="3"/>
  <c r="BH715" i="3"/>
  <c r="BG715" i="3"/>
  <c r="BF715" i="3"/>
  <c r="T715" i="3"/>
  <c r="R715" i="3"/>
  <c r="P715" i="3"/>
  <c r="BI711" i="3"/>
  <c r="BH711" i="3"/>
  <c r="BG711" i="3"/>
  <c r="BF711" i="3"/>
  <c r="T711" i="3"/>
  <c r="R711" i="3"/>
  <c r="P711" i="3"/>
  <c r="BI707" i="3"/>
  <c r="BH707" i="3"/>
  <c r="BG707" i="3"/>
  <c r="BF707" i="3"/>
  <c r="T707" i="3"/>
  <c r="R707" i="3"/>
  <c r="P707" i="3"/>
  <c r="BI703" i="3"/>
  <c r="BH703" i="3"/>
  <c r="BG703" i="3"/>
  <c r="BF703" i="3"/>
  <c r="T703" i="3"/>
  <c r="R703" i="3"/>
  <c r="P703" i="3"/>
  <c r="BI699" i="3"/>
  <c r="BH699" i="3"/>
  <c r="BG699" i="3"/>
  <c r="BF699" i="3"/>
  <c r="T699" i="3"/>
  <c r="R699" i="3"/>
  <c r="P699" i="3"/>
  <c r="BI696" i="3"/>
  <c r="BH696" i="3"/>
  <c r="BG696" i="3"/>
  <c r="BF696" i="3"/>
  <c r="T696" i="3"/>
  <c r="R696" i="3"/>
  <c r="P696" i="3"/>
  <c r="BI693" i="3"/>
  <c r="BH693" i="3"/>
  <c r="BG693" i="3"/>
  <c r="BF693" i="3"/>
  <c r="T693" i="3"/>
  <c r="R693" i="3"/>
  <c r="P693" i="3"/>
  <c r="BI690" i="3"/>
  <c r="BH690" i="3"/>
  <c r="BG690" i="3"/>
  <c r="BF690" i="3"/>
  <c r="T690" i="3"/>
  <c r="R690" i="3"/>
  <c r="P690" i="3"/>
  <c r="BI687" i="3"/>
  <c r="BH687" i="3"/>
  <c r="BG687" i="3"/>
  <c r="BF687" i="3"/>
  <c r="T687" i="3"/>
  <c r="R687" i="3"/>
  <c r="P687" i="3"/>
  <c r="BI684" i="3"/>
  <c r="BH684" i="3"/>
  <c r="BG684" i="3"/>
  <c r="BF684" i="3"/>
  <c r="T684" i="3"/>
  <c r="R684" i="3"/>
  <c r="P684" i="3"/>
  <c r="BI682" i="3"/>
  <c r="BH682" i="3"/>
  <c r="BG682" i="3"/>
  <c r="BF682" i="3"/>
  <c r="T682" i="3"/>
  <c r="R682" i="3"/>
  <c r="P682" i="3"/>
  <c r="BI679" i="3"/>
  <c r="BH679" i="3"/>
  <c r="BG679" i="3"/>
  <c r="BF679" i="3"/>
  <c r="T679" i="3"/>
  <c r="R679" i="3"/>
  <c r="P679" i="3"/>
  <c r="BI677" i="3"/>
  <c r="BH677" i="3"/>
  <c r="BG677" i="3"/>
  <c r="BF677" i="3"/>
  <c r="T677" i="3"/>
  <c r="R677" i="3"/>
  <c r="P677" i="3"/>
  <c r="BI674" i="3"/>
  <c r="BH674" i="3"/>
  <c r="BG674" i="3"/>
  <c r="BF674" i="3"/>
  <c r="T674" i="3"/>
  <c r="R674" i="3"/>
  <c r="P674" i="3"/>
  <c r="BI672" i="3"/>
  <c r="BH672" i="3"/>
  <c r="BG672" i="3"/>
  <c r="BF672" i="3"/>
  <c r="T672" i="3"/>
  <c r="R672" i="3"/>
  <c r="P672" i="3"/>
  <c r="BI670" i="3"/>
  <c r="BH670" i="3"/>
  <c r="BG670" i="3"/>
  <c r="BF670" i="3"/>
  <c r="T670" i="3"/>
  <c r="R670" i="3"/>
  <c r="P670" i="3"/>
  <c r="BI667" i="3"/>
  <c r="BH667" i="3"/>
  <c r="BG667" i="3"/>
  <c r="BF667" i="3"/>
  <c r="T667" i="3"/>
  <c r="R667" i="3"/>
  <c r="P667" i="3"/>
  <c r="BI665" i="3"/>
  <c r="BH665" i="3"/>
  <c r="BG665" i="3"/>
  <c r="BF665" i="3"/>
  <c r="T665" i="3"/>
  <c r="R665" i="3"/>
  <c r="P665" i="3"/>
  <c r="BI662" i="3"/>
  <c r="BH662" i="3"/>
  <c r="BG662" i="3"/>
  <c r="BF662" i="3"/>
  <c r="T662" i="3"/>
  <c r="R662" i="3"/>
  <c r="P662" i="3"/>
  <c r="BI660" i="3"/>
  <c r="BH660" i="3"/>
  <c r="BG660" i="3"/>
  <c r="BF660" i="3"/>
  <c r="T660" i="3"/>
  <c r="R660" i="3"/>
  <c r="P660" i="3"/>
  <c r="BI657" i="3"/>
  <c r="BH657" i="3"/>
  <c r="BG657" i="3"/>
  <c r="BF657" i="3"/>
  <c r="T657" i="3"/>
  <c r="R657" i="3"/>
  <c r="P657" i="3"/>
  <c r="BI655" i="3"/>
  <c r="BH655" i="3"/>
  <c r="BG655" i="3"/>
  <c r="BF655" i="3"/>
  <c r="T655" i="3"/>
  <c r="R655" i="3"/>
  <c r="P655" i="3"/>
  <c r="BI653" i="3"/>
  <c r="BH653" i="3"/>
  <c r="BG653" i="3"/>
  <c r="BF653" i="3"/>
  <c r="T653" i="3"/>
  <c r="R653" i="3"/>
  <c r="P653" i="3"/>
  <c r="BI650" i="3"/>
  <c r="BH650" i="3"/>
  <c r="BG650" i="3"/>
  <c r="BF650" i="3"/>
  <c r="T650" i="3"/>
  <c r="R650" i="3"/>
  <c r="P650" i="3"/>
  <c r="BI645" i="3"/>
  <c r="BH645" i="3"/>
  <c r="BG645" i="3"/>
  <c r="BF645" i="3"/>
  <c r="T645" i="3"/>
  <c r="R645" i="3"/>
  <c r="P645" i="3"/>
  <c r="BI642" i="3"/>
  <c r="BH642" i="3"/>
  <c r="BG642" i="3"/>
  <c r="BF642" i="3"/>
  <c r="T642" i="3"/>
  <c r="R642" i="3"/>
  <c r="P642" i="3"/>
  <c r="BI639" i="3"/>
  <c r="BH639" i="3"/>
  <c r="BG639" i="3"/>
  <c r="BF639" i="3"/>
  <c r="T639" i="3"/>
  <c r="R639" i="3"/>
  <c r="P639" i="3"/>
  <c r="BI636" i="3"/>
  <c r="BH636" i="3"/>
  <c r="BG636" i="3"/>
  <c r="BF636" i="3"/>
  <c r="T636" i="3"/>
  <c r="R636" i="3"/>
  <c r="P636" i="3"/>
  <c r="BI633" i="3"/>
  <c r="BH633" i="3"/>
  <c r="BG633" i="3"/>
  <c r="BF633" i="3"/>
  <c r="T633" i="3"/>
  <c r="R633" i="3"/>
  <c r="P633" i="3"/>
  <c r="BI626" i="3"/>
  <c r="BH626" i="3"/>
  <c r="BG626" i="3"/>
  <c r="BF626" i="3"/>
  <c r="T626" i="3"/>
  <c r="R626" i="3"/>
  <c r="P626" i="3"/>
  <c r="BI623" i="3"/>
  <c r="BH623" i="3"/>
  <c r="BG623" i="3"/>
  <c r="BF623" i="3"/>
  <c r="T623" i="3"/>
  <c r="R623" i="3"/>
  <c r="P623" i="3"/>
  <c r="BI620" i="3"/>
  <c r="BH620" i="3"/>
  <c r="BG620" i="3"/>
  <c r="BF620" i="3"/>
  <c r="T620" i="3"/>
  <c r="R620" i="3"/>
  <c r="P620" i="3"/>
  <c r="BI617" i="3"/>
  <c r="BH617" i="3"/>
  <c r="BG617" i="3"/>
  <c r="BF617" i="3"/>
  <c r="T617" i="3"/>
  <c r="R617" i="3"/>
  <c r="P617" i="3"/>
  <c r="BI614" i="3"/>
  <c r="BH614" i="3"/>
  <c r="BG614" i="3"/>
  <c r="BF614" i="3"/>
  <c r="T614" i="3"/>
  <c r="R614" i="3"/>
  <c r="P614" i="3"/>
  <c r="BI612" i="3"/>
  <c r="BH612" i="3"/>
  <c r="BG612" i="3"/>
  <c r="BF612" i="3"/>
  <c r="T612" i="3"/>
  <c r="R612" i="3"/>
  <c r="P612" i="3"/>
  <c r="BI608" i="3"/>
  <c r="BH608" i="3"/>
  <c r="BG608" i="3"/>
  <c r="BF608" i="3"/>
  <c r="T608" i="3"/>
  <c r="R608" i="3"/>
  <c r="P608" i="3"/>
  <c r="BI605" i="3"/>
  <c r="BH605" i="3"/>
  <c r="BG605" i="3"/>
  <c r="BF605" i="3"/>
  <c r="T605" i="3"/>
  <c r="R605" i="3"/>
  <c r="P605" i="3"/>
  <c r="BI602" i="3"/>
  <c r="BH602" i="3"/>
  <c r="BG602" i="3"/>
  <c r="BF602" i="3"/>
  <c r="T602" i="3"/>
  <c r="R602" i="3"/>
  <c r="P602" i="3"/>
  <c r="BI600" i="3"/>
  <c r="BH600" i="3"/>
  <c r="BG600" i="3"/>
  <c r="BF600" i="3"/>
  <c r="T600" i="3"/>
  <c r="R600" i="3"/>
  <c r="P600" i="3"/>
  <c r="BI596" i="3"/>
  <c r="BH596" i="3"/>
  <c r="BG596" i="3"/>
  <c r="BF596" i="3"/>
  <c r="T596" i="3"/>
  <c r="R596" i="3"/>
  <c r="P596" i="3"/>
  <c r="BI592" i="3"/>
  <c r="BH592" i="3"/>
  <c r="BG592" i="3"/>
  <c r="BF592" i="3"/>
  <c r="T592" i="3"/>
  <c r="R592" i="3"/>
  <c r="P592" i="3"/>
  <c r="BI589" i="3"/>
  <c r="BH589" i="3"/>
  <c r="BG589" i="3"/>
  <c r="BF589" i="3"/>
  <c r="T589" i="3"/>
  <c r="R589" i="3"/>
  <c r="P589" i="3"/>
  <c r="BI584" i="3"/>
  <c r="BH584" i="3"/>
  <c r="BG584" i="3"/>
  <c r="BF584" i="3"/>
  <c r="T584" i="3"/>
  <c r="R584" i="3"/>
  <c r="P584" i="3"/>
  <c r="BI581" i="3"/>
  <c r="BH581" i="3"/>
  <c r="BG581" i="3"/>
  <c r="BF581" i="3"/>
  <c r="T581" i="3"/>
  <c r="R581" i="3"/>
  <c r="P581" i="3"/>
  <c r="BI578" i="3"/>
  <c r="BH578" i="3"/>
  <c r="BG578" i="3"/>
  <c r="BF578" i="3"/>
  <c r="T578" i="3"/>
  <c r="R578" i="3"/>
  <c r="P578" i="3"/>
  <c r="BI576" i="3"/>
  <c r="BH576" i="3"/>
  <c r="BG576" i="3"/>
  <c r="BF576" i="3"/>
  <c r="T576" i="3"/>
  <c r="R576" i="3"/>
  <c r="P576" i="3"/>
  <c r="BI572" i="3"/>
  <c r="BH572" i="3"/>
  <c r="BG572" i="3"/>
  <c r="BF572" i="3"/>
  <c r="T572" i="3"/>
  <c r="R572" i="3"/>
  <c r="P572" i="3"/>
  <c r="BI569" i="3"/>
  <c r="BH569" i="3"/>
  <c r="BG569" i="3"/>
  <c r="BF569" i="3"/>
  <c r="T569" i="3"/>
  <c r="R569" i="3"/>
  <c r="P569" i="3"/>
  <c r="BI566" i="3"/>
  <c r="BH566" i="3"/>
  <c r="BG566" i="3"/>
  <c r="BF566" i="3"/>
  <c r="T566" i="3"/>
  <c r="R566" i="3"/>
  <c r="P566" i="3"/>
  <c r="BI560" i="3"/>
  <c r="BH560" i="3"/>
  <c r="BG560" i="3"/>
  <c r="BF560" i="3"/>
  <c r="T560" i="3"/>
  <c r="R560" i="3"/>
  <c r="P560" i="3"/>
  <c r="BI557" i="3"/>
  <c r="BH557" i="3"/>
  <c r="BG557" i="3"/>
  <c r="BF557" i="3"/>
  <c r="T557" i="3"/>
  <c r="R557" i="3"/>
  <c r="P557" i="3"/>
  <c r="BI553" i="3"/>
  <c r="BH553" i="3"/>
  <c r="BG553" i="3"/>
  <c r="BF553" i="3"/>
  <c r="T553" i="3"/>
  <c r="R553" i="3"/>
  <c r="P553" i="3"/>
  <c r="BI550" i="3"/>
  <c r="BH550" i="3"/>
  <c r="BG550" i="3"/>
  <c r="BF550" i="3"/>
  <c r="T550" i="3"/>
  <c r="R550" i="3"/>
  <c r="P550" i="3"/>
  <c r="BI548" i="3"/>
  <c r="BH548" i="3"/>
  <c r="BG548" i="3"/>
  <c r="BF548" i="3"/>
  <c r="T548" i="3"/>
  <c r="R548" i="3"/>
  <c r="P548" i="3"/>
  <c r="BI539" i="3"/>
  <c r="BH539" i="3"/>
  <c r="BG539" i="3"/>
  <c r="BF539" i="3"/>
  <c r="T539" i="3"/>
  <c r="R539" i="3"/>
  <c r="P539" i="3"/>
  <c r="BI536" i="3"/>
  <c r="BH536" i="3"/>
  <c r="BG536" i="3"/>
  <c r="BF536" i="3"/>
  <c r="T536" i="3"/>
  <c r="R536" i="3"/>
  <c r="P536" i="3"/>
  <c r="BI533" i="3"/>
  <c r="BH533" i="3"/>
  <c r="BG533" i="3"/>
  <c r="BF533" i="3"/>
  <c r="T533" i="3"/>
  <c r="R533" i="3"/>
  <c r="P533" i="3"/>
  <c r="BI530" i="3"/>
  <c r="BH530" i="3"/>
  <c r="BG530" i="3"/>
  <c r="BF530" i="3"/>
  <c r="T530" i="3"/>
  <c r="R530" i="3"/>
  <c r="P530" i="3"/>
  <c r="BI528" i="3"/>
  <c r="BH528" i="3"/>
  <c r="BG528" i="3"/>
  <c r="BF528" i="3"/>
  <c r="T528" i="3"/>
  <c r="R528" i="3"/>
  <c r="P528" i="3"/>
  <c r="BI525" i="3"/>
  <c r="BH525" i="3"/>
  <c r="BG525" i="3"/>
  <c r="BF525" i="3"/>
  <c r="T525" i="3"/>
  <c r="R525" i="3"/>
  <c r="P525" i="3"/>
  <c r="BI523" i="3"/>
  <c r="BH523" i="3"/>
  <c r="BG523" i="3"/>
  <c r="BF523" i="3"/>
  <c r="T523" i="3"/>
  <c r="R523" i="3"/>
  <c r="P523" i="3"/>
  <c r="BI521" i="3"/>
  <c r="BH521" i="3"/>
  <c r="BG521" i="3"/>
  <c r="BF521" i="3"/>
  <c r="T521" i="3"/>
  <c r="R521" i="3"/>
  <c r="P521" i="3"/>
  <c r="BI519" i="3"/>
  <c r="BH519" i="3"/>
  <c r="BG519" i="3"/>
  <c r="BF519" i="3"/>
  <c r="T519" i="3"/>
  <c r="R519" i="3"/>
  <c r="P519" i="3"/>
  <c r="BI516" i="3"/>
  <c r="BH516" i="3"/>
  <c r="BG516" i="3"/>
  <c r="BF516" i="3"/>
  <c r="T516" i="3"/>
  <c r="R516" i="3"/>
  <c r="P516" i="3"/>
  <c r="BI514" i="3"/>
  <c r="BH514" i="3"/>
  <c r="BG514" i="3"/>
  <c r="BF514" i="3"/>
  <c r="T514" i="3"/>
  <c r="R514" i="3"/>
  <c r="P514" i="3"/>
  <c r="BI511" i="3"/>
  <c r="BH511" i="3"/>
  <c r="BG511" i="3"/>
  <c r="BF511" i="3"/>
  <c r="T511" i="3"/>
  <c r="R511" i="3"/>
  <c r="P511" i="3"/>
  <c r="BI509" i="3"/>
  <c r="BH509" i="3"/>
  <c r="BG509" i="3"/>
  <c r="BF509" i="3"/>
  <c r="T509" i="3"/>
  <c r="R509" i="3"/>
  <c r="P509" i="3"/>
  <c r="BI507" i="3"/>
  <c r="BH507" i="3"/>
  <c r="BG507" i="3"/>
  <c r="BF507" i="3"/>
  <c r="T507" i="3"/>
  <c r="R507" i="3"/>
  <c r="P507" i="3"/>
  <c r="BI504" i="3"/>
  <c r="BH504" i="3"/>
  <c r="BG504" i="3"/>
  <c r="BF504" i="3"/>
  <c r="T504" i="3"/>
  <c r="R504" i="3"/>
  <c r="P504" i="3"/>
  <c r="BI498" i="3"/>
  <c r="BH498" i="3"/>
  <c r="BG498" i="3"/>
  <c r="BF498" i="3"/>
  <c r="T498" i="3"/>
  <c r="R498" i="3"/>
  <c r="P498" i="3"/>
  <c r="BI492" i="3"/>
  <c r="BH492" i="3"/>
  <c r="BG492" i="3"/>
  <c r="BF492" i="3"/>
  <c r="T492" i="3"/>
  <c r="R492" i="3"/>
  <c r="P492" i="3"/>
  <c r="BI487" i="3"/>
  <c r="BH487" i="3"/>
  <c r="BG487" i="3"/>
  <c r="BF487" i="3"/>
  <c r="T487" i="3"/>
  <c r="R487" i="3"/>
  <c r="P487" i="3"/>
  <c r="BI484" i="3"/>
  <c r="BH484" i="3"/>
  <c r="BG484" i="3"/>
  <c r="BF484" i="3"/>
  <c r="T484" i="3"/>
  <c r="R484" i="3"/>
  <c r="P484" i="3"/>
  <c r="BI482" i="3"/>
  <c r="BH482" i="3"/>
  <c r="BG482" i="3"/>
  <c r="BF482" i="3"/>
  <c r="T482" i="3"/>
  <c r="R482" i="3"/>
  <c r="P482" i="3"/>
  <c r="BI478" i="3"/>
  <c r="BH478" i="3"/>
  <c r="BG478" i="3"/>
  <c r="BF478" i="3"/>
  <c r="T478" i="3"/>
  <c r="R478" i="3"/>
  <c r="P478" i="3"/>
  <c r="BI474" i="3"/>
  <c r="BH474" i="3"/>
  <c r="BG474" i="3"/>
  <c r="BF474" i="3"/>
  <c r="T474" i="3"/>
  <c r="R474" i="3"/>
  <c r="P474" i="3"/>
  <c r="BI471" i="3"/>
  <c r="BH471" i="3"/>
  <c r="BG471" i="3"/>
  <c r="BF471" i="3"/>
  <c r="T471" i="3"/>
  <c r="R471" i="3"/>
  <c r="P471" i="3"/>
  <c r="BI467" i="3"/>
  <c r="BH467" i="3"/>
  <c r="BG467" i="3"/>
  <c r="BF467" i="3"/>
  <c r="T467" i="3"/>
  <c r="R467" i="3"/>
  <c r="P467" i="3"/>
  <c r="BI464" i="3"/>
  <c r="BH464" i="3"/>
  <c r="BG464" i="3"/>
  <c r="BF464" i="3"/>
  <c r="T464" i="3"/>
  <c r="R464" i="3"/>
  <c r="P464" i="3"/>
  <c r="BI461" i="3"/>
  <c r="BH461" i="3"/>
  <c r="BG461" i="3"/>
  <c r="BF461" i="3"/>
  <c r="T461" i="3"/>
  <c r="R461" i="3"/>
  <c r="P461" i="3"/>
  <c r="BI457" i="3"/>
  <c r="BH457" i="3"/>
  <c r="BG457" i="3"/>
  <c r="BF457" i="3"/>
  <c r="T457" i="3"/>
  <c r="R457" i="3"/>
  <c r="P457" i="3"/>
  <c r="BI454" i="3"/>
  <c r="BH454" i="3"/>
  <c r="BG454" i="3"/>
  <c r="BF454" i="3"/>
  <c r="T454" i="3"/>
  <c r="R454" i="3"/>
  <c r="P454" i="3"/>
  <c r="BI451" i="3"/>
  <c r="BH451" i="3"/>
  <c r="BG451" i="3"/>
  <c r="BF451" i="3"/>
  <c r="T451" i="3"/>
  <c r="R451" i="3"/>
  <c r="P451" i="3"/>
  <c r="BI448" i="3"/>
  <c r="BH448" i="3"/>
  <c r="BG448" i="3"/>
  <c r="BF448" i="3"/>
  <c r="T448" i="3"/>
  <c r="R448" i="3"/>
  <c r="P448" i="3"/>
  <c r="BI442" i="3"/>
  <c r="BH442" i="3"/>
  <c r="BG442" i="3"/>
  <c r="BF442" i="3"/>
  <c r="T442" i="3"/>
  <c r="R442" i="3"/>
  <c r="P442" i="3"/>
  <c r="BI439" i="3"/>
  <c r="BH439" i="3"/>
  <c r="BG439" i="3"/>
  <c r="BF439" i="3"/>
  <c r="T439" i="3"/>
  <c r="R439" i="3"/>
  <c r="P439" i="3"/>
  <c r="BI437" i="3"/>
  <c r="BH437" i="3"/>
  <c r="BG437" i="3"/>
  <c r="BF437" i="3"/>
  <c r="T437" i="3"/>
  <c r="R437" i="3"/>
  <c r="P437" i="3"/>
  <c r="BI435" i="3"/>
  <c r="BH435" i="3"/>
  <c r="BG435" i="3"/>
  <c r="BF435" i="3"/>
  <c r="T435" i="3"/>
  <c r="R435" i="3"/>
  <c r="P435" i="3"/>
  <c r="BI432" i="3"/>
  <c r="BH432" i="3"/>
  <c r="BG432" i="3"/>
  <c r="BF432" i="3"/>
  <c r="T432" i="3"/>
  <c r="R432" i="3"/>
  <c r="P432" i="3"/>
  <c r="BI427" i="3"/>
  <c r="BH427" i="3"/>
  <c r="BG427" i="3"/>
  <c r="BF427" i="3"/>
  <c r="T427" i="3"/>
  <c r="R427" i="3"/>
  <c r="P427" i="3"/>
  <c r="BI423" i="3"/>
  <c r="BH423" i="3"/>
  <c r="BG423" i="3"/>
  <c r="BF423" i="3"/>
  <c r="T423" i="3"/>
  <c r="R423" i="3"/>
  <c r="P423" i="3"/>
  <c r="BI417" i="3"/>
  <c r="BH417" i="3"/>
  <c r="BG417" i="3"/>
  <c r="BF417" i="3"/>
  <c r="T417" i="3"/>
  <c r="R417" i="3"/>
  <c r="P417" i="3"/>
  <c r="BI411" i="3"/>
  <c r="BH411" i="3"/>
  <c r="BG411" i="3"/>
  <c r="BF411" i="3"/>
  <c r="T411" i="3"/>
  <c r="R411" i="3"/>
  <c r="P411" i="3"/>
  <c r="BI409" i="3"/>
  <c r="BH409" i="3"/>
  <c r="BG409" i="3"/>
  <c r="BF409" i="3"/>
  <c r="T409" i="3"/>
  <c r="R409" i="3"/>
  <c r="P409" i="3"/>
  <c r="BI402" i="3"/>
  <c r="BH402" i="3"/>
  <c r="BG402" i="3"/>
  <c r="BF402" i="3"/>
  <c r="T402" i="3"/>
  <c r="R402" i="3"/>
  <c r="P402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87" i="3"/>
  <c r="BH387" i="3"/>
  <c r="BG387" i="3"/>
  <c r="BF387" i="3"/>
  <c r="T387" i="3"/>
  <c r="R387" i="3"/>
  <c r="P387" i="3"/>
  <c r="BI378" i="3"/>
  <c r="BH378" i="3"/>
  <c r="BG378" i="3"/>
  <c r="BF378" i="3"/>
  <c r="T378" i="3"/>
  <c r="R378" i="3"/>
  <c r="P378" i="3"/>
  <c r="BI376" i="3"/>
  <c r="BH376" i="3"/>
  <c r="BG376" i="3"/>
  <c r="BF376" i="3"/>
  <c r="T376" i="3"/>
  <c r="R376" i="3"/>
  <c r="P376" i="3"/>
  <c r="BI373" i="3"/>
  <c r="BH373" i="3"/>
  <c r="BG373" i="3"/>
  <c r="BF373" i="3"/>
  <c r="T373" i="3"/>
  <c r="R373" i="3"/>
  <c r="P373" i="3"/>
  <c r="BI370" i="3"/>
  <c r="BH370" i="3"/>
  <c r="BG370" i="3"/>
  <c r="BF370" i="3"/>
  <c r="T370" i="3"/>
  <c r="R370" i="3"/>
  <c r="P370" i="3"/>
  <c r="BI367" i="3"/>
  <c r="BH367" i="3"/>
  <c r="BG367" i="3"/>
  <c r="BF367" i="3"/>
  <c r="T367" i="3"/>
  <c r="R367" i="3"/>
  <c r="P367" i="3"/>
  <c r="BI364" i="3"/>
  <c r="BH364" i="3"/>
  <c r="BG364" i="3"/>
  <c r="BF364" i="3"/>
  <c r="T364" i="3"/>
  <c r="R364" i="3"/>
  <c r="P364" i="3"/>
  <c r="BI361" i="3"/>
  <c r="BH361" i="3"/>
  <c r="BG361" i="3"/>
  <c r="BF361" i="3"/>
  <c r="T361" i="3"/>
  <c r="R361" i="3"/>
  <c r="P361" i="3"/>
  <c r="BI358" i="3"/>
  <c r="BH358" i="3"/>
  <c r="BG358" i="3"/>
  <c r="BF358" i="3"/>
  <c r="T358" i="3"/>
  <c r="R358" i="3"/>
  <c r="P358" i="3"/>
  <c r="BI355" i="3"/>
  <c r="BH355" i="3"/>
  <c r="BG355" i="3"/>
  <c r="BF355" i="3"/>
  <c r="T355" i="3"/>
  <c r="R355" i="3"/>
  <c r="P355" i="3"/>
  <c r="BI352" i="3"/>
  <c r="BH352" i="3"/>
  <c r="BG352" i="3"/>
  <c r="BF352" i="3"/>
  <c r="T352" i="3"/>
  <c r="R352" i="3"/>
  <c r="P352" i="3"/>
  <c r="BI349" i="3"/>
  <c r="BH349" i="3"/>
  <c r="BG349" i="3"/>
  <c r="BF349" i="3"/>
  <c r="T349" i="3"/>
  <c r="R349" i="3"/>
  <c r="P349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39" i="3"/>
  <c r="BH339" i="3"/>
  <c r="BG339" i="3"/>
  <c r="BF339" i="3"/>
  <c r="T339" i="3"/>
  <c r="R339" i="3"/>
  <c r="P339" i="3"/>
  <c r="BI337" i="3"/>
  <c r="BH337" i="3"/>
  <c r="BG337" i="3"/>
  <c r="BF337" i="3"/>
  <c r="T337" i="3"/>
  <c r="R337" i="3"/>
  <c r="P337" i="3"/>
  <c r="BI327" i="3"/>
  <c r="BH327" i="3"/>
  <c r="BG327" i="3"/>
  <c r="BF327" i="3"/>
  <c r="T327" i="3"/>
  <c r="R327" i="3"/>
  <c r="P327" i="3"/>
  <c r="BI317" i="3"/>
  <c r="BH317" i="3"/>
  <c r="BG317" i="3"/>
  <c r="BF317" i="3"/>
  <c r="T317" i="3"/>
  <c r="R317" i="3"/>
  <c r="P317" i="3"/>
  <c r="BI313" i="3"/>
  <c r="BH313" i="3"/>
  <c r="BG313" i="3"/>
  <c r="BF313" i="3"/>
  <c r="T313" i="3"/>
  <c r="R313" i="3"/>
  <c r="P313" i="3"/>
  <c r="BI309" i="3"/>
  <c r="BH309" i="3"/>
  <c r="BG309" i="3"/>
  <c r="BF309" i="3"/>
  <c r="T309" i="3"/>
  <c r="R309" i="3"/>
  <c r="P309" i="3"/>
  <c r="BI305" i="3"/>
  <c r="BH305" i="3"/>
  <c r="BG305" i="3"/>
  <c r="BF305" i="3"/>
  <c r="T305" i="3"/>
  <c r="R305" i="3"/>
  <c r="P305" i="3"/>
  <c r="BI301" i="3"/>
  <c r="BH301" i="3"/>
  <c r="BG301" i="3"/>
  <c r="BF301" i="3"/>
  <c r="T301" i="3"/>
  <c r="R301" i="3"/>
  <c r="P301" i="3"/>
  <c r="BI295" i="3"/>
  <c r="BH295" i="3"/>
  <c r="BG295" i="3"/>
  <c r="BF295" i="3"/>
  <c r="T295" i="3"/>
  <c r="R295" i="3"/>
  <c r="P295" i="3"/>
  <c r="BI291" i="3"/>
  <c r="BH291" i="3"/>
  <c r="BG291" i="3"/>
  <c r="BF291" i="3"/>
  <c r="T291" i="3"/>
  <c r="R291" i="3"/>
  <c r="P291" i="3"/>
  <c r="BI287" i="3"/>
  <c r="BH287" i="3"/>
  <c r="BG287" i="3"/>
  <c r="BF287" i="3"/>
  <c r="T287" i="3"/>
  <c r="R287" i="3"/>
  <c r="P287" i="3"/>
  <c r="BI283" i="3"/>
  <c r="BH283" i="3"/>
  <c r="BG283" i="3"/>
  <c r="BF283" i="3"/>
  <c r="T283" i="3"/>
  <c r="R283" i="3"/>
  <c r="P283" i="3"/>
  <c r="BI279" i="3"/>
  <c r="BH279" i="3"/>
  <c r="BG279" i="3"/>
  <c r="BF279" i="3"/>
  <c r="T279" i="3"/>
  <c r="R279" i="3"/>
  <c r="P279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R246" i="3"/>
  <c r="P246" i="3"/>
  <c r="BI238" i="3"/>
  <c r="BH238" i="3"/>
  <c r="BG238" i="3"/>
  <c r="BF238" i="3"/>
  <c r="T238" i="3"/>
  <c r="R238" i="3"/>
  <c r="P238" i="3"/>
  <c r="BI231" i="3"/>
  <c r="BH231" i="3"/>
  <c r="BG231" i="3"/>
  <c r="BF231" i="3"/>
  <c r="T231" i="3"/>
  <c r="R231" i="3"/>
  <c r="P231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5" i="3"/>
  <c r="BH215" i="3"/>
  <c r="BG215" i="3"/>
  <c r="BF215" i="3"/>
  <c r="T215" i="3"/>
  <c r="R215" i="3"/>
  <c r="P215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0" i="3"/>
  <c r="BH200" i="3"/>
  <c r="BG200" i="3"/>
  <c r="BF200" i="3"/>
  <c r="T200" i="3"/>
  <c r="R200" i="3"/>
  <c r="P200" i="3"/>
  <c r="BI193" i="3"/>
  <c r="BH193" i="3"/>
  <c r="BG193" i="3"/>
  <c r="BF193" i="3"/>
  <c r="T193" i="3"/>
  <c r="R193" i="3"/>
  <c r="P193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0" i="3"/>
  <c r="BH150" i="3"/>
  <c r="BG150" i="3"/>
  <c r="BF150" i="3"/>
  <c r="T150" i="3"/>
  <c r="R150" i="3"/>
  <c r="P150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F134" i="3"/>
  <c r="E132" i="3"/>
  <c r="F89" i="3"/>
  <c r="E87" i="3"/>
  <c r="J24" i="3"/>
  <c r="E24" i="3"/>
  <c r="J137" i="3" s="1"/>
  <c r="J23" i="3"/>
  <c r="J21" i="3"/>
  <c r="E21" i="3"/>
  <c r="J136" i="3" s="1"/>
  <c r="J20" i="3"/>
  <c r="J18" i="3"/>
  <c r="E18" i="3"/>
  <c r="F137" i="3" s="1"/>
  <c r="J17" i="3"/>
  <c r="J15" i="3"/>
  <c r="E15" i="3"/>
  <c r="F136" i="3" s="1"/>
  <c r="J14" i="3"/>
  <c r="J12" i="3"/>
  <c r="J89" i="3"/>
  <c r="E7" i="3"/>
  <c r="E85" i="3"/>
  <c r="J37" i="2"/>
  <c r="J36" i="2"/>
  <c r="AY95" i="1" s="1"/>
  <c r="J35" i="2"/>
  <c r="AX95" i="1" s="1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8" i="2"/>
  <c r="BH448" i="2"/>
  <c r="BG448" i="2"/>
  <c r="BF448" i="2"/>
  <c r="T448" i="2"/>
  <c r="R448" i="2"/>
  <c r="P448" i="2"/>
  <c r="BI446" i="2"/>
  <c r="BH446" i="2"/>
  <c r="BG446" i="2"/>
  <c r="BF446" i="2"/>
  <c r="T446" i="2"/>
  <c r="R446" i="2"/>
  <c r="P446" i="2"/>
  <c r="BI438" i="2"/>
  <c r="BH438" i="2"/>
  <c r="BG438" i="2"/>
  <c r="BF438" i="2"/>
  <c r="T438" i="2"/>
  <c r="R438" i="2"/>
  <c r="P438" i="2"/>
  <c r="BI432" i="2"/>
  <c r="BH432" i="2"/>
  <c r="BG432" i="2"/>
  <c r="BF432" i="2"/>
  <c r="T432" i="2"/>
  <c r="R432" i="2"/>
  <c r="P432" i="2"/>
  <c r="BI409" i="2"/>
  <c r="BH409" i="2"/>
  <c r="BG409" i="2"/>
  <c r="BF409" i="2"/>
  <c r="T409" i="2"/>
  <c r="R409" i="2"/>
  <c r="P409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88" i="2"/>
  <c r="BH388" i="2"/>
  <c r="BG388" i="2"/>
  <c r="BF388" i="2"/>
  <c r="T388" i="2"/>
  <c r="R388" i="2"/>
  <c r="P388" i="2"/>
  <c r="BI384" i="2"/>
  <c r="BH384" i="2"/>
  <c r="BG384" i="2"/>
  <c r="BF384" i="2"/>
  <c r="T384" i="2"/>
  <c r="R384" i="2"/>
  <c r="P384" i="2"/>
  <c r="BI378" i="2"/>
  <c r="BH378" i="2"/>
  <c r="BG378" i="2"/>
  <c r="BF378" i="2"/>
  <c r="T378" i="2"/>
  <c r="R378" i="2"/>
  <c r="P378" i="2"/>
  <c r="BI367" i="2"/>
  <c r="BH367" i="2"/>
  <c r="BG367" i="2"/>
  <c r="BF367" i="2"/>
  <c r="T367" i="2"/>
  <c r="R367" i="2"/>
  <c r="P367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0" i="2"/>
  <c r="BH350" i="2"/>
  <c r="BG350" i="2"/>
  <c r="BF350" i="2"/>
  <c r="T350" i="2"/>
  <c r="R350" i="2"/>
  <c r="P350" i="2"/>
  <c r="BI344" i="2"/>
  <c r="BH344" i="2"/>
  <c r="BG344" i="2"/>
  <c r="BF344" i="2"/>
  <c r="T344" i="2"/>
  <c r="R344" i="2"/>
  <c r="P344" i="2"/>
  <c r="BI335" i="2"/>
  <c r="BH335" i="2"/>
  <c r="BG335" i="2"/>
  <c r="BF335" i="2"/>
  <c r="T335" i="2"/>
  <c r="R335" i="2"/>
  <c r="P335" i="2"/>
  <c r="BI330" i="2"/>
  <c r="BH330" i="2"/>
  <c r="BG330" i="2"/>
  <c r="BF330" i="2"/>
  <c r="T330" i="2"/>
  <c r="T329" i="2" s="1"/>
  <c r="R330" i="2"/>
  <c r="R329" i="2"/>
  <c r="P330" i="2"/>
  <c r="P329" i="2" s="1"/>
  <c r="BI323" i="2"/>
  <c r="BH323" i="2"/>
  <c r="BG323" i="2"/>
  <c r="BF323" i="2"/>
  <c r="T323" i="2"/>
  <c r="R323" i="2"/>
  <c r="P323" i="2"/>
  <c r="BI319" i="2"/>
  <c r="BH319" i="2"/>
  <c r="BG319" i="2"/>
  <c r="BF319" i="2"/>
  <c r="T319" i="2"/>
  <c r="R319" i="2"/>
  <c r="P319" i="2"/>
  <c r="BI312" i="2"/>
  <c r="BH312" i="2"/>
  <c r="BG312" i="2"/>
  <c r="BF312" i="2"/>
  <c r="T312" i="2"/>
  <c r="R312" i="2"/>
  <c r="P312" i="2"/>
  <c r="BI308" i="2"/>
  <c r="BH308" i="2"/>
  <c r="BG308" i="2"/>
  <c r="BF308" i="2"/>
  <c r="T308" i="2"/>
  <c r="R308" i="2"/>
  <c r="P308" i="2"/>
  <c r="BI304" i="2"/>
  <c r="BH304" i="2"/>
  <c r="BG304" i="2"/>
  <c r="BF304" i="2"/>
  <c r="T304" i="2"/>
  <c r="R304" i="2"/>
  <c r="P304" i="2"/>
  <c r="BI298" i="2"/>
  <c r="BH298" i="2"/>
  <c r="BG298" i="2"/>
  <c r="BF298" i="2"/>
  <c r="T298" i="2"/>
  <c r="R298" i="2"/>
  <c r="P298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2" i="2"/>
  <c r="BH282" i="2"/>
  <c r="BG282" i="2"/>
  <c r="BF282" i="2"/>
  <c r="T282" i="2"/>
  <c r="R282" i="2"/>
  <c r="P282" i="2"/>
  <c r="BI277" i="2"/>
  <c r="BH277" i="2"/>
  <c r="BG277" i="2"/>
  <c r="BF277" i="2"/>
  <c r="T277" i="2"/>
  <c r="R277" i="2"/>
  <c r="P277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R263" i="2"/>
  <c r="P263" i="2"/>
  <c r="BI258" i="2"/>
  <c r="BH258" i="2"/>
  <c r="BG258" i="2"/>
  <c r="BF258" i="2"/>
  <c r="T258" i="2"/>
  <c r="R258" i="2"/>
  <c r="P258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2" i="2"/>
  <c r="BH222" i="2"/>
  <c r="BG222" i="2"/>
  <c r="BF222" i="2"/>
  <c r="T222" i="2"/>
  <c r="R222" i="2"/>
  <c r="P222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08" i="2"/>
  <c r="BH208" i="2"/>
  <c r="BG208" i="2"/>
  <c r="BF208" i="2"/>
  <c r="T208" i="2"/>
  <c r="T207" i="2" s="1"/>
  <c r="R208" i="2"/>
  <c r="R207" i="2" s="1"/>
  <c r="P208" i="2"/>
  <c r="P207" i="2" s="1"/>
  <c r="BI203" i="2"/>
  <c r="BH203" i="2"/>
  <c r="BG203" i="2"/>
  <c r="BF203" i="2"/>
  <c r="T203" i="2"/>
  <c r="T202" i="2" s="1"/>
  <c r="R203" i="2"/>
  <c r="R202" i="2" s="1"/>
  <c r="P203" i="2"/>
  <c r="P202" i="2" s="1"/>
  <c r="BI198" i="2"/>
  <c r="BH198" i="2"/>
  <c r="BG198" i="2"/>
  <c r="BF198" i="2"/>
  <c r="T198" i="2"/>
  <c r="T197" i="2" s="1"/>
  <c r="R198" i="2"/>
  <c r="R197" i="2" s="1"/>
  <c r="P198" i="2"/>
  <c r="P197" i="2" s="1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1" i="2"/>
  <c r="BH131" i="2"/>
  <c r="BG131" i="2"/>
  <c r="BF131" i="2"/>
  <c r="T131" i="2"/>
  <c r="R131" i="2"/>
  <c r="P131" i="2"/>
  <c r="F123" i="2"/>
  <c r="E121" i="2"/>
  <c r="F89" i="2"/>
  <c r="E87" i="2"/>
  <c r="J24" i="2"/>
  <c r="E24" i="2"/>
  <c r="J92" i="2"/>
  <c r="J23" i="2"/>
  <c r="J21" i="2"/>
  <c r="E21" i="2"/>
  <c r="J125" i="2"/>
  <c r="J20" i="2"/>
  <c r="J18" i="2"/>
  <c r="E18" i="2"/>
  <c r="F92" i="2" s="1"/>
  <c r="J17" i="2"/>
  <c r="J15" i="2"/>
  <c r="E15" i="2"/>
  <c r="F125" i="2"/>
  <c r="J14" i="2"/>
  <c r="J12" i="2"/>
  <c r="J89" i="2" s="1"/>
  <c r="E7" i="2"/>
  <c r="E119" i="2" s="1"/>
  <c r="L90" i="1"/>
  <c r="AM90" i="1"/>
  <c r="AM89" i="1"/>
  <c r="L89" i="1"/>
  <c r="AM87" i="1"/>
  <c r="L87" i="1"/>
  <c r="L85" i="1"/>
  <c r="L84" i="1"/>
  <c r="J179" i="4"/>
  <c r="BK222" i="4"/>
  <c r="BK160" i="4"/>
  <c r="BK245" i="4"/>
  <c r="J158" i="4"/>
  <c r="J211" i="4"/>
  <c r="BK249" i="4"/>
  <c r="BK269" i="4"/>
  <c r="J197" i="4"/>
  <c r="BK283" i="4"/>
  <c r="BK253" i="4"/>
  <c r="J188" i="4"/>
  <c r="J134" i="4"/>
  <c r="BK135" i="5"/>
  <c r="J141" i="5"/>
  <c r="BK141" i="5"/>
  <c r="BK707" i="3"/>
  <c r="BK672" i="3"/>
  <c r="J636" i="3"/>
  <c r="BK533" i="3"/>
  <c r="J461" i="3"/>
  <c r="BK437" i="3"/>
  <c r="BK225" i="3"/>
  <c r="BK182" i="3"/>
  <c r="J929" i="3"/>
  <c r="BK899" i="3"/>
  <c r="J780" i="3"/>
  <c r="J711" i="3"/>
  <c r="J670" i="3"/>
  <c r="J592" i="3"/>
  <c r="J553" i="3"/>
  <c r="BK467" i="3"/>
  <c r="J402" i="3"/>
  <c r="BK317" i="3"/>
  <c r="BK261" i="3"/>
  <c r="J200" i="3"/>
  <c r="J914" i="3"/>
  <c r="J831" i="3"/>
  <c r="J753" i="3"/>
  <c r="BK690" i="3"/>
  <c r="BK657" i="3"/>
  <c r="BK569" i="3"/>
  <c r="BK487" i="3"/>
  <c r="BK435" i="3"/>
  <c r="BK376" i="3"/>
  <c r="BK343" i="3"/>
  <c r="J215" i="3"/>
  <c r="J939" i="3"/>
  <c r="J899" i="3"/>
  <c r="J746" i="3"/>
  <c r="J696" i="3"/>
  <c r="BK617" i="3"/>
  <c r="BK576" i="3"/>
  <c r="J509" i="3"/>
  <c r="J439" i="3"/>
  <c r="BK409" i="3"/>
  <c r="BK349" i="3"/>
  <c r="J253" i="3"/>
  <c r="BK896" i="3"/>
  <c r="J805" i="3"/>
  <c r="BK753" i="3"/>
  <c r="BK639" i="3"/>
  <c r="J605" i="3"/>
  <c r="BK536" i="3"/>
  <c r="BK482" i="3"/>
  <c r="BK373" i="3"/>
  <c r="J358" i="3"/>
  <c r="J271" i="3"/>
  <c r="BK222" i="3"/>
  <c r="J142" i="3"/>
  <c r="J908" i="3"/>
  <c r="J867" i="3"/>
  <c r="BK845" i="3"/>
  <c r="BK787" i="3"/>
  <c r="J738" i="3"/>
  <c r="J653" i="3"/>
  <c r="BK636" i="3"/>
  <c r="J572" i="3"/>
  <c r="J478" i="3"/>
  <c r="BK396" i="3"/>
  <c r="J349" i="3"/>
  <c r="J193" i="3"/>
  <c r="BK914" i="3"/>
  <c r="J824" i="3"/>
  <c r="J773" i="3"/>
  <c r="J682" i="3"/>
  <c r="J617" i="3"/>
  <c r="J566" i="3"/>
  <c r="J448" i="3"/>
  <c r="J301" i="3"/>
  <c r="BK955" i="3"/>
  <c r="BK948" i="3"/>
  <c r="J916" i="3"/>
  <c r="BK808" i="3"/>
  <c r="J744" i="3"/>
  <c r="BK684" i="3"/>
  <c r="BK592" i="3"/>
  <c r="J539" i="3"/>
  <c r="BK464" i="3"/>
  <c r="J376" i="3"/>
  <c r="J265" i="3"/>
  <c r="J159" i="3"/>
  <c r="BK279" i="4"/>
  <c r="J168" i="4"/>
  <c r="J249" i="4"/>
  <c r="BK275" i="4"/>
  <c r="J166" i="4"/>
  <c r="BK255" i="4"/>
  <c r="BK188" i="4"/>
  <c r="J255" i="4"/>
  <c r="J283" i="4"/>
  <c r="J243" i="4"/>
  <c r="BK132" i="4"/>
  <c r="J220" i="4"/>
  <c r="J149" i="4"/>
  <c r="J269" i="4"/>
  <c r="BK225" i="4"/>
  <c r="BK149" i="4"/>
  <c r="J123" i="5"/>
  <c r="BK128" i="5"/>
  <c r="J507" i="3"/>
  <c r="BK370" i="3"/>
  <c r="J259" i="3"/>
  <c r="J208" i="3"/>
  <c r="J945" i="3"/>
  <c r="BK916" i="3"/>
  <c r="BK842" i="3"/>
  <c r="BK738" i="3"/>
  <c r="J679" i="3"/>
  <c r="J626" i="3"/>
  <c r="J514" i="3"/>
  <c r="BK361" i="3"/>
  <c r="J283" i="3"/>
  <c r="BK253" i="3"/>
  <c r="BK919" i="3"/>
  <c r="BK870" i="3"/>
  <c r="BK773" i="3"/>
  <c r="BK682" i="3"/>
  <c r="BK633" i="3"/>
  <c r="J560" i="3"/>
  <c r="BK484" i="3"/>
  <c r="BK394" i="3"/>
  <c r="BK339" i="3"/>
  <c r="J161" i="3"/>
  <c r="J943" i="3"/>
  <c r="J905" i="3"/>
  <c r="J870" i="3"/>
  <c r="BK763" i="3"/>
  <c r="J735" i="3"/>
  <c r="BK650" i="3"/>
  <c r="J578" i="3"/>
  <c r="BK550" i="3"/>
  <c r="J487" i="3"/>
  <c r="BK427" i="3"/>
  <c r="BK358" i="3"/>
  <c r="J263" i="3"/>
  <c r="BK189" i="3"/>
  <c r="J175" i="3"/>
  <c r="BK144" i="3"/>
  <c r="BK943" i="3"/>
  <c r="J927" i="3"/>
  <c r="J818" i="3"/>
  <c r="J763" i="3"/>
  <c r="J722" i="3"/>
  <c r="J645" i="3"/>
  <c r="BK596" i="3"/>
  <c r="BK525" i="3"/>
  <c r="BK478" i="3"/>
  <c r="J417" i="3"/>
  <c r="BK327" i="3"/>
  <c r="BK269" i="3"/>
  <c r="BK200" i="3"/>
  <c r="J932" i="3"/>
  <c r="J887" i="3"/>
  <c r="J860" i="3"/>
  <c r="J802" i="3"/>
  <c r="J741" i="3"/>
  <c r="BK699" i="3"/>
  <c r="J642" i="3"/>
  <c r="J576" i="3"/>
  <c r="BK548" i="3"/>
  <c r="J482" i="3"/>
  <c r="J435" i="3"/>
  <c r="J364" i="3"/>
  <c r="BK275" i="3"/>
  <c r="J951" i="3"/>
  <c r="BK890" i="3"/>
  <c r="J808" i="3"/>
  <c r="J703" i="3"/>
  <c r="BK623" i="3"/>
  <c r="BK572" i="3"/>
  <c r="BK509" i="3"/>
  <c r="BK471" i="3"/>
  <c r="BK423" i="3"/>
  <c r="J313" i="3"/>
  <c r="J261" i="3"/>
  <c r="J222" i="3"/>
  <c r="BK172" i="3"/>
  <c r="BK951" i="3"/>
  <c r="BK905" i="3"/>
  <c r="J810" i="3"/>
  <c r="J768" i="3"/>
  <c r="J715" i="3"/>
  <c r="J674" i="3"/>
  <c r="BK578" i="3"/>
  <c r="BK530" i="3"/>
  <c r="BK461" i="3"/>
  <c r="BK346" i="3"/>
  <c r="BK271" i="3"/>
  <c r="J182" i="3"/>
  <c r="BK203" i="4"/>
  <c r="BK263" i="4"/>
  <c r="BK197" i="4"/>
  <c r="J234" i="4"/>
  <c r="J192" i="4"/>
  <c r="BK251" i="4"/>
  <c r="J162" i="4"/>
  <c r="J222" i="4"/>
  <c r="BK139" i="4"/>
  <c r="J251" i="4"/>
  <c r="J271" i="4"/>
  <c r="J217" i="4"/>
  <c r="J129" i="4"/>
  <c r="BK259" i="4"/>
  <c r="BK211" i="4"/>
  <c r="BK158" i="4"/>
  <c r="BK121" i="5"/>
  <c r="BK139" i="5"/>
  <c r="BK126" i="5"/>
  <c r="BK450" i="2"/>
  <c r="BK384" i="2"/>
  <c r="BK282" i="2"/>
  <c r="J233" i="2"/>
  <c r="J203" i="2"/>
  <c r="J189" i="2"/>
  <c r="BK146" i="2"/>
  <c r="J432" i="2"/>
  <c r="BK344" i="2"/>
  <c r="BK290" i="2"/>
  <c r="BK254" i="2"/>
  <c r="J193" i="2"/>
  <c r="BK161" i="2"/>
  <c r="J446" i="2"/>
  <c r="BK388" i="2"/>
  <c r="J356" i="2"/>
  <c r="BK323" i="2"/>
  <c r="BK277" i="2"/>
  <c r="J258" i="2"/>
  <c r="J242" i="2"/>
  <c r="J198" i="2"/>
  <c r="BK165" i="2"/>
  <c r="J146" i="2"/>
  <c r="J438" i="2"/>
  <c r="BK367" i="2"/>
  <c r="J323" i="2"/>
  <c r="J294" i="2"/>
  <c r="J238" i="2"/>
  <c r="BK185" i="2"/>
  <c r="BK169" i="2"/>
  <c r="J138" i="2"/>
  <c r="J452" i="2"/>
  <c r="J362" i="2"/>
  <c r="BK246" i="2"/>
  <c r="BK138" i="2"/>
  <c r="BK458" i="2"/>
  <c r="J454" i="2"/>
  <c r="BK398" i="2"/>
  <c r="J344" i="2"/>
  <c r="J308" i="2"/>
  <c r="J282" i="2"/>
  <c r="BK242" i="2"/>
  <c r="BK208" i="2"/>
  <c r="BK131" i="2"/>
  <c r="J919" i="3"/>
  <c r="BK881" i="3"/>
  <c r="J833" i="3"/>
  <c r="BK813" i="3"/>
  <c r="J755" i="3"/>
  <c r="BK703" i="3"/>
  <c r="BK687" i="3"/>
  <c r="J667" i="3"/>
  <c r="BK602" i="3"/>
  <c r="J530" i="3"/>
  <c r="J504" i="3"/>
  <c r="J442" i="3"/>
  <c r="J396" i="3"/>
  <c r="J269" i="3"/>
  <c r="BK215" i="3"/>
  <c r="BK175" i="3"/>
  <c r="J910" i="3"/>
  <c r="J790" i="3"/>
  <c r="BK758" i="3"/>
  <c r="J687" i="3"/>
  <c r="BK642" i="3"/>
  <c r="BK584" i="3"/>
  <c r="J498" i="3"/>
  <c r="BK411" i="3"/>
  <c r="BK337" i="3"/>
  <c r="BK279" i="3"/>
  <c r="J231" i="3"/>
  <c r="BK929" i="3"/>
  <c r="BK873" i="3"/>
  <c r="J787" i="3"/>
  <c r="BK677" i="3"/>
  <c r="BK626" i="3"/>
  <c r="BK539" i="3"/>
  <c r="J409" i="3"/>
  <c r="J373" i="3"/>
  <c r="J246" i="3"/>
  <c r="BK159" i="3"/>
  <c r="BK932" i="3"/>
  <c r="J896" i="3"/>
  <c r="BK867" i="3"/>
  <c r="BK744" i="3"/>
  <c r="J672" i="3"/>
  <c r="BK612" i="3"/>
  <c r="J569" i="3"/>
  <c r="J525" i="3"/>
  <c r="J454" i="3"/>
  <c r="BK355" i="3"/>
  <c r="J337" i="3"/>
  <c r="BK238" i="3"/>
  <c r="BK179" i="3"/>
  <c r="J875" i="3"/>
  <c r="BK815" i="3"/>
  <c r="BK730" i="3"/>
  <c r="J655" i="3"/>
  <c r="J612" i="3"/>
  <c r="J550" i="3"/>
  <c r="BK504" i="3"/>
  <c r="BK454" i="3"/>
  <c r="J295" i="3"/>
  <c r="BK210" i="3"/>
  <c r="J925" i="3"/>
  <c r="J890" i="3"/>
  <c r="BK878" i="3"/>
  <c r="BK827" i="3"/>
  <c r="BK782" i="3"/>
  <c r="BK674" i="3"/>
  <c r="J623" i="3"/>
  <c r="BK553" i="3"/>
  <c r="BK492" i="3"/>
  <c r="BK432" i="3"/>
  <c r="J291" i="3"/>
  <c r="J948" i="3"/>
  <c r="BK908" i="3"/>
  <c r="J815" i="3"/>
  <c r="BK750" i="3"/>
  <c r="BK670" i="3"/>
  <c r="J608" i="3"/>
  <c r="J536" i="3"/>
  <c r="BK514" i="3"/>
  <c r="BK474" i="3"/>
  <c r="J451" i="3"/>
  <c r="J305" i="3"/>
  <c r="BK273" i="3"/>
  <c r="BK250" i="3"/>
  <c r="J150" i="3"/>
  <c r="BK953" i="3"/>
  <c r="BK945" i="3"/>
  <c r="BK854" i="3"/>
  <c r="BK760" i="3"/>
  <c r="BK711" i="3"/>
  <c r="J620" i="3"/>
  <c r="J557" i="3"/>
  <c r="J523" i="3"/>
  <c r="BK417" i="3"/>
  <c r="J327" i="3"/>
  <c r="BK246" i="3"/>
  <c r="BK156" i="3"/>
  <c r="J206" i="4"/>
  <c r="BK261" i="4"/>
  <c r="BK129" i="4"/>
  <c r="BK213" i="4"/>
  <c r="J144" i="4"/>
  <c r="BK243" i="4"/>
  <c r="BK257" i="4"/>
  <c r="BK144" i="4"/>
  <c r="J257" i="4"/>
  <c r="J253" i="4"/>
  <c r="BK168" i="4"/>
  <c r="BK265" i="4"/>
  <c r="J208" i="4"/>
  <c r="J160" i="4"/>
  <c r="J135" i="5"/>
  <c r="BK130" i="5"/>
  <c r="J130" i="5"/>
  <c r="J121" i="5"/>
  <c r="J409" i="2"/>
  <c r="BK356" i="2"/>
  <c r="BK286" i="2"/>
  <c r="BK238" i="2"/>
  <c r="BK222" i="2"/>
  <c r="BK213" i="2"/>
  <c r="J185" i="2"/>
  <c r="J157" i="2"/>
  <c r="BK452" i="2"/>
  <c r="BK409" i="2"/>
  <c r="BK378" i="2"/>
  <c r="BK312" i="2"/>
  <c r="J277" i="2"/>
  <c r="J263" i="2"/>
  <c r="BK233" i="2"/>
  <c r="J169" i="2"/>
  <c r="BK153" i="2"/>
  <c r="BK448" i="2"/>
  <c r="BK358" i="2"/>
  <c r="BK350" i="2"/>
  <c r="BK330" i="2"/>
  <c r="BK304" i="2"/>
  <c r="J290" i="2"/>
  <c r="J273" i="2"/>
  <c r="J250" i="2"/>
  <c r="J208" i="2"/>
  <c r="J177" i="2"/>
  <c r="J161" i="2"/>
  <c r="BK148" i="2"/>
  <c r="J448" i="2"/>
  <c r="J398" i="2"/>
  <c r="BK335" i="2"/>
  <c r="BK308" i="2"/>
  <c r="BK263" i="2"/>
  <c r="BK229" i="2"/>
  <c r="BK198" i="2"/>
  <c r="BK181" i="2"/>
  <c r="J148" i="2"/>
  <c r="BK454" i="2"/>
  <c r="J367" i="2"/>
  <c r="J358" i="2"/>
  <c r="J217" i="2"/>
  <c r="J131" i="2"/>
  <c r="J458" i="2"/>
  <c r="J456" i="2"/>
  <c r="J450" i="2"/>
  <c r="J378" i="2"/>
  <c r="J350" i="2"/>
  <c r="J319" i="2"/>
  <c r="J286" i="2"/>
  <c r="J269" i="2"/>
  <c r="J254" i="2"/>
  <c r="J229" i="2"/>
  <c r="BK177" i="2"/>
  <c r="J165" i="2"/>
  <c r="BK934" i="3"/>
  <c r="BK887" i="3"/>
  <c r="BK875" i="3"/>
  <c r="BK831" i="3"/>
  <c r="BK818" i="3"/>
  <c r="BK810" i="3"/>
  <c r="BK735" i="3"/>
  <c r="BK693" i="3"/>
  <c r="BK679" i="3"/>
  <c r="J662" i="3"/>
  <c r="BK581" i="3"/>
  <c r="BK511" i="3"/>
  <c r="BK451" i="3"/>
  <c r="J423" i="3"/>
  <c r="BK265" i="3"/>
  <c r="J210" i="3"/>
  <c r="BK161" i="3"/>
  <c r="J922" i="3"/>
  <c r="J848" i="3"/>
  <c r="BK768" i="3"/>
  <c r="J690" i="3"/>
  <c r="BK655" i="3"/>
  <c r="BK557" i="3"/>
  <c r="BK448" i="3"/>
  <c r="J343" i="3"/>
  <c r="J309" i="3"/>
  <c r="BK257" i="3"/>
  <c r="J163" i="3"/>
  <c r="J893" i="3"/>
  <c r="J827" i="3"/>
  <c r="BK725" i="3"/>
  <c r="J660" i="3"/>
  <c r="BK614" i="3"/>
  <c r="J521" i="3"/>
  <c r="BK439" i="3"/>
  <c r="BK367" i="3"/>
  <c r="BK295" i="3"/>
  <c r="J156" i="3"/>
  <c r="J782" i="3"/>
  <c r="BK722" i="3"/>
  <c r="BK662" i="3"/>
  <c r="BK608" i="3"/>
  <c r="BK566" i="3"/>
  <c r="BK498" i="3"/>
  <c r="J411" i="3"/>
  <c r="BK352" i="3"/>
  <c r="BK283" i="3"/>
  <c r="BK193" i="3"/>
  <c r="BK860" i="3"/>
  <c r="J760" i="3"/>
  <c r="BK665" i="3"/>
  <c r="J614" i="3"/>
  <c r="J581" i="3"/>
  <c r="BK523" i="3"/>
  <c r="J467" i="3"/>
  <c r="J367" i="3"/>
  <c r="J355" i="3"/>
  <c r="J275" i="3"/>
  <c r="J250" i="3"/>
  <c r="J934" i="3"/>
  <c r="J902" i="3"/>
  <c r="J873" i="3"/>
  <c r="BK824" i="3"/>
  <c r="J758" i="3"/>
  <c r="J719" i="3"/>
  <c r="J650" i="3"/>
  <c r="BK605" i="3"/>
  <c r="J533" i="3"/>
  <c r="J437" i="3"/>
  <c r="J370" i="3"/>
  <c r="BK313" i="3"/>
  <c r="J238" i="3"/>
  <c r="J937" i="3"/>
  <c r="J842" i="3"/>
  <c r="BK805" i="3"/>
  <c r="BK741" i="3"/>
  <c r="J657" i="3"/>
  <c r="J584" i="3"/>
  <c r="BK521" i="3"/>
  <c r="J492" i="3"/>
  <c r="J352" i="3"/>
  <c r="BK267" i="3"/>
  <c r="BK163" i="3"/>
  <c r="J953" i="3"/>
  <c r="BK937" i="3"/>
  <c r="BK848" i="3"/>
  <c r="BK802" i="3"/>
  <c r="J725" i="3"/>
  <c r="J677" i="3"/>
  <c r="BK600" i="3"/>
  <c r="J548" i="3"/>
  <c r="BK507" i="3"/>
  <c r="J387" i="3"/>
  <c r="BK291" i="3"/>
  <c r="BK186" i="3"/>
  <c r="J144" i="3"/>
  <c r="BK271" i="4"/>
  <c r="J281" i="4"/>
  <c r="BK215" i="4"/>
  <c r="J245" i="4"/>
  <c r="BK208" i="4"/>
  <c r="BK134" i="4"/>
  <c r="J215" i="4"/>
  <c r="J139" i="4"/>
  <c r="J203" i="4"/>
  <c r="J265" i="4"/>
  <c r="J164" i="4"/>
  <c r="J259" i="4"/>
  <c r="J213" i="4"/>
  <c r="BK281" i="4"/>
  <c r="J247" i="4"/>
  <c r="BK179" i="4"/>
  <c r="J132" i="4"/>
  <c r="J139" i="5"/>
  <c r="J126" i="5"/>
  <c r="J133" i="5"/>
  <c r="J128" i="5"/>
  <c r="BK394" i="2"/>
  <c r="J304" i="2"/>
  <c r="BK258" i="2"/>
  <c r="BK217" i="2"/>
  <c r="BK193" i="2"/>
  <c r="J173" i="2"/>
  <c r="BK446" i="2"/>
  <c r="J388" i="2"/>
  <c r="BK294" i="2"/>
  <c r="BK273" i="2"/>
  <c r="J246" i="2"/>
  <c r="J181" i="2"/>
  <c r="J142" i="2"/>
  <c r="J394" i="2"/>
  <c r="J384" i="2"/>
  <c r="J335" i="2"/>
  <c r="J312" i="2"/>
  <c r="J298" i="2"/>
  <c r="BK269" i="2"/>
  <c r="J213" i="2"/>
  <c r="BK189" i="2"/>
  <c r="J153" i="2"/>
  <c r="AS94" i="1"/>
  <c r="BK319" i="2"/>
  <c r="BK250" i="2"/>
  <c r="BK203" i="2"/>
  <c r="BK173" i="2"/>
  <c r="BK142" i="2"/>
  <c r="BK438" i="2"/>
  <c r="BK267" i="2"/>
  <c r="BK157" i="2"/>
  <c r="BK456" i="2"/>
  <c r="BK432" i="2"/>
  <c r="BK362" i="2"/>
  <c r="J330" i="2"/>
  <c r="BK298" i="2"/>
  <c r="J267" i="2"/>
  <c r="J222" i="2"/>
  <c r="J941" i="3"/>
  <c r="BK893" i="3"/>
  <c r="J835" i="3"/>
  <c r="BK822" i="3"/>
  <c r="BK785" i="3"/>
  <c r="BK719" i="3"/>
  <c r="J684" i="3"/>
  <c r="J665" i="3"/>
  <c r="J600" i="3"/>
  <c r="J516" i="3"/>
  <c r="J474" i="3"/>
  <c r="J427" i="3"/>
  <c r="BK309" i="3"/>
  <c r="J279" i="3"/>
  <c r="J267" i="3"/>
  <c r="J189" i="3"/>
  <c r="BK939" i="3"/>
  <c r="J878" i="3"/>
  <c r="J785" i="3"/>
  <c r="J750" i="3"/>
  <c r="BK696" i="3"/>
  <c r="BK660" i="3"/>
  <c r="J589" i="3"/>
  <c r="BK519" i="3"/>
  <c r="J432" i="3"/>
  <c r="J339" i="3"/>
  <c r="BK287" i="3"/>
  <c r="J273" i="3"/>
  <c r="J225" i="3"/>
  <c r="BK883" i="3"/>
  <c r="J822" i="3"/>
  <c r="J707" i="3"/>
  <c r="BK667" i="3"/>
  <c r="BK620" i="3"/>
  <c r="BK528" i="3"/>
  <c r="J471" i="3"/>
  <c r="J378" i="3"/>
  <c r="BK301" i="3"/>
  <c r="J172" i="3"/>
  <c r="BK941" i="3"/>
  <c r="BK902" i="3"/>
  <c r="J883" i="3"/>
  <c r="BK833" i="3"/>
  <c r="J730" i="3"/>
  <c r="BK645" i="3"/>
  <c r="BK589" i="3"/>
  <c r="J528" i="3"/>
  <c r="J457" i="3"/>
  <c r="J394" i="3"/>
  <c r="J317" i="3"/>
  <c r="BK231" i="3"/>
  <c r="BK150" i="3"/>
  <c r="BK925" i="3"/>
  <c r="BK780" i="3"/>
  <c r="J699" i="3"/>
  <c r="J633" i="3"/>
  <c r="BK560" i="3"/>
  <c r="BK516" i="3"/>
  <c r="J464" i="3"/>
  <c r="BK364" i="3"/>
  <c r="J346" i="3"/>
  <c r="BK263" i="3"/>
  <c r="J186" i="3"/>
  <c r="BK910" i="3"/>
  <c r="J881" i="3"/>
  <c r="J854" i="3"/>
  <c r="J813" i="3"/>
  <c r="BK755" i="3"/>
  <c r="BK715" i="3"/>
  <c r="J639" i="3"/>
  <c r="J602" i="3"/>
  <c r="BK442" i="3"/>
  <c r="BK387" i="3"/>
  <c r="J361" i="3"/>
  <c r="BK259" i="3"/>
  <c r="BK922" i="3"/>
  <c r="BK835" i="3"/>
  <c r="BK746" i="3"/>
  <c r="BK653" i="3"/>
  <c r="J519" i="3"/>
  <c r="J484" i="3"/>
  <c r="BK457" i="3"/>
  <c r="BK378" i="3"/>
  <c r="J287" i="3"/>
  <c r="J257" i="3"/>
  <c r="J179" i="3"/>
  <c r="J955" i="3"/>
  <c r="BK927" i="3"/>
  <c r="J845" i="3"/>
  <c r="BK790" i="3"/>
  <c r="J693" i="3"/>
  <c r="J596" i="3"/>
  <c r="J511" i="3"/>
  <c r="BK402" i="3"/>
  <c r="BK305" i="3"/>
  <c r="BK208" i="3"/>
  <c r="BK142" i="3"/>
  <c r="J263" i="4"/>
  <c r="BK166" i="4"/>
  <c r="BK217" i="4"/>
  <c r="BK247" i="4"/>
  <c r="J275" i="4"/>
  <c r="BK206" i="4"/>
  <c r="BK192" i="4"/>
  <c r="J261" i="4"/>
  <c r="BK220" i="4"/>
  <c r="J225" i="4"/>
  <c r="BK162" i="4"/>
  <c r="J279" i="4"/>
  <c r="BK234" i="4"/>
  <c r="BK164" i="4"/>
  <c r="BK133" i="5"/>
  <c r="J137" i="5"/>
  <c r="BK137" i="5"/>
  <c r="BK123" i="5"/>
  <c r="P130" i="2" l="1"/>
  <c r="T130" i="2"/>
  <c r="R152" i="2"/>
  <c r="BK212" i="2"/>
  <c r="J212" i="2"/>
  <c r="J102" i="2" s="1"/>
  <c r="R212" i="2"/>
  <c r="P221" i="2"/>
  <c r="T221" i="2"/>
  <c r="R237" i="2"/>
  <c r="P262" i="2"/>
  <c r="R262" i="2"/>
  <c r="P281" i="2"/>
  <c r="BK334" i="2"/>
  <c r="J334" i="2" s="1"/>
  <c r="J108" i="2" s="1"/>
  <c r="P334" i="2"/>
  <c r="BK437" i="2"/>
  <c r="J437" i="2" s="1"/>
  <c r="J109" i="2" s="1"/>
  <c r="T437" i="2"/>
  <c r="R130" i="2"/>
  <c r="P152" i="2"/>
  <c r="T212" i="2"/>
  <c r="R221" i="2"/>
  <c r="T237" i="2"/>
  <c r="T262" i="2"/>
  <c r="T281" i="2"/>
  <c r="R334" i="2"/>
  <c r="P437" i="2"/>
  <c r="P214" i="3"/>
  <c r="R308" i="3"/>
  <c r="BK130" i="2"/>
  <c r="J130" i="2"/>
  <c r="J97" i="2"/>
  <c r="BK152" i="2"/>
  <c r="J152" i="2" s="1"/>
  <c r="J98" i="2" s="1"/>
  <c r="T152" i="2"/>
  <c r="P212" i="2"/>
  <c r="BK221" i="2"/>
  <c r="J221" i="2" s="1"/>
  <c r="J103" i="2" s="1"/>
  <c r="BK237" i="2"/>
  <c r="J237" i="2" s="1"/>
  <c r="J104" i="2" s="1"/>
  <c r="P237" i="2"/>
  <c r="BK262" i="2"/>
  <c r="J262" i="2" s="1"/>
  <c r="J105" i="2" s="1"/>
  <c r="BK281" i="2"/>
  <c r="J281" i="2"/>
  <c r="J106" i="2"/>
  <c r="R281" i="2"/>
  <c r="T334" i="2"/>
  <c r="R437" i="2"/>
  <c r="T141" i="3"/>
  <c r="R174" i="3"/>
  <c r="P360" i="3"/>
  <c r="BK486" i="3"/>
  <c r="J486" i="3" s="1"/>
  <c r="J104" i="3" s="1"/>
  <c r="BK538" i="3"/>
  <c r="J538" i="3" s="1"/>
  <c r="J107" i="3" s="1"/>
  <c r="BK607" i="3"/>
  <c r="J607" i="3" s="1"/>
  <c r="J109" i="3" s="1"/>
  <c r="BK652" i="3"/>
  <c r="J652" i="3" s="1"/>
  <c r="J110" i="3" s="1"/>
  <c r="T652" i="3"/>
  <c r="P743" i="3"/>
  <c r="R762" i="3"/>
  <c r="R789" i="3"/>
  <c r="T866" i="3"/>
  <c r="P904" i="3"/>
  <c r="BK128" i="4"/>
  <c r="J128" i="4" s="1"/>
  <c r="J98" i="4" s="1"/>
  <c r="BK202" i="4"/>
  <c r="J202" i="4" s="1"/>
  <c r="J100" i="4" s="1"/>
  <c r="R202" i="4"/>
  <c r="BK210" i="4"/>
  <c r="J210" i="4"/>
  <c r="J101" i="4" s="1"/>
  <c r="T210" i="4"/>
  <c r="P268" i="4"/>
  <c r="BK278" i="4"/>
  <c r="BK277" i="4" s="1"/>
  <c r="J277" i="4" s="1"/>
  <c r="J105" i="4" s="1"/>
  <c r="P120" i="5"/>
  <c r="T125" i="5"/>
  <c r="R214" i="3"/>
  <c r="P308" i="3"/>
  <c r="BK342" i="3"/>
  <c r="J342" i="3" s="1"/>
  <c r="J101" i="3" s="1"/>
  <c r="R342" i="3"/>
  <c r="BK460" i="3"/>
  <c r="J460" i="3" s="1"/>
  <c r="J103" i="3" s="1"/>
  <c r="R460" i="3"/>
  <c r="BK527" i="3"/>
  <c r="J527" i="3"/>
  <c r="J105" i="3" s="1"/>
  <c r="P538" i="3"/>
  <c r="P607" i="3"/>
  <c r="R669" i="3"/>
  <c r="P762" i="3"/>
  <c r="P817" i="3"/>
  <c r="BK866" i="3"/>
  <c r="J866" i="3" s="1"/>
  <c r="J116" i="3" s="1"/>
  <c r="P886" i="3"/>
  <c r="R886" i="3"/>
  <c r="R950" i="3"/>
  <c r="R128" i="4"/>
  <c r="BK219" i="4"/>
  <c r="J219" i="4"/>
  <c r="J102" i="4" s="1"/>
  <c r="R268" i="4"/>
  <c r="P278" i="4"/>
  <c r="P277" i="4" s="1"/>
  <c r="P125" i="5"/>
  <c r="R125" i="5"/>
  <c r="BK141" i="3"/>
  <c r="J141" i="3" s="1"/>
  <c r="J97" i="3" s="1"/>
  <c r="R141" i="3"/>
  <c r="P174" i="3"/>
  <c r="BK308" i="3"/>
  <c r="J308" i="3" s="1"/>
  <c r="J100" i="3" s="1"/>
  <c r="T308" i="3"/>
  <c r="P342" i="3"/>
  <c r="T342" i="3"/>
  <c r="P460" i="3"/>
  <c r="T460" i="3"/>
  <c r="P527" i="3"/>
  <c r="T538" i="3"/>
  <c r="R607" i="3"/>
  <c r="P652" i="3"/>
  <c r="R652" i="3"/>
  <c r="BK743" i="3"/>
  <c r="J743" i="3" s="1"/>
  <c r="J112" i="3" s="1"/>
  <c r="T762" i="3"/>
  <c r="T789" i="3"/>
  <c r="P866" i="3"/>
  <c r="R904" i="3"/>
  <c r="BK950" i="3"/>
  <c r="J950" i="3"/>
  <c r="J120" i="3" s="1"/>
  <c r="T128" i="4"/>
  <c r="R219" i="4"/>
  <c r="T278" i="4"/>
  <c r="T277" i="4" s="1"/>
  <c r="R120" i="5"/>
  <c r="P132" i="5"/>
  <c r="BK214" i="3"/>
  <c r="J214" i="3"/>
  <c r="J99" i="3" s="1"/>
  <c r="T360" i="3"/>
  <c r="T486" i="3"/>
  <c r="R538" i="3"/>
  <c r="T607" i="3"/>
  <c r="P669" i="3"/>
  <c r="R743" i="3"/>
  <c r="BK789" i="3"/>
  <c r="J789" i="3"/>
  <c r="J114" i="3" s="1"/>
  <c r="R817" i="3"/>
  <c r="BK886" i="3"/>
  <c r="J886" i="3" s="1"/>
  <c r="J117" i="3" s="1"/>
  <c r="T886" i="3"/>
  <c r="T950" i="3"/>
  <c r="P219" i="4"/>
  <c r="T268" i="4"/>
  <c r="R278" i="4"/>
  <c r="R277" i="4"/>
  <c r="T120" i="5"/>
  <c r="R132" i="5"/>
  <c r="T214" i="3"/>
  <c r="BK360" i="3"/>
  <c r="J360" i="3" s="1"/>
  <c r="J102" i="3" s="1"/>
  <c r="P486" i="3"/>
  <c r="T527" i="3"/>
  <c r="BK532" i="3"/>
  <c r="J532" i="3"/>
  <c r="J106" i="3" s="1"/>
  <c r="R532" i="3"/>
  <c r="BK580" i="3"/>
  <c r="BK140" i="3" s="1"/>
  <c r="J140" i="3" s="1"/>
  <c r="J96" i="3" s="1"/>
  <c r="T580" i="3"/>
  <c r="T669" i="3"/>
  <c r="BK762" i="3"/>
  <c r="J762" i="3"/>
  <c r="J113" i="3" s="1"/>
  <c r="BK817" i="3"/>
  <c r="J817" i="3"/>
  <c r="J115" i="3" s="1"/>
  <c r="R866" i="3"/>
  <c r="BK904" i="3"/>
  <c r="J904" i="3" s="1"/>
  <c r="J118" i="3" s="1"/>
  <c r="P950" i="3"/>
  <c r="P128" i="4"/>
  <c r="P127" i="4" s="1"/>
  <c r="P126" i="4" s="1"/>
  <c r="AU97" i="1" s="1"/>
  <c r="P202" i="4"/>
  <c r="T202" i="4"/>
  <c r="P210" i="4"/>
  <c r="R210" i="4"/>
  <c r="BK268" i="4"/>
  <c r="J268" i="4" s="1"/>
  <c r="J103" i="4" s="1"/>
  <c r="BK120" i="5"/>
  <c r="J120" i="5" s="1"/>
  <c r="J97" i="5" s="1"/>
  <c r="BK132" i="5"/>
  <c r="J132" i="5" s="1"/>
  <c r="J99" i="5" s="1"/>
  <c r="P141" i="3"/>
  <c r="BK174" i="3"/>
  <c r="J174" i="3" s="1"/>
  <c r="J98" i="3" s="1"/>
  <c r="T174" i="3"/>
  <c r="R360" i="3"/>
  <c r="R486" i="3"/>
  <c r="R527" i="3"/>
  <c r="P532" i="3"/>
  <c r="T532" i="3"/>
  <c r="P580" i="3"/>
  <c r="R580" i="3"/>
  <c r="BK669" i="3"/>
  <c r="J669" i="3" s="1"/>
  <c r="J111" i="3" s="1"/>
  <c r="T743" i="3"/>
  <c r="P789" i="3"/>
  <c r="T817" i="3"/>
  <c r="T904" i="3"/>
  <c r="T219" i="4"/>
  <c r="BK125" i="5"/>
  <c r="J125" i="5"/>
  <c r="J98" i="5" s="1"/>
  <c r="T132" i="5"/>
  <c r="BK197" i="2"/>
  <c r="J197" i="2" s="1"/>
  <c r="J99" i="2" s="1"/>
  <c r="BK207" i="2"/>
  <c r="J207" i="2" s="1"/>
  <c r="J101" i="2" s="1"/>
  <c r="BK202" i="2"/>
  <c r="J202" i="2" s="1"/>
  <c r="J100" i="2" s="1"/>
  <c r="BK329" i="2"/>
  <c r="J329" i="2" s="1"/>
  <c r="J107" i="2" s="1"/>
  <c r="BK947" i="3"/>
  <c r="J947" i="3" s="1"/>
  <c r="J119" i="3" s="1"/>
  <c r="BK274" i="4"/>
  <c r="J274" i="4" s="1"/>
  <c r="J104" i="4" s="1"/>
  <c r="BK191" i="4"/>
  <c r="J191" i="4" s="1"/>
  <c r="J99" i="4" s="1"/>
  <c r="E109" i="5"/>
  <c r="F116" i="5"/>
  <c r="BF135" i="5"/>
  <c r="J116" i="5"/>
  <c r="BF126" i="5"/>
  <c r="BF137" i="5"/>
  <c r="BF141" i="5"/>
  <c r="J278" i="4"/>
  <c r="J106" i="4"/>
  <c r="J89" i="5"/>
  <c r="J115" i="5"/>
  <c r="BF128" i="5"/>
  <c r="BF130" i="5"/>
  <c r="F91" i="5"/>
  <c r="BF121" i="5"/>
  <c r="BF123" i="5"/>
  <c r="BF133" i="5"/>
  <c r="BF139" i="5"/>
  <c r="J91" i="4"/>
  <c r="BE222" i="4"/>
  <c r="BE283" i="4"/>
  <c r="E85" i="4"/>
  <c r="J123" i="4"/>
  <c r="BE188" i="4"/>
  <c r="BE192" i="4"/>
  <c r="BE203" i="4"/>
  <c r="BE206" i="4"/>
  <c r="BE247" i="4"/>
  <c r="F92" i="4"/>
  <c r="F122" i="4"/>
  <c r="BE158" i="4"/>
  <c r="BE164" i="4"/>
  <c r="BE168" i="4"/>
  <c r="BE213" i="4"/>
  <c r="BE215" i="4"/>
  <c r="BE217" i="4"/>
  <c r="BE234" i="4"/>
  <c r="BE243" i="4"/>
  <c r="BE245" i="4"/>
  <c r="BE263" i="4"/>
  <c r="BE269" i="4"/>
  <c r="BE279" i="4"/>
  <c r="J89" i="4"/>
  <c r="BE144" i="4"/>
  <c r="BE211" i="4"/>
  <c r="BE225" i="4"/>
  <c r="BE259" i="4"/>
  <c r="BE281" i="4"/>
  <c r="BE129" i="4"/>
  <c r="BE179" i="4"/>
  <c r="BE197" i="4"/>
  <c r="BE251" i="4"/>
  <c r="BE255" i="4"/>
  <c r="BE257" i="4"/>
  <c r="BE261" i="4"/>
  <c r="BE265" i="4"/>
  <c r="BE134" i="4"/>
  <c r="BE139" i="4"/>
  <c r="BE160" i="4"/>
  <c r="BE166" i="4"/>
  <c r="BE208" i="4"/>
  <c r="BE220" i="4"/>
  <c r="BE253" i="4"/>
  <c r="BE271" i="4"/>
  <c r="BE275" i="4"/>
  <c r="BE132" i="4"/>
  <c r="BE149" i="4"/>
  <c r="BE162" i="4"/>
  <c r="BE249" i="4"/>
  <c r="E130" i="3"/>
  <c r="BE172" i="3"/>
  <c r="BE225" i="3"/>
  <c r="BE238" i="3"/>
  <c r="BE269" i="3"/>
  <c r="BE339" i="3"/>
  <c r="BE352" i="3"/>
  <c r="BE409" i="3"/>
  <c r="BE448" i="3"/>
  <c r="BE492" i="3"/>
  <c r="BE525" i="3"/>
  <c r="BE626" i="3"/>
  <c r="BE653" i="3"/>
  <c r="BE662" i="3"/>
  <c r="BE687" i="3"/>
  <c r="BE735" i="3"/>
  <c r="BE746" i="3"/>
  <c r="BE768" i="3"/>
  <c r="BE785" i="3"/>
  <c r="BE787" i="3"/>
  <c r="BE818" i="3"/>
  <c r="BE824" i="3"/>
  <c r="BE831" i="3"/>
  <c r="BE833" i="3"/>
  <c r="BE835" i="3"/>
  <c r="BE860" i="3"/>
  <c r="BE867" i="3"/>
  <c r="BE870" i="3"/>
  <c r="BE925" i="3"/>
  <c r="BE941" i="3"/>
  <c r="BE951" i="3"/>
  <c r="BE953" i="3"/>
  <c r="BE955" i="3"/>
  <c r="J134" i="3"/>
  <c r="BE161" i="3"/>
  <c r="BE253" i="3"/>
  <c r="BE275" i="3"/>
  <c r="BE279" i="3"/>
  <c r="BE343" i="3"/>
  <c r="BE346" i="3"/>
  <c r="BE367" i="3"/>
  <c r="BE387" i="3"/>
  <c r="BE394" i="3"/>
  <c r="BE402" i="3"/>
  <c r="BE435" i="3"/>
  <c r="BE437" i="3"/>
  <c r="BE464" i="3"/>
  <c r="BE498" i="3"/>
  <c r="BE507" i="3"/>
  <c r="BE528" i="3"/>
  <c r="BE557" i="3"/>
  <c r="BE600" i="3"/>
  <c r="BE639" i="3"/>
  <c r="BE660" i="3"/>
  <c r="BE665" i="3"/>
  <c r="BE667" i="3"/>
  <c r="BE674" i="3"/>
  <c r="BE693" i="3"/>
  <c r="BE699" i="3"/>
  <c r="BE722" i="3"/>
  <c r="BE730" i="3"/>
  <c r="BE738" i="3"/>
  <c r="BE755" i="3"/>
  <c r="BE802" i="3"/>
  <c r="BE848" i="3"/>
  <c r="BE875" i="3"/>
  <c r="BE887" i="3"/>
  <c r="BE929" i="3"/>
  <c r="BE932" i="3"/>
  <c r="BE945" i="3"/>
  <c r="F91" i="3"/>
  <c r="BE144" i="3"/>
  <c r="BE159" i="3"/>
  <c r="BE163" i="3"/>
  <c r="BE182" i="3"/>
  <c r="BE246" i="3"/>
  <c r="BE250" i="3"/>
  <c r="BE263" i="3"/>
  <c r="BE305" i="3"/>
  <c r="BE327" i="3"/>
  <c r="BE373" i="3"/>
  <c r="BE417" i="3"/>
  <c r="BE454" i="3"/>
  <c r="BE457" i="3"/>
  <c r="BE461" i="3"/>
  <c r="BE471" i="3"/>
  <c r="BE504" i="3"/>
  <c r="BE516" i="3"/>
  <c r="BE584" i="3"/>
  <c r="BE592" i="3"/>
  <c r="BE596" i="3"/>
  <c r="BE614" i="3"/>
  <c r="BE617" i="3"/>
  <c r="BE690" i="3"/>
  <c r="BE703" i="3"/>
  <c r="BE725" i="3"/>
  <c r="BE773" i="3"/>
  <c r="BE808" i="3"/>
  <c r="BE896" i="3"/>
  <c r="BE914" i="3"/>
  <c r="BE943" i="3"/>
  <c r="J92" i="3"/>
  <c r="BE150" i="3"/>
  <c r="BE175" i="3"/>
  <c r="BE287" i="3"/>
  <c r="BE301" i="3"/>
  <c r="BE349" i="3"/>
  <c r="BE378" i="3"/>
  <c r="BE432" i="3"/>
  <c r="BE439" i="3"/>
  <c r="BE474" i="3"/>
  <c r="BE521" i="3"/>
  <c r="BE530" i="3"/>
  <c r="BE539" i="3"/>
  <c r="BE670" i="3"/>
  <c r="BE679" i="3"/>
  <c r="BE684" i="3"/>
  <c r="BE711" i="3"/>
  <c r="BE790" i="3"/>
  <c r="BE810" i="3"/>
  <c r="BE822" i="3"/>
  <c r="BE827" i="3"/>
  <c r="BE845" i="3"/>
  <c r="BE908" i="3"/>
  <c r="BE916" i="3"/>
  <c r="BE922" i="3"/>
  <c r="BE939" i="3"/>
  <c r="F92" i="3"/>
  <c r="BE142" i="3"/>
  <c r="BE208" i="3"/>
  <c r="BE222" i="3"/>
  <c r="BE271" i="3"/>
  <c r="BE309" i="3"/>
  <c r="BE364" i="3"/>
  <c r="BE370" i="3"/>
  <c r="BE442" i="3"/>
  <c r="BE451" i="3"/>
  <c r="BE519" i="3"/>
  <c r="BE533" i="3"/>
  <c r="BE536" i="3"/>
  <c r="BE623" i="3"/>
  <c r="BE655" i="3"/>
  <c r="BE657" i="3"/>
  <c r="BE682" i="3"/>
  <c r="BE707" i="3"/>
  <c r="BE741" i="3"/>
  <c r="BE750" i="3"/>
  <c r="BE753" i="3"/>
  <c r="BE760" i="3"/>
  <c r="BE813" i="3"/>
  <c r="BE815" i="3"/>
  <c r="BE854" i="3"/>
  <c r="BE878" i="3"/>
  <c r="BE893" i="3"/>
  <c r="BE910" i="3"/>
  <c r="BE919" i="3"/>
  <c r="BE927" i="3"/>
  <c r="BE948" i="3"/>
  <c r="J91" i="3"/>
  <c r="BE179" i="3"/>
  <c r="BE186" i="3"/>
  <c r="BE189" i="3"/>
  <c r="BE193" i="3"/>
  <c r="BE200" i="3"/>
  <c r="BE231" i="3"/>
  <c r="BE259" i="3"/>
  <c r="BE261" i="3"/>
  <c r="BE265" i="3"/>
  <c r="BE273" i="3"/>
  <c r="BE317" i="3"/>
  <c r="BE358" i="3"/>
  <c r="BE361" i="3"/>
  <c r="BE396" i="3"/>
  <c r="BE427" i="3"/>
  <c r="BE511" i="3"/>
  <c r="BE514" i="3"/>
  <c r="BE589" i="3"/>
  <c r="BE602" i="3"/>
  <c r="BE642" i="3"/>
  <c r="BE696" i="3"/>
  <c r="BE715" i="3"/>
  <c r="BE719" i="3"/>
  <c r="BE782" i="3"/>
  <c r="BE805" i="3"/>
  <c r="BE842" i="3"/>
  <c r="BE899" i="3"/>
  <c r="BE210" i="3"/>
  <c r="BE215" i="3"/>
  <c r="BE267" i="3"/>
  <c r="BE355" i="3"/>
  <c r="BE423" i="3"/>
  <c r="BE478" i="3"/>
  <c r="BE482" i="3"/>
  <c r="BE484" i="3"/>
  <c r="BE487" i="3"/>
  <c r="BE509" i="3"/>
  <c r="BE523" i="3"/>
  <c r="BE548" i="3"/>
  <c r="BE566" i="3"/>
  <c r="BE569" i="3"/>
  <c r="BE572" i="3"/>
  <c r="BE576" i="3"/>
  <c r="BE581" i="3"/>
  <c r="BE605" i="3"/>
  <c r="BE608" i="3"/>
  <c r="BE633" i="3"/>
  <c r="BE636" i="3"/>
  <c r="BE645" i="3"/>
  <c r="BE672" i="3"/>
  <c r="BE744" i="3"/>
  <c r="BE873" i="3"/>
  <c r="BE881" i="3"/>
  <c r="BE883" i="3"/>
  <c r="BE902" i="3"/>
  <c r="BE934" i="3"/>
  <c r="BE156" i="3"/>
  <c r="BE257" i="3"/>
  <c r="BE283" i="3"/>
  <c r="BE291" i="3"/>
  <c r="BE295" i="3"/>
  <c r="BE313" i="3"/>
  <c r="BE337" i="3"/>
  <c r="BE376" i="3"/>
  <c r="BE411" i="3"/>
  <c r="BE467" i="3"/>
  <c r="BE550" i="3"/>
  <c r="BE553" i="3"/>
  <c r="BE560" i="3"/>
  <c r="BE578" i="3"/>
  <c r="BE612" i="3"/>
  <c r="BE620" i="3"/>
  <c r="BE650" i="3"/>
  <c r="BE677" i="3"/>
  <c r="BE758" i="3"/>
  <c r="BE763" i="3"/>
  <c r="BE780" i="3"/>
  <c r="BE890" i="3"/>
  <c r="BE905" i="3"/>
  <c r="BE937" i="3"/>
  <c r="E85" i="2"/>
  <c r="J91" i="2"/>
  <c r="J123" i="2"/>
  <c r="BE146" i="2"/>
  <c r="BE213" i="2"/>
  <c r="BE217" i="2"/>
  <c r="BE250" i="2"/>
  <c r="BE263" i="2"/>
  <c r="BE304" i="2"/>
  <c r="BE323" i="2"/>
  <c r="BE335" i="2"/>
  <c r="BE409" i="2"/>
  <c r="BE438" i="2"/>
  <c r="BE452" i="2"/>
  <c r="BE456" i="2"/>
  <c r="BE458" i="2"/>
  <c r="BE142" i="2"/>
  <c r="BE161" i="2"/>
  <c r="BE238" i="2"/>
  <c r="BE330" i="2"/>
  <c r="BE450" i="2"/>
  <c r="J126" i="2"/>
  <c r="BE165" i="2"/>
  <c r="BE177" i="2"/>
  <c r="BE193" i="2"/>
  <c r="BE222" i="2"/>
  <c r="BE233" i="2"/>
  <c r="BE258" i="2"/>
  <c r="BE273" i="2"/>
  <c r="BE277" i="2"/>
  <c r="BE286" i="2"/>
  <c r="BE290" i="2"/>
  <c r="BE312" i="2"/>
  <c r="BE356" i="2"/>
  <c r="BE362" i="2"/>
  <c r="BE394" i="2"/>
  <c r="BE432" i="2"/>
  <c r="BE446" i="2"/>
  <c r="F126" i="2"/>
  <c r="BE131" i="2"/>
  <c r="BE157" i="2"/>
  <c r="BE173" i="2"/>
  <c r="BE203" i="2"/>
  <c r="BE246" i="2"/>
  <c r="BE282" i="2"/>
  <c r="BE294" i="2"/>
  <c r="BE319" i="2"/>
  <c r="BE344" i="2"/>
  <c r="BE454" i="2"/>
  <c r="BE138" i="2"/>
  <c r="BE185" i="2"/>
  <c r="BE189" i="2"/>
  <c r="BE242" i="2"/>
  <c r="BE267" i="2"/>
  <c r="BE269" i="2"/>
  <c r="BE308" i="2"/>
  <c r="BE367" i="2"/>
  <c r="BE384" i="2"/>
  <c r="BE448" i="2"/>
  <c r="F91" i="2"/>
  <c r="BE148" i="2"/>
  <c r="BE153" i="2"/>
  <c r="BE169" i="2"/>
  <c r="BE181" i="2"/>
  <c r="BE198" i="2"/>
  <c r="BE208" i="2"/>
  <c r="BE229" i="2"/>
  <c r="BE254" i="2"/>
  <c r="BE298" i="2"/>
  <c r="BE350" i="2"/>
  <c r="BE358" i="2"/>
  <c r="BE378" i="2"/>
  <c r="BE388" i="2"/>
  <c r="BE398" i="2"/>
  <c r="F35" i="2"/>
  <c r="BB95" i="1" s="1"/>
  <c r="F35" i="4"/>
  <c r="BB97" i="1"/>
  <c r="J34" i="4"/>
  <c r="AW97" i="1"/>
  <c r="J33" i="5"/>
  <c r="AV98" i="1" s="1"/>
  <c r="F36" i="5"/>
  <c r="BC98" i="1"/>
  <c r="F35" i="3"/>
  <c r="BB96" i="1"/>
  <c r="J34" i="3"/>
  <c r="AW96" i="1" s="1"/>
  <c r="F34" i="3"/>
  <c r="BA96" i="1"/>
  <c r="F34" i="2"/>
  <c r="BA95" i="1"/>
  <c r="F36" i="3"/>
  <c r="BC96" i="1" s="1"/>
  <c r="F36" i="2"/>
  <c r="BC95" i="1"/>
  <c r="F37" i="4"/>
  <c r="BD97" i="1"/>
  <c r="F36" i="4"/>
  <c r="BC97" i="1" s="1"/>
  <c r="F37" i="2"/>
  <c r="BD95" i="1"/>
  <c r="F37" i="3"/>
  <c r="BD96" i="1"/>
  <c r="J34" i="2"/>
  <c r="AW95" i="1" s="1"/>
  <c r="F34" i="4"/>
  <c r="BA97" i="1"/>
  <c r="F33" i="5"/>
  <c r="AZ98" i="1"/>
  <c r="F37" i="5"/>
  <c r="BD98" i="1" s="1"/>
  <c r="F35" i="5"/>
  <c r="BB98" i="1"/>
  <c r="J580" i="3" l="1"/>
  <c r="J108" i="3" s="1"/>
  <c r="T119" i="5"/>
  <c r="T140" i="3"/>
  <c r="T129" i="2"/>
  <c r="P140" i="3"/>
  <c r="AU96" i="1" s="1"/>
  <c r="R119" i="5"/>
  <c r="R140" i="3"/>
  <c r="P119" i="5"/>
  <c r="AU98" i="1"/>
  <c r="T127" i="4"/>
  <c r="T126" i="4" s="1"/>
  <c r="R129" i="2"/>
  <c r="R127" i="4"/>
  <c r="R126" i="4"/>
  <c r="P129" i="2"/>
  <c r="AU95" i="1"/>
  <c r="BK127" i="4"/>
  <c r="J127" i="4"/>
  <c r="J97" i="4"/>
  <c r="BK129" i="2"/>
  <c r="J129" i="2"/>
  <c r="J30" i="2" s="1"/>
  <c r="AG95" i="1" s="1"/>
  <c r="BK119" i="5"/>
  <c r="J119" i="5" s="1"/>
  <c r="J96" i="5" s="1"/>
  <c r="BK126" i="4"/>
  <c r="J126" i="4"/>
  <c r="J33" i="2"/>
  <c r="AV95" i="1"/>
  <c r="AT95" i="1" s="1"/>
  <c r="F33" i="2"/>
  <c r="AZ95" i="1"/>
  <c r="J33" i="3"/>
  <c r="AV96" i="1"/>
  <c r="AT96" i="1"/>
  <c r="F33" i="3"/>
  <c r="AZ96" i="1" s="1"/>
  <c r="J33" i="4"/>
  <c r="AV97" i="1"/>
  <c r="AT97" i="1" s="1"/>
  <c r="J34" i="5"/>
  <c r="AW98" i="1"/>
  <c r="AT98" i="1"/>
  <c r="J30" i="3"/>
  <c r="AG96" i="1"/>
  <c r="F33" i="4"/>
  <c r="AZ97" i="1" s="1"/>
  <c r="BC94" i="1"/>
  <c r="W32" i="1"/>
  <c r="F34" i="5"/>
  <c r="BA98" i="1"/>
  <c r="BA94" i="1" s="1"/>
  <c r="AW94" i="1" s="1"/>
  <c r="AK30" i="1" s="1"/>
  <c r="J30" i="4"/>
  <c r="AG97" i="1"/>
  <c r="BB94" i="1"/>
  <c r="W31" i="1" s="1"/>
  <c r="BD94" i="1"/>
  <c r="W33" i="1"/>
  <c r="J96" i="2" l="1"/>
  <c r="AN97" i="1"/>
  <c r="J96" i="4"/>
  <c r="AN96" i="1"/>
  <c r="J39" i="4"/>
  <c r="J39" i="3"/>
  <c r="J39" i="2"/>
  <c r="AN95" i="1"/>
  <c r="AU94" i="1"/>
  <c r="J30" i="5"/>
  <c r="AG98" i="1"/>
  <c r="AG94" i="1" s="1"/>
  <c r="AK26" i="1" s="1"/>
  <c r="AZ94" i="1"/>
  <c r="W29" i="1" s="1"/>
  <c r="W30" i="1"/>
  <c r="AX94" i="1"/>
  <c r="AY94" i="1"/>
  <c r="J39" i="5" l="1"/>
  <c r="AN98" i="1"/>
  <c r="AV94" i="1"/>
  <c r="AK29" i="1"/>
  <c r="AK35" i="1"/>
  <c r="AT94" i="1" l="1"/>
  <c r="AN94" i="1" s="1"/>
</calcChain>
</file>

<file path=xl/sharedStrings.xml><?xml version="1.0" encoding="utf-8"?>
<sst xmlns="http://schemas.openxmlformats.org/spreadsheetml/2006/main" count="17002" uniqueCount="2416">
  <si>
    <t>Export Komplet</t>
  </si>
  <si>
    <t/>
  </si>
  <si>
    <t>2.0</t>
  </si>
  <si>
    <t>ZAMOK</t>
  </si>
  <si>
    <t>False</t>
  </si>
  <si>
    <t>{8b248b3d-8efc-4a34-8aba-0db1e788896e}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</si>
  <si>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</si>
  <si>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</si>
  <si>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</si>
  <si>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</si>
  <si>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</si>
  <si>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</si>
  <si>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</si>
  <si>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</si>
  <si>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</si>
  <si>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</si>
  <si>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</si>
  <si>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Spolkové zázemí na hřišti - Hynčice</t>
  </si>
  <si>
    <t>KSO:</t>
  </si>
  <si>
    <t>CC-CZ:</t>
  </si>
  <si>
    <t>Místo:</t>
  </si>
  <si>
    <t xml:space="preserve"> </t>
  </si>
  <si>
    <t>Datum:</t>
  </si>
  <si>
    <t>11. 5. 2023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</si>
  <si>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</si>
  <si>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</si>
  <si>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</si>
  <si>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</si>
  <si>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</si>
  <si>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</si>
  <si>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</si>
  <si>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</si>
  <si>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</si>
  <si>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</si>
  <si>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</si>
  <si>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</si>
  <si>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</si>
  <si>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</si>
  <si>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</si>
  <si>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</si>
  <si>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</si>
  <si>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</si>
  <si>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</si>
  <si>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</si>
  <si>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</si>
  <si>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</si>
  <si>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</si>
  <si>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</si>
  <si>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</si>
  <si>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</si>
  <si>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</si>
  <si>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</si>
  <si>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</si>
  <si>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</si>
  <si>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</si>
  <si>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</si>
  <si>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</si>
  <si>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</si>
  <si>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</si>
  <si>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</si>
  <si>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</si>
  <si>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</si>
  <si>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</si>
  <si>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</si>
  <si>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</si>
  <si>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</si>
  <si>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</si>
  <si>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</si>
  <si>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</si>
  <si>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</si>
  <si>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</si>
  <si>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</si>
  <si>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</si>
  <si>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</si>
  <si>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</si>
  <si>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</si>
  <si>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</si>
  <si>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</si>
  <si>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</si>
  <si>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Odstranění stavby</t>
  </si>
  <si>
    <t>STA</t>
  </si>
  <si>
    <t>1</t>
  </si>
  <si>
    <t>{463da933-751a-4e37-8c51-600c91b84acb}</t>
  </si>
  <si>
    <t>-1</t>
  </si>
  <si>
    <t>02</t>
  </si>
  <si>
    <t>Novostavba</t>
  </si>
  <si>
    <t>{6bd6fe10-1112-4f1e-858f-dfefc8a3f365}</t>
  </si>
  <si>
    <t>03</t>
  </si>
  <si>
    <t>Přípojky</t>
  </si>
  <si>
    <t>{de8e4204-2133-4b80-ba9f-e005163279a0}</t>
  </si>
  <si>
    <t>2</t>
  </si>
  <si>
    <t>VRN</t>
  </si>
  <si>
    <t>Vedlejší rozpočtové náklady</t>
  </si>
  <si>
    <t>{181ea439-80e6-4f81-82c3-dcd393af0f25}</t>
  </si>
  <si>
    <t>A39</t>
  </si>
  <si>
    <t>100</t>
  </si>
  <si>
    <t>A65</t>
  </si>
  <si>
    <t>780</t>
  </si>
  <si>
    <t>KRYCÍ LIST SOUPISU PRACÍ</t>
  </si>
  <si>
    <t>A67</t>
  </si>
  <si>
    <t>50</t>
  </si>
  <si>
    <t>B1</t>
  </si>
  <si>
    <t>26</t>
  </si>
  <si>
    <t>B12</t>
  </si>
  <si>
    <t>18,29</t>
  </si>
  <si>
    <t>B13</t>
  </si>
  <si>
    <t>0,25</t>
  </si>
  <si>
    <t>Objekt:</t>
  </si>
  <si>
    <t>B15</t>
  </si>
  <si>
    <t>3,546</t>
  </si>
  <si>
    <t>01 - Odstranění stavby</t>
  </si>
  <si>
    <t>B17</t>
  </si>
  <si>
    <t>12,263</t>
  </si>
  <si>
    <t>B18</t>
  </si>
  <si>
    <t>12,434</t>
  </si>
  <si>
    <t>B20</t>
  </si>
  <si>
    <t>-228,502</t>
  </si>
  <si>
    <t>B44</t>
  </si>
  <si>
    <t>199,08</t>
  </si>
  <si>
    <t>B6</t>
  </si>
  <si>
    <t>1,35</t>
  </si>
  <si>
    <t>B62</t>
  </si>
  <si>
    <t>B65</t>
  </si>
  <si>
    <t>324</t>
  </si>
  <si>
    <t>B67</t>
  </si>
  <si>
    <t>B7</t>
  </si>
  <si>
    <t>4,98</t>
  </si>
  <si>
    <t>B8</t>
  </si>
  <si>
    <t>45,548</t>
  </si>
  <si>
    <t>C12</t>
  </si>
  <si>
    <t>18,93</t>
  </si>
  <si>
    <t>C17</t>
  </si>
  <si>
    <t>18,334</t>
  </si>
  <si>
    <t>C18</t>
  </si>
  <si>
    <t>60,251</t>
  </si>
  <si>
    <t>C20</t>
  </si>
  <si>
    <t>-78,373</t>
  </si>
  <si>
    <t>C6</t>
  </si>
  <si>
    <t>33,955</t>
  </si>
  <si>
    <t>C65</t>
  </si>
  <si>
    <t>924,968</t>
  </si>
  <si>
    <t>D12</t>
  </si>
  <si>
    <t>6,13</t>
  </si>
  <si>
    <t>D17</t>
  </si>
  <si>
    <t>0,9</t>
  </si>
  <si>
    <t>D18</t>
  </si>
  <si>
    <t>16,969</t>
  </si>
  <si>
    <t>E12</t>
  </si>
  <si>
    <t>18,88</t>
  </si>
  <si>
    <t>E17</t>
  </si>
  <si>
    <t>8,769</t>
  </si>
  <si>
    <t>E18</t>
  </si>
  <si>
    <t>2,892</t>
  </si>
  <si>
    <t>F12</t>
  </si>
  <si>
    <t>6,05</t>
  </si>
  <si>
    <t>F17</t>
  </si>
  <si>
    <t>5,1</t>
  </si>
  <si>
    <t>F18</t>
  </si>
  <si>
    <t>3,013</t>
  </si>
  <si>
    <t>G18</t>
  </si>
  <si>
    <t>6,443</t>
  </si>
  <si>
    <t>H18</t>
  </si>
  <si>
    <t>1,122</t>
  </si>
  <si>
    <t>I18</t>
  </si>
  <si>
    <t>0,437</t>
  </si>
  <si>
    <t>J18</t>
  </si>
  <si>
    <t>2,312</t>
  </si>
  <si>
    <t>K18</t>
  </si>
  <si>
    <t>5,46</t>
  </si>
  <si>
    <t>L18</t>
  </si>
  <si>
    <t>2,748</t>
  </si>
  <si>
    <t>M18</t>
  </si>
  <si>
    <t>3,493</t>
  </si>
  <si>
    <t>N18</t>
  </si>
  <si>
    <t>2,114</t>
  </si>
  <si>
    <t>O18</t>
  </si>
  <si>
    <t>1,9</t>
  </si>
  <si>
    <t>P18</t>
  </si>
  <si>
    <t>0,821</t>
  </si>
  <si>
    <t>REKAPITULACE ČLENĚNÍ SOUPISU PRACÍ</t>
  </si>
  <si>
    <t>Kód dílu - Popis</t>
  </si>
  <si>
    <t>Cena celkem [CZK]</t>
  </si>
  <si>
    <t>Náklady ze soupisu prací</t>
  </si>
  <si>
    <t>1 - Zemní práce</t>
  </si>
  <si>
    <t>725 - Zdravotechnika - zařizovací předměty</t>
  </si>
  <si>
    <t>733 - Ústřední vytápění - rozvodné potrubí</t>
  </si>
  <si>
    <t>735 - Ústřední vytápění - otopná tělesa</t>
  </si>
  <si>
    <t>741 - Elektroinstalace - silnoproud</t>
  </si>
  <si>
    <t>751 - Vzduchotechnika</t>
  </si>
  <si>
    <t>762 - Konstrukce tesařské</t>
  </si>
  <si>
    <t>764 - Konstrukce klempířské</t>
  </si>
  <si>
    <t>766 - Konstrukce truhlářské</t>
  </si>
  <si>
    <t>767 - Konstrukce zámečnické</t>
  </si>
  <si>
    <t>795 - Lokální vytápění</t>
  </si>
  <si>
    <t>9 - Ostatní konstrukce a práce, bourání</t>
  </si>
  <si>
    <t>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</si>
  <si>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</si>
  <si>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</si>
  <si>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</si>
  <si>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</si>
  <si>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</si>
  <si>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</si>
  <si>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</si>
  <si>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</si>
  <si>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</si>
  <si>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</si>
  <si>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</si>
  <si>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</si>
  <si>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</si>
  <si>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</si>
  <si>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4</t>
  </si>
  <si>
    <t>ROZPOCET</t>
  </si>
  <si>
    <t>K</t>
  </si>
  <si>
    <t>113106121</t>
  </si>
  <si>
    <t>Rozebrání dlažeb komunikací pro pěší s přemístěním hmot na skládku na vzdálenost do 3 m nebo s naložením na dopravní prostředek s ložem z kameniva nebo živice a</t>
  </si>
  <si>
    <t>M2</t>
  </si>
  <si>
    <t>CS ÚRS 2021 01</t>
  </si>
  <si>
    <t>891449586</t>
  </si>
  <si>
    <t>PP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</si>
  <si>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</si>
  <si>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VV</t>
  </si>
  <si>
    <t>"dle TZ a PD, v.č. D.1.1-1.01 až 1.02</t>
  </si>
  <si>
    <t>"před vstupem do objektu a na WC</t>
  </si>
  <si>
    <t>A1</t>
  </si>
  <si>
    <t>1.500*2.500</t>
  </si>
  <si>
    <t>8.000*1.500+7.000*2.000</t>
  </si>
  <si>
    <t>C1</t>
  </si>
  <si>
    <t>"Celkem: "A1+B1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</si>
  <si>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</si>
  <si>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</si>
  <si>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</si>
  <si>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-64033160</t>
  </si>
  <si>
    <t>A2</t>
  </si>
  <si>
    <t>1.500</t>
  </si>
  <si>
    <t>3</t>
  </si>
  <si>
    <t>174151101</t>
  </si>
  <si>
    <t>Zásyp sypaninou z jakékoliv horniny strojně s uložením výkopku ve vrstvách se zhutněním jam, šachet, rýh nebo kolem objektů v těchto vykopávkách</t>
  </si>
  <si>
    <t>M3</t>
  </si>
  <si>
    <t>1577472919</t>
  </si>
  <si>
    <t>A3</t>
  </si>
  <si>
    <t>"po vybouraných základech"  46.515+46.058</t>
  </si>
  <si>
    <t>10364100</t>
  </si>
  <si>
    <t>zemina pro terénní úpravy - tříděná</t>
  </si>
  <si>
    <t>T</t>
  </si>
  <si>
    <t>8</t>
  </si>
  <si>
    <t>-2546317</t>
  </si>
  <si>
    <t>5</t>
  </si>
  <si>
    <t>181951112</t>
  </si>
  <si>
    <t>Úprava pláně vyrovnáním výškových rozdílů strojně v hornině třídy těžitelnosti I, skupiny 1 až 3 se zhutněním</t>
  </si>
  <si>
    <t>-782209068</t>
  </si>
  <si>
    <t>A5</t>
  </si>
  <si>
    <t>46.000*15.000</t>
  </si>
  <si>
    <t>725</t>
  </si>
  <si>
    <t>Zdravotechnika - zařizovací předměty</t>
  </si>
  <si>
    <t>24</t>
  </si>
  <si>
    <t>725110811</t>
  </si>
  <si>
    <t>Demontáž klozetů splachovacích s nádrží nebo tlakovým splachovačem</t>
  </si>
  <si>
    <t>SOUBOR</t>
  </si>
  <si>
    <t>-1280197792</t>
  </si>
  <si>
    <t>A28</t>
  </si>
  <si>
    <t>25</t>
  </si>
  <si>
    <t>725130811</t>
  </si>
  <si>
    <t>Demontáž pisoárových stání s nádrží jednodílných</t>
  </si>
  <si>
    <t>-2037311896</t>
  </si>
  <si>
    <t>A29</t>
  </si>
  <si>
    <t>725210821</t>
  </si>
  <si>
    <t>Demontáž umyvadel bez výtokových armatur umyvadel</t>
  </si>
  <si>
    <t>1995492796</t>
  </si>
  <si>
    <t>A30</t>
  </si>
  <si>
    <t>27</t>
  </si>
  <si>
    <t>725310823</t>
  </si>
  <si>
    <t>Demontáž dřezů jednodílných bez výtokových armatur vestavěných v kuchyňských sestavách</t>
  </si>
  <si>
    <t>-1656611342</t>
  </si>
  <si>
    <t>A31</t>
  </si>
  <si>
    <t>28</t>
  </si>
  <si>
    <t>725320822</t>
  </si>
  <si>
    <t>Demontáž dřezů dvojitých bez výtokových armatur vestavěných v kuchyňských sestavách</t>
  </si>
  <si>
    <t>-649572378</t>
  </si>
  <si>
    <t>A32</t>
  </si>
  <si>
    <t>29</t>
  </si>
  <si>
    <t>725530826</t>
  </si>
  <si>
    <t>Demontáž elektrických zásobníkových ohřívačů vody akumulačních do 800 l</t>
  </si>
  <si>
    <t>1383773046</t>
  </si>
  <si>
    <t>A33</t>
  </si>
  <si>
    <t>"m.č. 105"  1</t>
  </si>
  <si>
    <t>30</t>
  </si>
  <si>
    <t>725820801</t>
  </si>
  <si>
    <t>Demontáž baterií nástěnných do G 3/4</t>
  </si>
  <si>
    <t>611541903</t>
  </si>
  <si>
    <t>A34</t>
  </si>
  <si>
    <t>5+2</t>
  </si>
  <si>
    <t>31</t>
  </si>
  <si>
    <t>725840850</t>
  </si>
  <si>
    <t>Demontáž baterií sprchových diferenciálních do G 3/4 x 1</t>
  </si>
  <si>
    <t>KUS</t>
  </si>
  <si>
    <t>-1770937095</t>
  </si>
  <si>
    <t>A35</t>
  </si>
  <si>
    <t>32</t>
  </si>
  <si>
    <t>725840860</t>
  </si>
  <si>
    <t>Demontáž baterií sprchových diferenciálních sprchových ramen nebo sprch táhlových</t>
  </si>
  <si>
    <t>-118133516</t>
  </si>
  <si>
    <t>A36</t>
  </si>
  <si>
    <t>33</t>
  </si>
  <si>
    <t>725860811</t>
  </si>
  <si>
    <t>Demontáž zápachových uzávěrek pro zařizovací předměty jednoduchých</t>
  </si>
  <si>
    <t>1871995735</t>
  </si>
  <si>
    <t>A37</t>
  </si>
  <si>
    <t>"umyvydlo + dřez"  5+1</t>
  </si>
  <si>
    <t>34</t>
  </si>
  <si>
    <t>725860812</t>
  </si>
  <si>
    <t>Demontáž zápachových uzávěrek pro zařizovací předměty dvojitých</t>
  </si>
  <si>
    <t>-435424851</t>
  </si>
  <si>
    <t>A38</t>
  </si>
  <si>
    <t>"dvojdřez"  1</t>
  </si>
  <si>
    <t>733</t>
  </si>
  <si>
    <t>Ústřední vytápění - rozvodné potrubí</t>
  </si>
  <si>
    <t>35</t>
  </si>
  <si>
    <t>733110803</t>
  </si>
  <si>
    <t>Demontáž potrubí z trubek ocelových závitových DN do 15</t>
  </si>
  <si>
    <t>1832345910</t>
  </si>
  <si>
    <t>"rozvody UT A39 vody"  50.000+50.000</t>
  </si>
  <si>
    <t>735</t>
  </si>
  <si>
    <t>Ústřední vytápění - otopná tělesa</t>
  </si>
  <si>
    <t>36</t>
  </si>
  <si>
    <t>735151821</t>
  </si>
  <si>
    <t>Demontáž otopných těles panelových dvouřadých stavební délky do 1500 mm</t>
  </si>
  <si>
    <t>321870083</t>
  </si>
  <si>
    <t>A40</t>
  </si>
  <si>
    <t>11</t>
  </si>
  <si>
    <t>741</t>
  </si>
  <si>
    <t>Elektroinstalace - silnoproud</t>
  </si>
  <si>
    <t>37</t>
  </si>
  <si>
    <t>741211817</t>
  </si>
  <si>
    <t>Demontáž rozvodnic kovových, uložených pod omítkou, krytí do IPx 4, plochy přes 0,8 m2</t>
  </si>
  <si>
    <t>694681613</t>
  </si>
  <si>
    <t>A41</t>
  </si>
  <si>
    <t>751</t>
  </si>
  <si>
    <t>Vzduchotechnika</t>
  </si>
  <si>
    <t>38</t>
  </si>
  <si>
    <t>751123811</t>
  </si>
  <si>
    <t>Demontáž ventilátoru radiálního nízkotlakého kruhové potrubí, průměru do 300 mm</t>
  </si>
  <si>
    <t>-1199342662</t>
  </si>
  <si>
    <t>A42</t>
  </si>
  <si>
    <t>39</t>
  </si>
  <si>
    <t>751398811</t>
  </si>
  <si>
    <t>Demontáž ostatních zařízení větrací mřížky z kruhového potrubí, průměru do 100 mm</t>
  </si>
  <si>
    <t>-1015389166</t>
  </si>
  <si>
    <t>A43</t>
  </si>
  <si>
    <t>762</t>
  </si>
  <si>
    <t>Konstrukce tesařské</t>
  </si>
  <si>
    <t>40</t>
  </si>
  <si>
    <t>762331812</t>
  </si>
  <si>
    <t>Demontáž vázaných konstrukcí krovů sklonu do 60° z hranolů, hranolků, fošen, průřezové plochy přes 120 do 224 cm2</t>
  </si>
  <si>
    <t>89426348</t>
  </si>
  <si>
    <t>"zděná část budovy</t>
  </si>
  <si>
    <t>A44</t>
  </si>
  <si>
    <t>"pozednice, vaznice"  4*20.000</t>
  </si>
  <si>
    <t>"krokve"  (2.700+6.780)*21</t>
  </si>
  <si>
    <t>C44</t>
  </si>
  <si>
    <t>"Celkem: "A44+B44</t>
  </si>
  <si>
    <t>41</t>
  </si>
  <si>
    <t>762335821</t>
  </si>
  <si>
    <t>Demontáž vázaných konstrukcí krovů sklonu do 60° krokví rovnoběžných s okapem (vlašských) na ocelový podklad, průřezové plochy do 120 cm2</t>
  </si>
  <si>
    <t>-1048104424</t>
  </si>
  <si>
    <t>A45</t>
  </si>
  <si>
    <t>"otevřená část budovy"  18.280*10</t>
  </si>
  <si>
    <t>42</t>
  </si>
  <si>
    <t>762341811</t>
  </si>
  <si>
    <t>Demontáž bednění a laťování bednění střech rovných, obloukových, sklonu do 60° se všemi nadstřešními konstrukcemi z prken hrubých, hoblovaných tl. do 32 mm</t>
  </si>
  <si>
    <t>-683789574</t>
  </si>
  <si>
    <t>A46</t>
  </si>
  <si>
    <t>"zděná část budovy"  (2.700+6.780)*20.000</t>
  </si>
  <si>
    <t>764</t>
  </si>
  <si>
    <t>Konstrukce klempířské</t>
  </si>
  <si>
    <t>43</t>
  </si>
  <si>
    <t>764001851</t>
  </si>
  <si>
    <t>Demontáž klempířských konstrukcí oplechování hřebene s větrací mřížkou nebo podkladním plechem do suti</t>
  </si>
  <si>
    <t>-1462721871</t>
  </si>
  <si>
    <t>A47</t>
  </si>
  <si>
    <t>38.200</t>
  </si>
  <si>
    <t>44</t>
  </si>
  <si>
    <t>764002801</t>
  </si>
  <si>
    <t>Demontáž klempířských konstrukcí závětrné lišty do suti</t>
  </si>
  <si>
    <t>450002954</t>
  </si>
  <si>
    <t>A48</t>
  </si>
  <si>
    <t>(2.700+6.780)*2</t>
  </si>
  <si>
    <t>45</t>
  </si>
  <si>
    <t>764002812</t>
  </si>
  <si>
    <t>Demontáž klempířských konstrukcí okapového plechu do suti, v krytině skládané</t>
  </si>
  <si>
    <t>-828352980</t>
  </si>
  <si>
    <t>A49</t>
  </si>
  <si>
    <t>38.200*2</t>
  </si>
  <si>
    <t>46</t>
  </si>
  <si>
    <t>764002851</t>
  </si>
  <si>
    <t>Demontáž klempířských konstrukcí oplechování parapetů do suti</t>
  </si>
  <si>
    <t>1641336020</t>
  </si>
  <si>
    <t>A50</t>
  </si>
  <si>
    <t>1.470*8+0.500</t>
  </si>
  <si>
    <t>47</t>
  </si>
  <si>
    <t>764004801</t>
  </si>
  <si>
    <t>Demontáž klempířských konstrukcí žlabu podokapního do suti</t>
  </si>
  <si>
    <t>352205015</t>
  </si>
  <si>
    <t>A51</t>
  </si>
  <si>
    <t>48</t>
  </si>
  <si>
    <t>764004861</t>
  </si>
  <si>
    <t>Demontáž klempířských konstrukcí svodu do suti</t>
  </si>
  <si>
    <t>228036431</t>
  </si>
  <si>
    <t>A52</t>
  </si>
  <si>
    <t>3.700*4</t>
  </si>
  <si>
    <t>766</t>
  </si>
  <si>
    <t>Konstrukce truhlářské</t>
  </si>
  <si>
    <t>49</t>
  </si>
  <si>
    <t>766411811</t>
  </si>
  <si>
    <t>Demontáž obložení stěn panely, plochy do 1,5 m2</t>
  </si>
  <si>
    <t>203553754</t>
  </si>
  <si>
    <t>A53</t>
  </si>
  <si>
    <t>"m.č. 111"  (6.445+3.795-0.900)*1.050</t>
  </si>
  <si>
    <t>766411822</t>
  </si>
  <si>
    <t>Demontáž obložení stěn podkladových roštů</t>
  </si>
  <si>
    <t>-2007243678</t>
  </si>
  <si>
    <t>51</t>
  </si>
  <si>
    <t>766441821</t>
  </si>
  <si>
    <t>Demontáž parapetních desek dřevěných nebo plastových šířky do 300 mm délky přes 1 m</t>
  </si>
  <si>
    <t>-762935356</t>
  </si>
  <si>
    <t>A55</t>
  </si>
  <si>
    <t>52</t>
  </si>
  <si>
    <t>766812820</t>
  </si>
  <si>
    <t>Demontáž kuchyňských linek dřevěných nebo kovových včetně skříněk uchycených na stěně, délky do 1500 mm</t>
  </si>
  <si>
    <t>1202368498</t>
  </si>
  <si>
    <t>A56</t>
  </si>
  <si>
    <t>"m.č. 106, 112"  1+2</t>
  </si>
  <si>
    <t>53</t>
  </si>
  <si>
    <t>766812840</t>
  </si>
  <si>
    <t>Demontáž kuchyňských linek dřevěných nebo kovových včetně skříněk uchycených na stěně, délky přes 1800 do 2100 mm</t>
  </si>
  <si>
    <t>-1688503672</t>
  </si>
  <si>
    <t>A57</t>
  </si>
  <si>
    <t>"m.č.  112"  1</t>
  </si>
  <si>
    <t>767</t>
  </si>
  <si>
    <t>Konstrukce zámečnické</t>
  </si>
  <si>
    <t>54</t>
  </si>
  <si>
    <t>767122812</t>
  </si>
  <si>
    <t>Demontáž stěn a příček s výplní z drátěné sítě svařovaných</t>
  </si>
  <si>
    <t>-1647841470</t>
  </si>
  <si>
    <t>A58</t>
  </si>
  <si>
    <t>"rámová zástěna"  4.015*3.140</t>
  </si>
  <si>
    <t>55</t>
  </si>
  <si>
    <t>767161813</t>
  </si>
  <si>
    <t>Demontáž zábradlí do suti rovného nerozebíratelný spoj hmotnosti 1 m zábradlí do 20 kg</t>
  </si>
  <si>
    <t>-658767930</t>
  </si>
  <si>
    <t>A59</t>
  </si>
  <si>
    <t>4.300+2.500+3.520+7.000</t>
  </si>
  <si>
    <t>56</t>
  </si>
  <si>
    <t>767392801</t>
  </si>
  <si>
    <t>Demontáž krytin střech z plechů nýtovaných do suti</t>
  </si>
  <si>
    <t>1014956223</t>
  </si>
  <si>
    <t>A60</t>
  </si>
  <si>
    <t>(2.700+6.780)*38.200</t>
  </si>
  <si>
    <t>57</t>
  </si>
  <si>
    <t>767651821</t>
  </si>
  <si>
    <t>Demontáž garážových a průmyslových vrat otvíravých, plochy do 6 m2</t>
  </si>
  <si>
    <t>1418372713</t>
  </si>
  <si>
    <t>A61</t>
  </si>
  <si>
    <t>"2150/2050 mm"  1</t>
  </si>
  <si>
    <t>58</t>
  </si>
  <si>
    <t>767661811</t>
  </si>
  <si>
    <t>Demontáž mříží pevných nebo otevíravých</t>
  </si>
  <si>
    <t>-1684413971</t>
  </si>
  <si>
    <t>A62</t>
  </si>
  <si>
    <t>1.470*1.470*4</t>
  </si>
  <si>
    <t>0.500*0.500</t>
  </si>
  <si>
    <t>C62</t>
  </si>
  <si>
    <t>"Celkem: "A62+B62</t>
  </si>
  <si>
    <t>59</t>
  </si>
  <si>
    <t>767893816</t>
  </si>
  <si>
    <t>Demontáž stříšek nad venkovními vstupy z kovových profilů, výplň z plechu</t>
  </si>
  <si>
    <t>-991236983</t>
  </si>
  <si>
    <t>A63</t>
  </si>
  <si>
    <t>2.300</t>
  </si>
  <si>
    <t>60</t>
  </si>
  <si>
    <t>767996701</t>
  </si>
  <si>
    <t>Demontáž ostatních zámečnických konstrukcí o hmotnosti jednotlivých dílů řezáním do 50 kg</t>
  </si>
  <si>
    <t>KG</t>
  </si>
  <si>
    <t>756370865</t>
  </si>
  <si>
    <t>A64</t>
  </si>
  <si>
    <t>"komín na fasádě"  50.000</t>
  </si>
  <si>
    <t>61</t>
  </si>
  <si>
    <t>767996702</t>
  </si>
  <si>
    <t>Demontáž ostatních zámečnických konstrukcí o hmotnosti jednotlivých dílů řezáním přes 50 do 100 kg</t>
  </si>
  <si>
    <t>205322870</t>
  </si>
  <si>
    <t>"lavice A65 stoly"  3*100  +6*80</t>
  </si>
  <si>
    <t>"ocelové sloupy"  6*3.000*18.000</t>
  </si>
  <si>
    <t>"svařenec 2x U200"  2*18.280*25.300</t>
  </si>
  <si>
    <t>D65</t>
  </si>
  <si>
    <t>"Celkem: "A65+B65+C65</t>
  </si>
  <si>
    <t>62</t>
  </si>
  <si>
    <t>767996704</t>
  </si>
  <si>
    <t>Demontáž ostatních zámečnických konstrukcí o hmotnosti jednotlivých dílů řezáním přes 250 do 500 kg</t>
  </si>
  <si>
    <t>-1355769548</t>
  </si>
  <si>
    <t>A66</t>
  </si>
  <si>
    <t>"příhradové vazníky"  16*350.000</t>
  </si>
  <si>
    <t>63</t>
  </si>
  <si>
    <t>767996801</t>
  </si>
  <si>
    <t>Demontáž ostatních zámečnických konstrukcí o hmotnosti jednotlivých dílů rozebráním do 50 kg</t>
  </si>
  <si>
    <t>-1969021181</t>
  </si>
  <si>
    <t>"kryty A67 koncové prvky rozvodů na fasádě A67 v interiéru"  50.000</t>
  </si>
  <si>
    <t>C67</t>
  </si>
  <si>
    <t>"Celkem: "A67+B67</t>
  </si>
  <si>
    <t>795</t>
  </si>
  <si>
    <t>Lokální vytápění</t>
  </si>
  <si>
    <t>64</t>
  </si>
  <si>
    <t>795121811</t>
  </si>
  <si>
    <t>Odpojení a odebrání přenosných kamen na tuhá paliva hmotnosti do 100 kg</t>
  </si>
  <si>
    <t>-1256636407</t>
  </si>
  <si>
    <t>A68</t>
  </si>
  <si>
    <t>"m.č. 111"  1</t>
  </si>
  <si>
    <t>9</t>
  </si>
  <si>
    <t>Ostatní konstrukce a práce, bourání</t>
  </si>
  <si>
    <t>6</t>
  </si>
  <si>
    <t>961055111</t>
  </si>
  <si>
    <t>Bourání základů z betonu železového</t>
  </si>
  <si>
    <t>4937391</t>
  </si>
  <si>
    <t>"otevřená část objektu</t>
  </si>
  <si>
    <t>A6</t>
  </si>
  <si>
    <t>"základové pásy"  (5.000+18.280+4.400)*0.450*0.900</t>
  </si>
  <si>
    <t>"zákl. patky pod sloupy"  (0.500*0.500*0.900)*6</t>
  </si>
  <si>
    <t>"základové pásy"  (19.400*2+8.000*3+6.200+8.150+6.690)*0.450*0.900</t>
  </si>
  <si>
    <t>D6</t>
  </si>
  <si>
    <t>"Celkem: "A6+B6+C6</t>
  </si>
  <si>
    <t>7</t>
  </si>
  <si>
    <t>962081141</t>
  </si>
  <si>
    <t>Bourání zdiva příček nebo vybourání otvorů ze skleněných tvárnic, tl. do 150 mm</t>
  </si>
  <si>
    <t>210509786</t>
  </si>
  <si>
    <t>A7</t>
  </si>
  <si>
    <t>"východ"  (3.070+2.990)*0.700</t>
  </si>
  <si>
    <t>"jih"  4.150*1.200</t>
  </si>
  <si>
    <t>C7</t>
  </si>
  <si>
    <t>"Celkem: "A7+B7</t>
  </si>
  <si>
    <t>965042241</t>
  </si>
  <si>
    <t>Bourání mazanin betonových nebo z litého asfaltu tl. přes 100 mm, plochy přes 4 m2</t>
  </si>
  <si>
    <t>1065243784</t>
  </si>
  <si>
    <t>A8</t>
  </si>
  <si>
    <t>"před vstupem do objektu"   2.000*1.700*0.150</t>
  </si>
  <si>
    <t>"zákl. deska objektu"  (37.500*8.460-6.800*2.000)*0.150</t>
  </si>
  <si>
    <t>C8</t>
  </si>
  <si>
    <t>"Celkem: "A8+B8</t>
  </si>
  <si>
    <t>965049112</t>
  </si>
  <si>
    <t>Bourání mazanin Příplatek k cenám za bourání mazanin betonových se svařovanou sítí, tl. přes 100 mm</t>
  </si>
  <si>
    <t>80198066</t>
  </si>
  <si>
    <t>10</t>
  </si>
  <si>
    <t>965081213</t>
  </si>
  <si>
    <t>Bourání podlah z dlaždic bez podkladního lože nebo mazaniny, s jakoukoliv výplní spár keramických nebo xylolitových tl. do 10 mm, plochy přes 1 m2</t>
  </si>
  <si>
    <t>2024902232</t>
  </si>
  <si>
    <t>A10</t>
  </si>
  <si>
    <t>"m.č. 101, 109, 110, 111"  3.00+3.01+2.98+24.68</t>
  </si>
  <si>
    <t>965081313</t>
  </si>
  <si>
    <t>Bourání podlah z dlaždic bez podkladního lože nebo mazaniny, s jakoukoliv výplní spár betonových, teracových nebo čedičových tl. do 20 mm, plochy přes 1 m2</t>
  </si>
  <si>
    <t>-485401169</t>
  </si>
  <si>
    <t>"m.č. 102-108, 112, 113, 116</t>
  </si>
  <si>
    <t>A11</t>
  </si>
  <si>
    <t>24.62+1.92+4.24+7.11+5.44+1.59+25.25+6.61+2.97+69.45</t>
  </si>
  <si>
    <t>12</t>
  </si>
  <si>
    <t>965081611</t>
  </si>
  <si>
    <t>Odsekání soklíků včetně otlučení podkladní omítky až na zdivo rovných</t>
  </si>
  <si>
    <t>-1053917351</t>
  </si>
  <si>
    <t>"m.č. ..</t>
  </si>
  <si>
    <t>A12</t>
  </si>
  <si>
    <t>"101"  (1.700+1.615)*2-0.800*3-1.550</t>
  </si>
  <si>
    <t>"102" (3.665+6.710)*2-0.860-0.800*2</t>
  </si>
  <si>
    <t>"108"  (3.775+6.690)*2-0.900-0.860-0.800+0.280*2</t>
  </si>
  <si>
    <t>"110"  (1.850+1.615)*2-0.800</t>
  </si>
  <si>
    <t>"111"  (6.445+3.795)*2-0.800*2</t>
  </si>
  <si>
    <t>"113"  (1.565+1.860)*2-0.800</t>
  </si>
  <si>
    <t>G12</t>
  </si>
  <si>
    <t>"Celkem: "A12+B12+C12+D12+E12+F12</t>
  </si>
  <si>
    <t>13</t>
  </si>
  <si>
    <t>968062244</t>
  </si>
  <si>
    <t>Vybourání dřevěných rámů oken s křídly, dveřních zárubní, vrat, stěn, ostění nebo obkladů rámů oken s křídly jednoduchých, plochy do 1 m2</t>
  </si>
  <si>
    <t>-1781044358</t>
  </si>
  <si>
    <t>A13</t>
  </si>
  <si>
    <t>"m.č. 111/112"  0.700*0.690</t>
  </si>
  <si>
    <t>"112"  0.500*0.500</t>
  </si>
  <si>
    <t>C13</t>
  </si>
  <si>
    <t>"Celkem: "A13+B13</t>
  </si>
  <si>
    <t>14</t>
  </si>
  <si>
    <t>968062376</t>
  </si>
  <si>
    <t>Vybourání dřevěných rámů oken s křídly, dveřních zárubní, vrat, stěn, ostění nebo obkladů rámů oken s křídly zdvojených, plochy do 4 m2</t>
  </si>
  <si>
    <t>918712716</t>
  </si>
  <si>
    <t>A14</t>
  </si>
  <si>
    <t>1.470*1.470*8</t>
  </si>
  <si>
    <t>968072455</t>
  </si>
  <si>
    <t>Vybourání kovových rámů oken s křídly, dveřních zárubní, vrat, stěn, ostění nebo obkladů dveřních zárubní, plochy do 2 m2</t>
  </si>
  <si>
    <t>1559678901</t>
  </si>
  <si>
    <t>A15</t>
  </si>
  <si>
    <t>0.800*1.970*7</t>
  </si>
  <si>
    <t>0.600*1.970*3</t>
  </si>
  <si>
    <t>C15</t>
  </si>
  <si>
    <t>"Celkem: "A15+B15</t>
  </si>
  <si>
    <t>16</t>
  </si>
  <si>
    <t>968072456</t>
  </si>
  <si>
    <t>Vybourání kovových rámů oken s křídly, dveřních zárubní, vrat, stěn, ostění nebo obkladů dveřních zárubní, plochy přes 2 m2</t>
  </si>
  <si>
    <t>637398633</t>
  </si>
  <si>
    <t>A16</t>
  </si>
  <si>
    <t>1.550*2.450</t>
  </si>
  <si>
    <t>17</t>
  </si>
  <si>
    <t>978059541</t>
  </si>
  <si>
    <t>Odsekání obkladů stěn včetně otlučení podkladní omítky až na zdivo z obkládaček vnitřních, z jakýchkoliv materiálů, plochy přes 1 m2</t>
  </si>
  <si>
    <t>1630420666</t>
  </si>
  <si>
    <t>A17</t>
  </si>
  <si>
    <t>"103"  (2.010+1.000)*2*1.250-0.700*1.250</t>
  </si>
  <si>
    <t>"104"  (2.930+2.325)*2*1.250-0.700*1.250</t>
  </si>
  <si>
    <t>"105"  (2.930+2.475)*2*1.850-0.900*1.850</t>
  </si>
  <si>
    <t>"106"  (1.000+1.000)*0.450</t>
  </si>
  <si>
    <t>"107"  (2.520+0.650)*2*1.850-(0.900+0.700)*1.850</t>
  </si>
  <si>
    <t>"112"  (1.550+0.700+1.150)*1.500</t>
  </si>
  <si>
    <t>G17</t>
  </si>
  <si>
    <t>"Celkem: "A17+B17+C17+D17+E17+F17</t>
  </si>
  <si>
    <t>18</t>
  </si>
  <si>
    <t>981511111</t>
  </si>
  <si>
    <t>Demolice konstrukcí objektů postupným rozebíráním zdiva na maltu vápennou nebo vápenocementovou z cihel, tvárnic, kamene, zdiva smíšeného nebo hrázděného</t>
  </si>
  <si>
    <t>-632404671</t>
  </si>
  <si>
    <t xml:space="preserve">"nosná stěna </t>
  </si>
  <si>
    <t>A18</t>
  </si>
  <si>
    <t>4.760*3.140*0.280</t>
  </si>
  <si>
    <t>(12.280-0.280)*3.140*0.330</t>
  </si>
  <si>
    <t>(19.220*2+8.460-0.370*2+5.700)*3.140*0.370</t>
  </si>
  <si>
    <t>(8.460-0.370*2)*3.140*0.350*2</t>
  </si>
  <si>
    <t>"štíty</t>
  </si>
  <si>
    <t>8.460*1.115/2*0.370+3.100*0.370</t>
  </si>
  <si>
    <t>(8.460-0.370*2)*1.115/2*0.350*2</t>
  </si>
  <si>
    <t>"vnitřní stěny, příčky</t>
  </si>
  <si>
    <t>2.930*2+2.915*0.200</t>
  </si>
  <si>
    <t>2.200*2.915*0.175</t>
  </si>
  <si>
    <t>1.000*2.915*0.150</t>
  </si>
  <si>
    <t>(2.520+3.795+1.615)*2.915*0.100</t>
  </si>
  <si>
    <t>6.690*2.915*0.280</t>
  </si>
  <si>
    <t>4.350*2.340*0.270</t>
  </si>
  <si>
    <t>4.280*2.915*0.280</t>
  </si>
  <si>
    <t>2.165*2.915*0.335</t>
  </si>
  <si>
    <t>(1.565+1.615)*2.915*0.205</t>
  </si>
  <si>
    <t>1.565*2.915*0.180</t>
  </si>
  <si>
    <t>Q18</t>
  </si>
  <si>
    <t>"Celkem: "A18+B18+C18+D18+E18+F18+G18+H18+I18+J18+K18+L18+M18+N18+O18+P18</t>
  </si>
  <si>
    <t>19</t>
  </si>
  <si>
    <t>981511114</t>
  </si>
  <si>
    <t>Demolice konstrukcí objektů postupným rozebíráním konstrukcí ze železobetonu</t>
  </si>
  <si>
    <t>-1782654434</t>
  </si>
  <si>
    <t>"vč. zajištění jeřábu</t>
  </si>
  <si>
    <t>A19</t>
  </si>
  <si>
    <t>"stropní konstrukce zděné části budovy" 19.220*8.460*0.200</t>
  </si>
  <si>
    <t>997</t>
  </si>
  <si>
    <t>Přesun sutě</t>
  </si>
  <si>
    <t>20</t>
  </si>
  <si>
    <t>997013111</t>
  </si>
  <si>
    <t>Vnitrostaveništní doprava suti a vybouraných hmot vodorovně do 50 m svisle s použitím mechanizace pro budovy a haly výšky do 6 m</t>
  </si>
  <si>
    <t>-2086184482</t>
  </si>
  <si>
    <t>"celkem</t>
  </si>
  <si>
    <t>A20</t>
  </si>
  <si>
    <t>567.881</t>
  </si>
  <si>
    <t>"odpočet suti z demolic (vnitrostavenišťní doprava suti pro demolice je započítána v jednotkových cenách položek Demolice...)</t>
  </si>
  <si>
    <t>"demolice zdiva"  -228.502</t>
  </si>
  <si>
    <t>"demolice ŽB"  -78.373</t>
  </si>
  <si>
    <t>D20</t>
  </si>
  <si>
    <t>"Celkem: "A20+B20+C20</t>
  </si>
  <si>
    <t>997013501</t>
  </si>
  <si>
    <t>Odvoz suti a vybouraných hmot na skládku nebo meziskládku se složením, na vzdálenost do 1 km</t>
  </si>
  <si>
    <t>1027041981</t>
  </si>
  <si>
    <t>22</t>
  </si>
  <si>
    <t>997013509</t>
  </si>
  <si>
    <t>Odvoz suti a vybouraných hmot na skládku nebo meziskládku se složením, na vzdálenost Příplatek k ceně za každý další i započatý 1 km přes 1 km</t>
  </si>
  <si>
    <t>1765395870</t>
  </si>
  <si>
    <t>23</t>
  </si>
  <si>
    <t>997013631</t>
  </si>
  <si>
    <t>Poplatek za uložení stavebního odpadu na skládce (skládkovné) směsného stavebního a demoličního zatříděného do Katalogu odpadů pod kódem 17 09 04</t>
  </si>
  <si>
    <t>823900559</t>
  </si>
  <si>
    <t>65</t>
  </si>
  <si>
    <t>997013811</t>
  </si>
  <si>
    <t>Poplatek za uložení stavebního odpadu na skládce (skládkovné) dřevěného zatříděného do Katalogu odpadů pod kódem 17 02 01</t>
  </si>
  <si>
    <t>-49983062</t>
  </si>
  <si>
    <t>66</t>
  </si>
  <si>
    <t>997013601</t>
  </si>
  <si>
    <t>Poplatek za uložení stavebního odpadu na skládce (skládkovné) z prostého betonu zatříděného do Katalogu odpadů pod kódem 17 01 01</t>
  </si>
  <si>
    <t>-930443061</t>
  </si>
  <si>
    <t>67</t>
  </si>
  <si>
    <t>997013602</t>
  </si>
  <si>
    <t>Poplatek za uložení stavebního odpadu na skládce (skládkovné) z armovaného betonu zatříděného do Katalogu odpadů pod kódem 17 01 01</t>
  </si>
  <si>
    <t>303424439</t>
  </si>
  <si>
    <t>68</t>
  </si>
  <si>
    <t>997013804</t>
  </si>
  <si>
    <t>Poplatek za uložení stavebního odpadu na skládce (skládkovné) ze skla zatříděného do Katalogu odpadů pod kódem 17 02 02</t>
  </si>
  <si>
    <t>-867116861</t>
  </si>
  <si>
    <t>A100</t>
  </si>
  <si>
    <t>226,968</t>
  </si>
  <si>
    <t>A102</t>
  </si>
  <si>
    <t>167,448</t>
  </si>
  <si>
    <t>A114</t>
  </si>
  <si>
    <t>A137</t>
  </si>
  <si>
    <t>223,33</t>
  </si>
  <si>
    <t>A144</t>
  </si>
  <si>
    <t>A147</t>
  </si>
  <si>
    <t>75</t>
  </si>
  <si>
    <t>A164</t>
  </si>
  <si>
    <t>4,863</t>
  </si>
  <si>
    <t>02 - Novostavba</t>
  </si>
  <si>
    <t>A166</t>
  </si>
  <si>
    <t>26,1</t>
  </si>
  <si>
    <t>A168</t>
  </si>
  <si>
    <t>2,1</t>
  </si>
  <si>
    <t>A169</t>
  </si>
  <si>
    <t>A170</t>
  </si>
  <si>
    <t>A171</t>
  </si>
  <si>
    <t>3,938</t>
  </si>
  <si>
    <t>A189</t>
  </si>
  <si>
    <t>30,6</t>
  </si>
  <si>
    <t>A24</t>
  </si>
  <si>
    <t>A4</t>
  </si>
  <si>
    <t>484,496</t>
  </si>
  <si>
    <t>B106</t>
  </si>
  <si>
    <t>183,106</t>
  </si>
  <si>
    <t>B107</t>
  </si>
  <si>
    <t>91,553</t>
  </si>
  <si>
    <t>B108</t>
  </si>
  <si>
    <t>B123</t>
  </si>
  <si>
    <t>0,982</t>
  </si>
  <si>
    <t>B128</t>
  </si>
  <si>
    <t>B135</t>
  </si>
  <si>
    <t>10,63</t>
  </si>
  <si>
    <t>B14</t>
  </si>
  <si>
    <t>0,546</t>
  </si>
  <si>
    <t>B148</t>
  </si>
  <si>
    <t>2,5</t>
  </si>
  <si>
    <t>16,48</t>
  </si>
  <si>
    <t>B153</t>
  </si>
  <si>
    <t>13,9</t>
  </si>
  <si>
    <t>B180</t>
  </si>
  <si>
    <t>B181</t>
  </si>
  <si>
    <t>B192</t>
  </si>
  <si>
    <t>7,579</t>
  </si>
  <si>
    <t>B193</t>
  </si>
  <si>
    <t>B194</t>
  </si>
  <si>
    <t>-12,7</t>
  </si>
  <si>
    <t>B199</t>
  </si>
  <si>
    <t>71,87</t>
  </si>
  <si>
    <t>B2</t>
  </si>
  <si>
    <t>54,813</t>
  </si>
  <si>
    <t>-9,685</t>
  </si>
  <si>
    <t>B21</t>
  </si>
  <si>
    <t>10,44</t>
  </si>
  <si>
    <t>B212</t>
  </si>
  <si>
    <t>10,29</t>
  </si>
  <si>
    <t>B215</t>
  </si>
  <si>
    <t>170,944</t>
  </si>
  <si>
    <t>B216</t>
  </si>
  <si>
    <t>B217</t>
  </si>
  <si>
    <t>B22</t>
  </si>
  <si>
    <t>102,312</t>
  </si>
  <si>
    <t>B3</t>
  </si>
  <si>
    <t>578,992</t>
  </si>
  <si>
    <t>B40</t>
  </si>
  <si>
    <t>-5,535</t>
  </si>
  <si>
    <t>B45</t>
  </si>
  <si>
    <t>1,419</t>
  </si>
  <si>
    <t>B46</t>
  </si>
  <si>
    <t>6,45</t>
  </si>
  <si>
    <t>B61</t>
  </si>
  <si>
    <t>341,888</t>
  </si>
  <si>
    <t>B64</t>
  </si>
  <si>
    <t>68,9</t>
  </si>
  <si>
    <t>21,65</t>
  </si>
  <si>
    <t>B68</t>
  </si>
  <si>
    <t>50,757</t>
  </si>
  <si>
    <t>B70</t>
  </si>
  <si>
    <t>B75</t>
  </si>
  <si>
    <t>C107</t>
  </si>
  <si>
    <t>255,767</t>
  </si>
  <si>
    <t>C108</t>
  </si>
  <si>
    <t>C123</t>
  </si>
  <si>
    <t>0,744</t>
  </si>
  <si>
    <t>C14</t>
  </si>
  <si>
    <t>0,018</t>
  </si>
  <si>
    <t>C148</t>
  </si>
  <si>
    <t>5,25</t>
  </si>
  <si>
    <t>16,6</t>
  </si>
  <si>
    <t>20,78</t>
  </si>
  <si>
    <t>C194</t>
  </si>
  <si>
    <t>C199</t>
  </si>
  <si>
    <t>9,13</t>
  </si>
  <si>
    <t>C21</t>
  </si>
  <si>
    <t>-0,75</t>
  </si>
  <si>
    <t>C212</t>
  </si>
  <si>
    <t>0,718</t>
  </si>
  <si>
    <t>C215</t>
  </si>
  <si>
    <t>19,008</t>
  </si>
  <si>
    <t>C216</t>
  </si>
  <si>
    <t>C217</t>
  </si>
  <si>
    <t>C22</t>
  </si>
  <si>
    <t>4,576</t>
  </si>
  <si>
    <t>C45</t>
  </si>
  <si>
    <t>2,331</t>
  </si>
  <si>
    <t>C46</t>
  </si>
  <si>
    <t>10,595</t>
  </si>
  <si>
    <t>C61</t>
  </si>
  <si>
    <t>38,016</t>
  </si>
  <si>
    <t>173</t>
  </si>
  <si>
    <t>C75</t>
  </si>
  <si>
    <t>D123</t>
  </si>
  <si>
    <t>11,423</t>
  </si>
  <si>
    <t>D15</t>
  </si>
  <si>
    <t>16,1</t>
  </si>
  <si>
    <t>39,143</t>
  </si>
  <si>
    <t>D199</t>
  </si>
  <si>
    <t>-1,64</t>
  </si>
  <si>
    <t>D22</t>
  </si>
  <si>
    <t>-44,069</t>
  </si>
  <si>
    <t>D45</t>
  </si>
  <si>
    <t>0,65</t>
  </si>
  <si>
    <t>D46</t>
  </si>
  <si>
    <t>5,2</t>
  </si>
  <si>
    <t>D61</t>
  </si>
  <si>
    <t>-16,1</t>
  </si>
  <si>
    <t>D62</t>
  </si>
  <si>
    <t>40,999</t>
  </si>
  <si>
    <t>E123</t>
  </si>
  <si>
    <t>1,471</t>
  </si>
  <si>
    <t>E199</t>
  </si>
  <si>
    <t>-9,225</t>
  </si>
  <si>
    <t>E45</t>
  </si>
  <si>
    <t>1,144</t>
  </si>
  <si>
    <t>E46</t>
  </si>
  <si>
    <t>E61</t>
  </si>
  <si>
    <t>58,57</t>
  </si>
  <si>
    <t>E7</t>
  </si>
  <si>
    <t>F199</t>
  </si>
  <si>
    <t>-2,05</t>
  </si>
  <si>
    <t>F45</t>
  </si>
  <si>
    <t>0,512</t>
  </si>
  <si>
    <t>F46</t>
  </si>
  <si>
    <t>4,095</t>
  </si>
  <si>
    <t>G199</t>
  </si>
  <si>
    <t>-6,563</t>
  </si>
  <si>
    <t>2 - Zakládání</t>
  </si>
  <si>
    <t>3 - Svislé a kompletní konstrukce</t>
  </si>
  <si>
    <t>4 - Vodorovné konstrukce</t>
  </si>
  <si>
    <t>5 - Komunikace pozemní</t>
  </si>
  <si>
    <t>6 - Úpravy povrchů, podlahy a osazování výplní</t>
  </si>
  <si>
    <t>711 - Izolace proti vodě, vlhkosti a plynům</t>
  </si>
  <si>
    <t>713 - Izolace tepelné</t>
  </si>
  <si>
    <t>721 - Zdravotechnika - vnitřní kanalizace</t>
  </si>
  <si>
    <t>763 - Konstrukce suché výstavby</t>
  </si>
  <si>
    <t>765 - Krytina skládaná</t>
  </si>
  <si>
    <t>771 - Podlahy z dlaždic</t>
  </si>
  <si>
    <t>781 - Dokončovací práce - obklady</t>
  </si>
  <si>
    <t>783 - Dokončovací práce - nátěry</t>
  </si>
  <si>
    <t>784 - Dokončovací práce - malby a tapety</t>
  </si>
  <si>
    <t>786 - Dokončovací práce - čalounické úpravy</t>
  </si>
  <si>
    <t>998 - Přesun hmot</t>
  </si>
  <si>
    <t>N00 - Ostatní profese  - viz. samostatné rozpočty v PD profesí</t>
  </si>
  <si>
    <t>121151105</t>
  </si>
  <si>
    <t>Sejmutí ornice strojně při souvislé ploše do 100 m2, tl. vrstvy přes 250 do 300 mm</t>
  </si>
  <si>
    <t>1550264091</t>
  </si>
  <si>
    <t>132251254</t>
  </si>
  <si>
    <t>Hloubení nezapažených rýh šířky přes 800 do 2 000 mm strojně s urovnáním dna do předepsaného profilu a spádu v hornině třídy těžitelnosti I skupiny 3 přes 100 d</t>
  </si>
  <si>
    <t>-1915909863</t>
  </si>
  <si>
    <t>Hloubení nezapažených rýh šířky přes 800 do 2 000 mm strojně s urovnáním dna do předepsaného profilu a spádu v hornině třídy těžitelnosti I skupiny 3 přes 100 do 500 m3</t>
  </si>
  <si>
    <t>""D.1.1-2.01 PŮDORYS ZÁKLADŮ.pdf</t>
  </si>
  <si>
    <t>(10.600+18.700+31.000+8.600+6.250+10.050+2.660+1.035)*2.200*1.200</t>
  </si>
  <si>
    <t>(6.260+5.115+12.440)*1.400*1.200+12.440*1.400*0.850</t>
  </si>
  <si>
    <t>C2</t>
  </si>
  <si>
    <t>"Celkem: "A2+B2</t>
  </si>
  <si>
    <t>162351103</t>
  </si>
  <si>
    <t>Vodorovné přemístění výkopku nebo sypaniny po suchu na obvyklém dopravním prostředku, bez naložení výkopku, avšak se složením bez rozhrnutí z horniny třídy těži</t>
  </si>
  <si>
    <t>1511056103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</si>
  <si>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</si>
  <si>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"meziskládka a zpět</t>
  </si>
  <si>
    <t>"ornice"650.0*0.300*2.0</t>
  </si>
  <si>
    <t>"výkopek"289.496*2.0</t>
  </si>
  <si>
    <t>C3</t>
  </si>
  <si>
    <t>"Celkem: "A3+B3</t>
  </si>
  <si>
    <t>167151111</t>
  </si>
  <si>
    <t>Nakládání, skládání a překládání neulehlého výkopku nebo sypaniny strojně nakládání, množství přes 100 m3, z hornin třídy těžitelnosti I, skupiny 1 až 3</t>
  </si>
  <si>
    <t>2110901309</t>
  </si>
  <si>
    <t>" zpět k terenním úpravám A4 obsypům"484.496</t>
  </si>
  <si>
    <t>1179125653</t>
  </si>
  <si>
    <t>181311105</t>
  </si>
  <si>
    <t>Rozprostření a urovnání ornice v rovině nebo ve svahu sklonu do 1:5 ručně při souvislé ploše, tl. vrstvy přes 250 do 300 mm</t>
  </si>
  <si>
    <t>-1707664466</t>
  </si>
  <si>
    <t>181912112</t>
  </si>
  <si>
    <t>Úprava pláně vyrovnáním výškových rozdílů ručně v hornině třídy těžitelnosti I skupiny 3 se zhutněním</t>
  </si>
  <si>
    <t>-519405973</t>
  </si>
  <si>
    <t>"" Novostavba - D.1.1-2.01 PŮDORYS ZÁKLADŮ.pdf</t>
  </si>
  <si>
    <t>(10.600+18.700+31.000+8.600+6.250+10.050+2.660+1.035)*2.200</t>
  </si>
  <si>
    <t>(6.260+5.115+12.440)*1.400+12.440*1.400</t>
  </si>
  <si>
    <t>173.000</t>
  </si>
  <si>
    <t>D7</t>
  </si>
  <si>
    <t>"Mezisoučet: "A7+B7+C7</t>
  </si>
  <si>
    <t>"zpevněné plochy"173.000</t>
  </si>
  <si>
    <t>F7</t>
  </si>
  <si>
    <t>"Celkem: "A7+B7+C7+E7</t>
  </si>
  <si>
    <t>-2012052239</t>
  </si>
  <si>
    <t>Zakládání</t>
  </si>
  <si>
    <t>271532212</t>
  </si>
  <si>
    <t>Podsyp pod základové konstrukce se zhutněním a urovnáním povrchu z kameniva hrubého, frakce 16 - 32 mm</t>
  </si>
  <si>
    <t>406755883</t>
  </si>
  <si>
    <t>""S 4"</t>
  </si>
  <si>
    <t>A9</t>
  </si>
  <si>
    <t>(3.955*4.790+3.625*4.790+3.955*4.790+3.625*4.790+3.955*5.100+2.290*2.125+2.525*2.480+4.100*6.480)*0.300</t>
  </si>
  <si>
    <t>273321411</t>
  </si>
  <si>
    <t>Základy z betonu železového (bez výztuže) desky z betonu bez zvláštních nároků na prostředí tř. C 20/25</t>
  </si>
  <si>
    <t>1714020381</t>
  </si>
  <si>
    <t>"viz. v.č.D.1.1-2.02"167.448*0.150</t>
  </si>
  <si>
    <t>273351121</t>
  </si>
  <si>
    <t>Bednění základů desek zřízení</t>
  </si>
  <si>
    <t>-1830467571</t>
  </si>
  <si>
    <t>"viz.v.č.D.1.1-2.02"(20.780*2.0+8.505*2.0)</t>
  </si>
  <si>
    <t>B11</t>
  </si>
  <si>
    <t>58.57*0.150</t>
  </si>
  <si>
    <t>273351122</t>
  </si>
  <si>
    <t>Bednění základů desek odstranění</t>
  </si>
  <si>
    <t>2067247273</t>
  </si>
  <si>
    <t>58.57*0.15</t>
  </si>
  <si>
    <t>273361821</t>
  </si>
  <si>
    <t>Výztuž základů desek z betonářské oceli 10 505 (R) nebo BSt 500</t>
  </si>
  <si>
    <t>1656198476</t>
  </si>
  <si>
    <t>""dle tabulek výpisů v.č.D.1.2-2.01"</t>
  </si>
  <si>
    <t>0.56056</t>
  </si>
  <si>
    <t>274321311</t>
  </si>
  <si>
    <t>Základy z betonu železového (bez výztuže) pasy z betonu bez zvláštních nároků na prostředí tř. C 16/20</t>
  </si>
  <si>
    <t>621649584</t>
  </si>
  <si>
    <t>""D.1.1-2.01 PŮDORYS ZÁKLADŮ.pdf, XC2"</t>
  </si>
  <si>
    <t>(9.580+9.980+9.235+7.180+11.580+20.800+8.450+7.250+8.800+1.500)*1.200*0.500</t>
  </si>
  <si>
    <t>(9.200+3.650+3.620+2.222+2.125+6.500)*0.400*0.050</t>
  </si>
  <si>
    <t>0.600*0.600*0.050</t>
  </si>
  <si>
    <t>D14</t>
  </si>
  <si>
    <t>"Celkem: "A14+B14+C14</t>
  </si>
  <si>
    <t>274351121</t>
  </si>
  <si>
    <t>Bednění základů pasů rovné zřízení</t>
  </si>
  <si>
    <t>2101310164</t>
  </si>
  <si>
    <t>(9.580+22.100+1.500+3.800+1.550+1.200+1.600+3.800+1.500+1.200+9.580+6.500+0.600+1.150+0.600+24.450)*0.500</t>
  </si>
  <si>
    <t>(9.300+7.180+9.300+7.180)*0.500</t>
  </si>
  <si>
    <t>((7.200+9.250+7.200)+(0.300+9.250))*0.500</t>
  </si>
  <si>
    <t>((8.800+5.680+8.800+5.680)+(1.020+0.600+1.020+0.600))*0.500</t>
  </si>
  <si>
    <t>E15</t>
  </si>
  <si>
    <t>"Celkem: "A15+B15+C15+D15</t>
  </si>
  <si>
    <t>274351122</t>
  </si>
  <si>
    <t>Bednění základů pasů rovné odstranění</t>
  </si>
  <si>
    <t>1288313329</t>
  </si>
  <si>
    <t>274361821</t>
  </si>
  <si>
    <t>Výztuž základů pasů z betonářské oceli 10 505 (R) nebo BSt 500</t>
  </si>
  <si>
    <t>-1712586658</t>
  </si>
  <si>
    <t>0.106164+0.37664</t>
  </si>
  <si>
    <t>Svislé a kompletní konstrukce</t>
  </si>
  <si>
    <t>311113135</t>
  </si>
  <si>
    <t>Nadzákladové zdi z tvárnic ztraceného bednění hladkých, včetně výplně z betonu třídy C 16/20, tloušťky zdiva přes 300 do 400 mm</t>
  </si>
  <si>
    <t>-635430640</t>
  </si>
  <si>
    <t>(4.175+0.400*2.0+9.235+20.770)*1.000</t>
  </si>
  <si>
    <t>(0.400*6.0+4.390*2.0+1.820+0.600*1.5)*1.000</t>
  </si>
  <si>
    <t>(10.780+10.000)*1.000</t>
  </si>
  <si>
    <t>(3.955+0.595*1.5+3.030)*1.000*3.0+(0.400+2.150)*1.000+(5.680+0.800)*1.000*2.0</t>
  </si>
  <si>
    <t>"Celkem: "A18+B18+C18+D18</t>
  </si>
  <si>
    <t>311236321</t>
  </si>
  <si>
    <t>Zdivo jednovrstvé zvukově izolační z cihel děrovaných z broušených cihel na tenkovrstvou maltu, pevnost cihel do P15, tl. zdiva 250 mm</t>
  </si>
  <si>
    <t>114213032</t>
  </si>
  <si>
    <t>"zastřešená část"(4.000+10.060)*2.750</t>
  </si>
  <si>
    <t>311236601</t>
  </si>
  <si>
    <t>Zdivo jednovrstvé zvukově izolační z cihel děrovaných z broušených cihel s vloženou izolací z minerální vlny na zdicí pěnu, pevnost cihel do P15, tl. zdiva 210</t>
  </si>
  <si>
    <t>953425948</t>
  </si>
  <si>
    <t>Zdivo jednovrstvé zvukově izolační z cihel děrovaných z broušených cihel s vloženou izolací z minerální vlny na zdicí pěnu, pevnost cihel do P15, tl. zdiva 210 mm</t>
  </si>
  <si>
    <t>""viz.v.č.D.1.1-2.03"</t>
  </si>
  <si>
    <t>(2.500+4.460+2.325*2.0+3.830+4.570+0.080+1.100+7.000)*3.000</t>
  </si>
  <si>
    <t>-(0.900*2.050+1.500*1.400+0.900*2.050+0.900*2.050+1.000*2.050)</t>
  </si>
  <si>
    <t>"Celkem: "A20+B20</t>
  </si>
  <si>
    <t>311238801</t>
  </si>
  <si>
    <t>Zdivo jednovrstvé tepelně izolační z cihel děrovaných broušených s integrovanou izolací z expandovaného (samozhášivého) polystyrenu na tenkovrstvou maltu, souči</t>
  </si>
  <si>
    <t>-8767559</t>
  </si>
  <si>
    <t>Zdivo jednovrstvé tepelně izolační z cihel děrovaných broušených s integrovanou izolací z expandovaného (samozhášivého) polystyrenu na tenkovrstvou maltu, součinitel prostupu tepla U přes 0,14 do 0,18, pevnost cihel P8, tl. zdiva 380 mm</t>
  </si>
  <si>
    <t>""obvodové zdivo"</t>
  </si>
  <si>
    <t>A21</t>
  </si>
  <si>
    <t>(8.000+4.025+0.440*2.0+2.085+7.380-0.440*2.0+4.025)*0.250</t>
  </si>
  <si>
    <t>(20.880+10.880+10.000)*0.250</t>
  </si>
  <si>
    <t>"odpočet otvorů"-(1.250*0.25+1.750*0.25)</t>
  </si>
  <si>
    <t>D21</t>
  </si>
  <si>
    <t>"Celkem: "A21+B21+C21</t>
  </si>
  <si>
    <t>311238803</t>
  </si>
  <si>
    <t>-552289561</t>
  </si>
  <si>
    <t>Zdivo jednovrstvé tepelně izolační z cihel děrovaných broušených s integrovanou izolací z expandovaného (samozhášivého) polystyrenu na tenkovrstvou maltu, součinitel prostupu tepla U do 0,14, pevnost cihel P8, tl. zdiva 440 mm</t>
  </si>
  <si>
    <t>A22</t>
  </si>
  <si>
    <t>(8.000+4.025+0.440*2.0+2.085+7.380-0.440*2.0+4.025)*(2.700-0.250)</t>
  </si>
  <si>
    <t>(20.880+10.880+10.000)*(2.700-0.250)</t>
  </si>
  <si>
    <t>2.600*0.440*4.0</t>
  </si>
  <si>
    <t>"odpočet otvorů"-(1.000*1.425+1.250*2.275+2.000*2.000*6.0+0.750*0.750*7.0+1.750*2.275+1.250*1.375*2.0+2.020*2.200)</t>
  </si>
  <si>
    <t>E22</t>
  </si>
  <si>
    <t>"Celkem: "A22+B22+C22+D22</t>
  </si>
  <si>
    <t>311361821</t>
  </si>
  <si>
    <t>Výztuž nadzákladových zdí nosných svislých nebo odkloněných od svislice, rovných nebo oblých z betonářské oceli 10 505 (R) nebo BSt 500</t>
  </si>
  <si>
    <t>1541962171</t>
  </si>
  <si>
    <t>A23</t>
  </si>
  <si>
    <t>1.44899</t>
  </si>
  <si>
    <t>31423610R</t>
  </si>
  <si>
    <t>Komínové těleso jednoprůduchové</t>
  </si>
  <si>
    <t>2034290671</t>
  </si>
  <si>
    <t>"kompletní realizace dle PD A24 TZ včetně všech komponentů A24 prací spojených s realizací, dvířka,komínová hlava, klobouk atd."1.0</t>
  </si>
  <si>
    <t>317168051</t>
  </si>
  <si>
    <t>Překlady keramické vysoké osazené do maltového lože, šířky překladu 70 mm výšky 238 mm, délky 1000 mm</t>
  </si>
  <si>
    <t>-1533409148</t>
  </si>
  <si>
    <t>"viz. výpis překladů v.č.D.1.1-2.03</t>
  </si>
  <si>
    <t>A25</t>
  </si>
  <si>
    <t>28.0</t>
  </si>
  <si>
    <t>317168052</t>
  </si>
  <si>
    <t>Překlady keramické vysoké osazené do maltového lože, šířky překladu 70 mm výšky 238 mm, délky 1250 mm</t>
  </si>
  <si>
    <t>475344571</t>
  </si>
  <si>
    <t>317168053</t>
  </si>
  <si>
    <t>Překlady keramické vysoké osazené do maltového lože, šířky překladu 70 mm výšky 238 mm, délky 1500 mm</t>
  </si>
  <si>
    <t>-895726937</t>
  </si>
  <si>
    <t>317168055</t>
  </si>
  <si>
    <t>Překlady keramické vysoké osazené do maltového lože, šířky překladu 70 mm výšky 238 mm, délky 2000 mm</t>
  </si>
  <si>
    <t>-1729746667</t>
  </si>
  <si>
    <t>317168056</t>
  </si>
  <si>
    <t>Překlady keramické vysoké osazené do maltového lože, šířky překladu 70 mm výšky 238 mm, délky 2250 mm</t>
  </si>
  <si>
    <t>410235802</t>
  </si>
  <si>
    <t>317168058</t>
  </si>
  <si>
    <t>Překlady keramické vysoké osazené do maltového lože, šířky překladu 70 mm výšky 238 mm, délky 2750 mm</t>
  </si>
  <si>
    <t>1239567971</t>
  </si>
  <si>
    <t>317168059</t>
  </si>
  <si>
    <t>Překlady keramické vysoké osazené do maltového lože, šířky překladu 70 mm výšky 238 mm, délky 3000 mm</t>
  </si>
  <si>
    <t>594157093</t>
  </si>
  <si>
    <t>317168252</t>
  </si>
  <si>
    <t>Překlady keramické roletové určené pro zabudování rolet nebo žaluzií osazené do maltového lože, výšky překladu 238 mm pro tloušťku zdiva přes 400 do 500 mm, dél</t>
  </si>
  <si>
    <t>-84249222</t>
  </si>
  <si>
    <t>Překlady keramické roletové určené pro zabudování rolet nebo žaluzií osazené do maltového lože, výšky překladu 238 mm pro tloušťku zdiva přes 400 do 500 mm, délky 1500 mm</t>
  </si>
  <si>
    <t>317168253</t>
  </si>
  <si>
    <t>1307172560</t>
  </si>
  <si>
    <t>Překlady keramické roletové určené pro zabudování rolet nebo žaluzií osazené do maltového lože, výšky překladu 238 mm pro tloušťku zdiva přes 400 do 500 mm, délky 1750 mm</t>
  </si>
  <si>
    <t>317168256</t>
  </si>
  <si>
    <t>-1025252781</t>
  </si>
  <si>
    <t>Překlady keramické roletové určené pro zabudování rolet nebo žaluzií osazené do maltového lože, výšky překladu 238 mm pro tloušťku zdiva přes 400 do 500 mm, délky 2500 mm</t>
  </si>
  <si>
    <t>317998115</t>
  </si>
  <si>
    <t>Izolace tepelná mezi překlady z pěnového polystyrenu výšky 24 cm, tloušťky 100 mm</t>
  </si>
  <si>
    <t>2080434991</t>
  </si>
  <si>
    <t>""žaluziové překlady"</t>
  </si>
  <si>
    <t>2.500*6.0+1.750*3.0+1.500*1.0</t>
  </si>
  <si>
    <t>330321510</t>
  </si>
  <si>
    <t>Sloupy, pilíře, táhla, rámové stojky, vzpěry z betonu železového (bez výztuže) bez zvláštních nároků na vliv prostředí tř. C 20/25</t>
  </si>
  <si>
    <t>1309801936</t>
  </si>
  <si>
    <t>""sloupy"</t>
  </si>
  <si>
    <t>0.600*0.600*1.300*4.0</t>
  </si>
  <si>
    <t>331351325</t>
  </si>
  <si>
    <t>Bednění hranatých sloupů a pilířů včetně vzepření průřezu pravoúhlého čtyřúhelníka výšky přes 4 do 6 m, průřezu přes 0,16 m2 zřízení</t>
  </si>
  <si>
    <t>582005760</t>
  </si>
  <si>
    <t>(0.600+0.600)*2.0*1.300*4.0</t>
  </si>
  <si>
    <t>331351326</t>
  </si>
  <si>
    <t>Bednění hranatých sloupů a pilířů včetně vzepření průřezu pravoúhlého čtyřúhelníka výšky přes 4 do 6 m, průřezu přes 0,16 m2 odstranění</t>
  </si>
  <si>
    <t>2147054985</t>
  </si>
  <si>
    <t>331361821</t>
  </si>
  <si>
    <t>Výztuž sloupů, pilířů, rámových stojek, táhel nebo vzpěr hranatých svislých nebo šikmých (odkloněných) z betonářské oceli 10 505 (R) nebo BSt 500</t>
  </si>
  <si>
    <t>-745612503</t>
  </si>
  <si>
    <t>""vyztučení 120kg/m3 - nutno upřesnit stat.výpočtem"</t>
  </si>
  <si>
    <t>1.872*0.120</t>
  </si>
  <si>
    <t>342244231</t>
  </si>
  <si>
    <t>Příčky jednoduché z cihel děrovaných broušených, na zdicí PUR pěnu, pevnost cihel do P15, tl. příčky 80 mm</t>
  </si>
  <si>
    <t>-1684003076</t>
  </si>
  <si>
    <t>(0.880+0.765+1.600+2.400*2.0)*3.000</t>
  </si>
  <si>
    <t>-0.900*2.050*3.0</t>
  </si>
  <si>
    <t>C40</t>
  </si>
  <si>
    <t>"Celkem: "A40+B40</t>
  </si>
  <si>
    <t>342244241</t>
  </si>
  <si>
    <t>Příčky jednoduché z cihel děrovaných broušených, na zdicí PUR pěnu, pevnost cihel do P15, tl. příčky 115 mm</t>
  </si>
  <si>
    <t>1590852038</t>
  </si>
  <si>
    <t>(1.835+2.400+0.400)*3.000</t>
  </si>
  <si>
    <t>342291121</t>
  </si>
  <si>
    <t>Ukotvení příček plochými kotvami, do konstrukce cihelné</t>
  </si>
  <si>
    <t>497964384</t>
  </si>
  <si>
    <t>16.0*3.000</t>
  </si>
  <si>
    <t>Vodorovné konstrukce</t>
  </si>
  <si>
    <t>41723821R</t>
  </si>
  <si>
    <t>Obezdívka ztužujícího věnce keramickými věncovkami včetně tepelné izolace z pěnového polystyrenu tl. 150 mm jednostranná, výška věnce přes 210 do 250 mm</t>
  </si>
  <si>
    <t>956826286</t>
  </si>
  <si>
    <t>""obvod vnitřní část, kompletní realizace dle PD a TZ a přířezů"</t>
  </si>
  <si>
    <t>(0.250+8.190+0.440+20.880)*2.0</t>
  </si>
  <si>
    <t>41723823R</t>
  </si>
  <si>
    <t>Obezdívka ztužujícího věnce keramickými věncovkami bez tepelné izolace jednostranná, výška věnce přes 210 do 250 mm</t>
  </si>
  <si>
    <t>-1238589819</t>
  </si>
  <si>
    <t>""obvod vnější   části věnce"</t>
  </si>
  <si>
    <t>59.52*1.5</t>
  </si>
  <si>
    <t>417321414</t>
  </si>
  <si>
    <t>Ztužující pásy a věnce z betonu železového (bez výztuže) tř. C 20/25</t>
  </si>
  <si>
    <t>-1529608429</t>
  </si>
  <si>
    <t>""viz.v.č. D.1.2-2.02"</t>
  </si>
  <si>
    <t>"P1"0.220*0.250*(20.400+6.500+10.200+1.360+10.350+8.000)</t>
  </si>
  <si>
    <t>"P2"0.440*0.250*(1.400*2.0+10.100)</t>
  </si>
  <si>
    <t>"P3,7,8"0.440*0.250*(6.500+8.190+6.500)</t>
  </si>
  <si>
    <t>"P4"0.250*0.250*10.400</t>
  </si>
  <si>
    <t>"P5"0.250*0.440*10.400</t>
  </si>
  <si>
    <t>"P6"0.250*0.250*8.190</t>
  </si>
  <si>
    <t>G45</t>
  </si>
  <si>
    <t>"Celkem: "A45+B45+C45+D45+E45+F45</t>
  </si>
  <si>
    <t>417351115</t>
  </si>
  <si>
    <t>Bednění bočnic ztužujících pásů a věnců včetně vzpěr zřízení</t>
  </si>
  <si>
    <t>-277747844</t>
  </si>
  <si>
    <t>"P1"0.250*2.0*(20.400+6.500+10.200+1.360+10.350+8.000)</t>
  </si>
  <si>
    <t>"P2"0.250*2.0*(1.400*2.0+10.100)</t>
  </si>
  <si>
    <t>"P3,7,8"0.250*2.0*(6.500+8.190+6.500)</t>
  </si>
  <si>
    <t>"P4"0.250*2.0*10.400</t>
  </si>
  <si>
    <t>"P5"0.250*2.0*10.400</t>
  </si>
  <si>
    <t>"P6"0.250*2.0*8.190</t>
  </si>
  <si>
    <t>G46</t>
  </si>
  <si>
    <t>"Celkem: "A46+B46+C46+D46+E46+F46</t>
  </si>
  <si>
    <t>417351116</t>
  </si>
  <si>
    <t>Bednění bočnic ztužujících pásů a věnců včetně vzpěr odstranění</t>
  </si>
  <si>
    <t>-1225011989</t>
  </si>
  <si>
    <t>417361821</t>
  </si>
  <si>
    <t>Výztuž ztužujících pásů a věnců z betonářské oceli 10 505 (R) nebo BSt 500</t>
  </si>
  <si>
    <t>-646870266</t>
  </si>
  <si>
    <t>"viz.v.č. D.1.2-2.02, výpis profilů"1.240853</t>
  </si>
  <si>
    <t>Komunikace pozemní</t>
  </si>
  <si>
    <t>564231111</t>
  </si>
  <si>
    <t>Podklad nebo podsyp ze štěrkopísku ŠP s rozprostřením, vlhčením a zhutněním, po zhutnění tl. 100 mm</t>
  </si>
  <si>
    <t>-1885506251</t>
  </si>
  <si>
    <t>"zpevněná plocha"173.00</t>
  </si>
  <si>
    <t>564730011</t>
  </si>
  <si>
    <t>Podklad nebo kryt z kameniva hrubého drceného vel. 8-16 mm s rozprostřením a zhutněním, po zhutnění tl. 100 mm</t>
  </si>
  <si>
    <t>-2108059614</t>
  </si>
  <si>
    <t>564750111</t>
  </si>
  <si>
    <t>Podklad nebo kryt z kameniva hrubého drceného vel. 16-32 mm s rozprostřením a zhutněním, po zhutnění tl. 150 mm</t>
  </si>
  <si>
    <t>1247460564</t>
  </si>
  <si>
    <t>"okapový chodník - okolo budovy " (4.000+32.190+0.500+0.440+1.665+0.210)*0.500</t>
  </si>
  <si>
    <t>564760111</t>
  </si>
  <si>
    <t>Podklad nebo kryt z kameniva hrubého drceného vel. 16-32 mm s rozprostřením a zhutněním, po zhutnění tl. 200 mm</t>
  </si>
  <si>
    <t>-192705955</t>
  </si>
  <si>
    <t>596212212</t>
  </si>
  <si>
    <t>Kladení dlažby z betonových zámkových dlaždic pozemních komunikací s ložem z kameniva těženého nebo drceného tl. do 50 mm, s vyplněním spár, s dvojitým hutněním</t>
  </si>
  <si>
    <t>-1788411324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</si>
  <si>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</si>
  <si>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59246018</t>
  </si>
  <si>
    <t>dlažba velkoformátová betonová plochy do 0,5m2 tl 80mm přírodní</t>
  </si>
  <si>
    <t>1083787080</t>
  </si>
  <si>
    <t>Úpravy povrchů, podlahy a osazování výplní</t>
  </si>
  <si>
    <t>612131321</t>
  </si>
  <si>
    <t>Podkladní a spojovací vrstva vnitřních omítaných ploch penetrace akrylát-silikonová nanášená strojně stěn</t>
  </si>
  <si>
    <t>861776621</t>
  </si>
  <si>
    <t>144.15+(38.665+13.905+18.6)*2.0+10.335</t>
  </si>
  <si>
    <t>612321121</t>
  </si>
  <si>
    <t>Omítka vápenocementová vnitřních ploch nanášená ručně jednovrstvá, tloušťky do 10 mm hladká svislých konstrukcí stěn</t>
  </si>
  <si>
    <t>1386838356</t>
  </si>
  <si>
    <t>93.124</t>
  </si>
  <si>
    <t>612322321</t>
  </si>
  <si>
    <t>Omítka vápenocementová lehčená vnitřních ploch nanášená strojně jednovrstvá, tloušťky do 10 mm hladká svislých konstrukcí stěn</t>
  </si>
  <si>
    <t>1718390613</t>
  </si>
  <si>
    <t>144.15+(38.665+13.905+18.6)*2.0+10.335-93.124</t>
  </si>
  <si>
    <t>612322391</t>
  </si>
  <si>
    <t>Omítka vápenocementová lehčená vnitřních ploch nanášená strojně Příplatek k cenám za každých dalších i započatých 5 mm tloušťky omítky přes 10 mm stěn</t>
  </si>
  <si>
    <t>486288804</t>
  </si>
  <si>
    <t>(144.15+(38.665+13.905+18.6)*2.0+10.335-93.124)*2.0</t>
  </si>
  <si>
    <t>621211011</t>
  </si>
  <si>
    <t>Montáž kontaktního zateplení lepením a mechanickým kotvením z polystyrenových desek nebo z kombinovaných desek na vnější podhledy, tloušťky desek přes 40 do 80</t>
  </si>
  <si>
    <t>2908790</t>
  </si>
  <si>
    <t>Montáž kontaktního zateplení lepením a mechanickým kotvením z polystyrenových desek nebo z kombinovaných desek na vnější podhledy, tloušťky desek přes 40 do 80 mm</t>
  </si>
  <si>
    <t>58.57*1.000</t>
  </si>
  <si>
    <t>28376440</t>
  </si>
  <si>
    <t>deska z polystyrénu XPS, hrana rovná a strukturovaný povrch 300kPa tl 50mm</t>
  </si>
  <si>
    <t>1548734702</t>
  </si>
  <si>
    <t>622131121</t>
  </si>
  <si>
    <t>Podkladní a spojovací vrstva vnějších omítaných ploch penetrace nanášená ručně stěn</t>
  </si>
  <si>
    <t>-1268971217</t>
  </si>
  <si>
    <t>""pod stěrku,pod nátěr)</t>
  </si>
  <si>
    <t>(38.665*2.0+2.750*0.250)*2.0</t>
  </si>
  <si>
    <t>(144.15+26.794)*2.0</t>
  </si>
  <si>
    <t>19.008*2.0</t>
  </si>
  <si>
    <t>"odpočet zdiva 380mm"-16.100</t>
  </si>
  <si>
    <t>F61</t>
  </si>
  <si>
    <t>"Celkem: "A61+B61+C61+D61+E61</t>
  </si>
  <si>
    <t>622142001</t>
  </si>
  <si>
    <t>Potažení vnějších ploch pletivem v ploše nebo pruzích, na plném podkladu sklovláknitým vtlačením do tmelu stěn</t>
  </si>
  <si>
    <t>-1011963582</t>
  </si>
  <si>
    <t>38.665*2.0+2.750*0.250</t>
  </si>
  <si>
    <t>144.15+26.794</t>
  </si>
  <si>
    <t>19.008</t>
  </si>
  <si>
    <t>"XPS"58.57*0.700</t>
  </si>
  <si>
    <t>E62</t>
  </si>
  <si>
    <t>"Celkem: "A62+B62+C62+D62</t>
  </si>
  <si>
    <t>622252002</t>
  </si>
  <si>
    <t>Montáž profilů kontaktního zateplení ostatních stěnových, dilatačních apod. lepených do tmelu</t>
  </si>
  <si>
    <t>-1274710760</t>
  </si>
  <si>
    <t>28342205</t>
  </si>
  <si>
    <t>profil začišťovací PVC 6mm s výztužnou tkaninou pro ostění ETICS</t>
  </si>
  <si>
    <t>-1338575961</t>
  </si>
  <si>
    <t>""výplně otvorů"</t>
  </si>
  <si>
    <t>2.120+1.750+1.650*2.0+2.275*2.0*4.0</t>
  </si>
  <si>
    <t>0.900+2.200*2.0+2.000*3.0*6.0+(1.375*2.0+1.250)*2.0+0.750*3.0*7.0+1.000+1.425*2.0</t>
  </si>
  <si>
    <t>C64</t>
  </si>
  <si>
    <t>"Celkem: "A64+B64</t>
  </si>
  <si>
    <t>59051486</t>
  </si>
  <si>
    <t>profil rohový PVC 15x15mm s výztužnou tkaninou š 100mm pro ETICS</t>
  </si>
  <si>
    <t>1922451143</t>
  </si>
  <si>
    <t>12.0*3.0</t>
  </si>
  <si>
    <t>59051500</t>
  </si>
  <si>
    <t>profil dilatační stěnový PVC s výztužnou tkaninou pro ETICS</t>
  </si>
  <si>
    <t>1487926573</t>
  </si>
  <si>
    <t>59051510</t>
  </si>
  <si>
    <t>profil začišťovací s okapnicí PVC s výztužnou tkaninou pro nadpraží ETICS</t>
  </si>
  <si>
    <t>-1617941468</t>
  </si>
  <si>
    <t>2.120+1.750+1.650*2.0</t>
  </si>
  <si>
    <t>0.900+2.000*6.0+1.250*2.0+0.750*7.0+1.000</t>
  </si>
  <si>
    <t>59051512</t>
  </si>
  <si>
    <t>profil začišťovací s okapnicí PVC s výztužnou tkaninou pro parapet ETICS</t>
  </si>
  <si>
    <t>1183120098</t>
  </si>
  <si>
    <t>C68</t>
  </si>
  <si>
    <t>"Celkem: "A68+B68</t>
  </si>
  <si>
    <t>69</t>
  </si>
  <si>
    <t>622511101</t>
  </si>
  <si>
    <t>Omítka tenkovrstvá akrylátová vnějších ploch probarvená, včetně penetrace podkladu mozaiková jemnozrnná stěn</t>
  </si>
  <si>
    <t>1404246622</t>
  </si>
  <si>
    <t>""marmolit - sokl, odměřeno z výkresů</t>
  </si>
  <si>
    <t>A69</t>
  </si>
  <si>
    <t>31.190*0.525+4.000</t>
  </si>
  <si>
    <t>70</t>
  </si>
  <si>
    <t>622811003</t>
  </si>
  <si>
    <t>Omítka tepelně izolační vnějších ploch stěn prováděná ručně v 1 vrstvě, tloušťky přes 30 do 40 mm</t>
  </si>
  <si>
    <t>-900567748</t>
  </si>
  <si>
    <t>A70</t>
  </si>
  <si>
    <t>C70</t>
  </si>
  <si>
    <t>"Celkem: "A70+B70</t>
  </si>
  <si>
    <t>71</t>
  </si>
  <si>
    <t>632441220</t>
  </si>
  <si>
    <t>Potěr anhydritový samonivelační litý tř. C 25, tl. přes 45 do 50 mm</t>
  </si>
  <si>
    <t>1428029119</t>
  </si>
  <si>
    <t>A71</t>
  </si>
  <si>
    <t>131.33</t>
  </si>
  <si>
    <t>72</t>
  </si>
  <si>
    <t>632441292</t>
  </si>
  <si>
    <t>Potěr anhydritový samonivelační litý Příplatek k cenám za každých dalších i započatých 5 mm tloušťky přes 50 mm tř. C 25</t>
  </si>
  <si>
    <t>-1375100699</t>
  </si>
  <si>
    <t>73</t>
  </si>
  <si>
    <t>633811111</t>
  </si>
  <si>
    <t>Broušení betonových podlah nerovností do 2 mm (stržení šlemu)</t>
  </si>
  <si>
    <t>-877792089</t>
  </si>
  <si>
    <t>74</t>
  </si>
  <si>
    <t>637121111</t>
  </si>
  <si>
    <t>Okapový chodník z kameniva s udusáním a urovnáním povrchu z kačírku tl. 100 mm</t>
  </si>
  <si>
    <t>-1597885161</t>
  </si>
  <si>
    <t>A74</t>
  </si>
  <si>
    <t>"okolo budovy" (4.000+32.190+0.500+0.440+1.665+0.210)*0.500</t>
  </si>
  <si>
    <t>642942111</t>
  </si>
  <si>
    <t>Osazování zárubní nebo rámů kovových dveřních lisovaných nebo z úhelníků bez dveřních křídel na cementovou maltu, plochy otvoru do 2,5 m2</t>
  </si>
  <si>
    <t>464399474</t>
  </si>
  <si>
    <t>A75</t>
  </si>
  <si>
    <t>"T/1"1.0</t>
  </si>
  <si>
    <t>"T/2"7.0</t>
  </si>
  <si>
    <t>"T/3"1.0</t>
  </si>
  <si>
    <t>D75</t>
  </si>
  <si>
    <t>"Celkem: "A75+B75+C75</t>
  </si>
  <si>
    <t>76</t>
  </si>
  <si>
    <t>55331498</t>
  </si>
  <si>
    <t>zárubeň jednokřídlá ocelová pro zdění tl stěny 210-250mm rozměru 900/1970, 2100mm</t>
  </si>
  <si>
    <t>-1294743908</t>
  </si>
  <si>
    <t>A76</t>
  </si>
  <si>
    <t>"T1"1.0</t>
  </si>
  <si>
    <t>77</t>
  </si>
  <si>
    <t>55331487</t>
  </si>
  <si>
    <t>zárubeň jednokřídlá ocelová pro zdění tl stěny 110-150mm rozměru 800/1970, 2100mm</t>
  </si>
  <si>
    <t>1343607715</t>
  </si>
  <si>
    <t>A77</t>
  </si>
  <si>
    <t>"T2"4.0</t>
  </si>
  <si>
    <t>78</t>
  </si>
  <si>
    <t>55331486</t>
  </si>
  <si>
    <t>zárubeň jednokřídlá ocelová pro zdění tl stěny 110-150mm rozměru 700/1970, 2100mm</t>
  </si>
  <si>
    <t>275093338</t>
  </si>
  <si>
    <t>A78</t>
  </si>
  <si>
    <t>79</t>
  </si>
  <si>
    <t>55331497</t>
  </si>
  <si>
    <t>zárubeň jednokřídlá ocelová pro zdění tl stěny 210-250mm rozměru 800/1970, 2100mm</t>
  </si>
  <si>
    <t>771507573</t>
  </si>
  <si>
    <t>A79</t>
  </si>
  <si>
    <t>"T2"3.0</t>
  </si>
  <si>
    <t>711</t>
  </si>
  <si>
    <t>Izolace proti vodě, vlhkosti a plynům</t>
  </si>
  <si>
    <t>80</t>
  </si>
  <si>
    <t>711111001</t>
  </si>
  <si>
    <t>Provedení izolace proti zemní vlhkosti natěradly a tmely za studena na ploše vodorovné V nátěrem penetračním</t>
  </si>
  <si>
    <t>775115069</t>
  </si>
  <si>
    <t>A98</t>
  </si>
  <si>
    <t>167.448</t>
  </si>
  <si>
    <t>81</t>
  </si>
  <si>
    <t>711112001</t>
  </si>
  <si>
    <t>Provedení izolace proti zemní vlhkosti natěradly a tmely za studena na ploše svislé S nátěrem penetračním</t>
  </si>
  <si>
    <t>-1793466414</t>
  </si>
  <si>
    <t>A99</t>
  </si>
  <si>
    <t>82</t>
  </si>
  <si>
    <t>11163150</t>
  </si>
  <si>
    <t>lak penetrační asfaltový</t>
  </si>
  <si>
    <t>-500892235</t>
  </si>
  <si>
    <t>167.448+59.520*1.000</t>
  </si>
  <si>
    <t>B100</t>
  </si>
  <si>
    <t>A100 * 0.0004"Koeficient množství</t>
  </si>
  <si>
    <t>83</t>
  </si>
  <si>
    <t>711141559</t>
  </si>
  <si>
    <t>Provedení izolace proti zemní vlhkosti pásy přitavením NAIP na ploše vodorovné V</t>
  </si>
  <si>
    <t>-2139204917</t>
  </si>
  <si>
    <t>A101</t>
  </si>
  <si>
    <t>84</t>
  </si>
  <si>
    <t>62836110</t>
  </si>
  <si>
    <t>pás asfaltový natavitelný oxidovaný tl 4,0mm s vložkou z hliníkové fólie / hliníkové fólie s textilií, se spalitelnou PE folií nebo jemnozrnným minerálním posyp</t>
  </si>
  <si>
    <t>-1133891180</t>
  </si>
  <si>
    <t>pás asfaltový natavitelný oxidovaný tl 4,0mm s vložkou z hliníkové fólie / hliníkové fólie s textilií, se spalitelnou PE folií nebo jemnozrnným minerálním posypem</t>
  </si>
  <si>
    <t>B102</t>
  </si>
  <si>
    <t>A102 * 1.15"Koeficient množství</t>
  </si>
  <si>
    <t>85</t>
  </si>
  <si>
    <t>711142559</t>
  </si>
  <si>
    <t>Provedení izolace proti zemní vlhkosti pásy přitavením NAIP na ploše svislé S</t>
  </si>
  <si>
    <t>705503019</t>
  </si>
  <si>
    <t xml:space="preserve">"Svislá + vytažení vodorovné </t>
  </si>
  <si>
    <t>A103</t>
  </si>
  <si>
    <t>58.57*(1.000+0.300)+(10.310+4.000+0.250)*2.0*1.000</t>
  </si>
  <si>
    <t>86</t>
  </si>
  <si>
    <t>62836110.1</t>
  </si>
  <si>
    <t>2019035731</t>
  </si>
  <si>
    <t>87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</si>
  <si>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</si>
  <si>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</si>
  <si>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</si>
  <si>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1532469503</t>
  </si>
  <si>
    <t>713</t>
  </si>
  <si>
    <t>Izolace tepelné</t>
  </si>
  <si>
    <t>88</t>
  </si>
  <si>
    <t>713111111</t>
  </si>
  <si>
    <t>Montáž tepelné izolace stropů rohožemi, pásy, dílci, deskami, bloky (izolační materiál ve specifikaci) vrchem bez překrytí lepenkou kladenými volně</t>
  </si>
  <si>
    <t>-1224185285</t>
  </si>
  <si>
    <t>A106</t>
  </si>
  <si>
    <t>"izolace stropu"(10.880*8.880+10.400*6.500)*2.0</t>
  </si>
  <si>
    <t>91.553*2.0</t>
  </si>
  <si>
    <t>C106</t>
  </si>
  <si>
    <t>"Celkem: "A106+B106</t>
  </si>
  <si>
    <t>89</t>
  </si>
  <si>
    <t>63148104</t>
  </si>
  <si>
    <t>deska tepelně izolační minerální univerzální λ=0,038-0,039 tl 100mm</t>
  </si>
  <si>
    <t>-109744262</t>
  </si>
  <si>
    <t>A107</t>
  </si>
  <si>
    <t>"izolace stropu"(10.880*8.880+10.400*6.500)</t>
  </si>
  <si>
    <t>91.553</t>
  </si>
  <si>
    <t>"Celkem: "A107+B107</t>
  </si>
  <si>
    <t>D107</t>
  </si>
  <si>
    <t>C107 * 1.1"Koeficient množství</t>
  </si>
  <si>
    <t>90</t>
  </si>
  <si>
    <t>63148106</t>
  </si>
  <si>
    <t>deska tepelně izolační minerální univerzální λ=0,038-0,039 tl 140mm</t>
  </si>
  <si>
    <t>1879959920</t>
  </si>
  <si>
    <t>A108</t>
  </si>
  <si>
    <t>"Celkem: "A108+B108</t>
  </si>
  <si>
    <t>D108</t>
  </si>
  <si>
    <t>C108 * 1.1"Koeficient množství</t>
  </si>
  <si>
    <t>91</t>
  </si>
  <si>
    <t>713121121</t>
  </si>
  <si>
    <t>Montáž tepelné izolace podlah rohožemi, pásy, deskami, dílci, bloky (izolační materiál ve specifikaci) kladenými volně dvouvrstvá</t>
  </si>
  <si>
    <t>-1540837997</t>
  </si>
  <si>
    <t>A109</t>
  </si>
  <si>
    <t>92</t>
  </si>
  <si>
    <t>28375909</t>
  </si>
  <si>
    <t>deska EPS 150 do plochých střech a podlah λ=0,035 tl 50mm</t>
  </si>
  <si>
    <t>45375741</t>
  </si>
  <si>
    <t>93</t>
  </si>
  <si>
    <t>28375914</t>
  </si>
  <si>
    <t>deska EPS 150 do plochých střech a podlah λ=0,035 tl 100mm</t>
  </si>
  <si>
    <t>1693545671</t>
  </si>
  <si>
    <t>94</t>
  </si>
  <si>
    <t>713191133</t>
  </si>
  <si>
    <t>Montáž tepelné izolace stavebních konstrukcí - doplňky a konstrukční součásti podlah, stropů vrchem nebo střech překrytím fólií položenou volně s přelepením spo</t>
  </si>
  <si>
    <t>759244281</t>
  </si>
  <si>
    <t>Montáž tepelné izolace stavebních konstrukcí - doplňky a konstrukční součásti podlah, stropů vrchem nebo střech překrytím fólií položenou volně s přelepením spojů</t>
  </si>
  <si>
    <t>A112</t>
  </si>
  <si>
    <t>95</t>
  </si>
  <si>
    <t>28323101</t>
  </si>
  <si>
    <t>fólie LDPE (750 kg/m3) proti zemní vlhkosti nad úrovní terénu tl 1mm</t>
  </si>
  <si>
    <t>2136423946</t>
  </si>
  <si>
    <t>96</t>
  </si>
  <si>
    <t>7131913R</t>
  </si>
  <si>
    <t>Montáž tepelné izolace stavebních konstrukcí - doplňky a konstrukční součásti střech plochých osazení odvětrávacích komínků, tepelné izolace oken pracovních spá</t>
  </si>
  <si>
    <t>KPL</t>
  </si>
  <si>
    <t>1113512462</t>
  </si>
  <si>
    <t>Montáž tepelné izolace stavebních konstrukcí - doplňky a konstrukční součásti střech plochých osazení odvětrávacích komínků, tepelné izolace oken pracovních spár, izolace překladů atd.</t>
  </si>
  <si>
    <t>"K/15 A114 ostatní detaily dle PD A114 TZ"1.0</t>
  </si>
  <si>
    <t>97</t>
  </si>
  <si>
    <t>713191R</t>
  </si>
  <si>
    <t>Odvětrávací komínek</t>
  </si>
  <si>
    <t>416629560</t>
  </si>
  <si>
    <t>98</t>
  </si>
  <si>
    <t>28375988</t>
  </si>
  <si>
    <t>deska EPS 70 fasádní λ=0,039</t>
  </si>
  <si>
    <t>-510554067</t>
  </si>
  <si>
    <t>99</t>
  </si>
  <si>
    <t>28376385</t>
  </si>
  <si>
    <t>deska z polystyrénu XPS, hrana rovná, polo či pero drážka a hladký povrch λ=0,034</t>
  </si>
  <si>
    <t>408385695</t>
  </si>
  <si>
    <t>998713201</t>
  </si>
  <si>
    <t>Přesun hmot pro izolace tepelné stanovený procentní sazbou (%) z ceny vodorovná dopravní vzdálenost do 50 m v objektech výšky do 6 m</t>
  </si>
  <si>
    <t>-1630482150</t>
  </si>
  <si>
    <t>721</t>
  </si>
  <si>
    <t>Zdravotechnika - vnitřní kanalizace</t>
  </si>
  <si>
    <t>101</t>
  </si>
  <si>
    <t>721241102</t>
  </si>
  <si>
    <t>Lapače střešních splavenin litinové DN 125</t>
  </si>
  <si>
    <t>-1879975559</t>
  </si>
  <si>
    <t>102</t>
  </si>
  <si>
    <t>998721201</t>
  </si>
  <si>
    <t>Přesun hmot pro vnitřní kanalizace stanovený procentní sazbou (%) z ceny vodorovná dopravní vzdálenost do 50 m v objektech výšky do 6 m</t>
  </si>
  <si>
    <t>1574228219</t>
  </si>
  <si>
    <t>103</t>
  </si>
  <si>
    <t>725291703</t>
  </si>
  <si>
    <t>Doplňky zařízení koupelen a záchodů smaltované madla rovná, délky 500 mm</t>
  </si>
  <si>
    <t>-1614595959</t>
  </si>
  <si>
    <t>A121</t>
  </si>
  <si>
    <t>"dveře T/2"1.0</t>
  </si>
  <si>
    <t>104</t>
  </si>
  <si>
    <t>998725201</t>
  </si>
  <si>
    <t>Přesun hmot pro zařizovací předměty stanovený procentní sazbou (%) z ceny vodorovná dopravní vzdálenost do 50 m v objektech výšky do 6 m</t>
  </si>
  <si>
    <t>-185039735</t>
  </si>
  <si>
    <t>105</t>
  </si>
  <si>
    <t>762083122</t>
  </si>
  <si>
    <t>Práce společné pro tesařské konstrukce impregnace řeziva máčením proti dřevokaznému hmyzu, houbám a plísním, třída ohrožení 3 a 4 (dřevo v exteriéru)</t>
  </si>
  <si>
    <t>1296233880</t>
  </si>
  <si>
    <t>"výměra skladby*koeficient, latě a kontralatě, kompletní realizace dle PD a TZ</t>
  </si>
  <si>
    <t>A123</t>
  </si>
  <si>
    <t>292.752*0.009</t>
  </si>
  <si>
    <t>(58.0*5.4+(8.4+6.5+4.9+3.0)*1.05*4.0)*0.04*0.06</t>
  </si>
  <si>
    <t>"pozednice"0.744</t>
  </si>
  <si>
    <t>"vazníky" 4.455/0.390</t>
  </si>
  <si>
    <t>"podbití"73.544*0.020</t>
  </si>
  <si>
    <t>F123</t>
  </si>
  <si>
    <t>"Celkem: "A123+B123+C123+D123+E123</t>
  </si>
  <si>
    <t>106</t>
  </si>
  <si>
    <t>762332132</t>
  </si>
  <si>
    <t>Montáž vázaných konstrukcí krovů střech pultových, sedlových, valbových, stanových čtvercového nebo obdélníkového půdorysu z řeziva hraněného průřezové plochy p</t>
  </si>
  <si>
    <t>1876852946</t>
  </si>
  <si>
    <t>Montáž vázaných konstrukcí krovů střech pultových, sedlových, valbových, stanových čtvercového nebo obdélníkového půdorysu z řeziva hraněného průřezové plochy přes 120 do 224 cm2</t>
  </si>
  <si>
    <t>107</t>
  </si>
  <si>
    <t>60511046</t>
  </si>
  <si>
    <t>řezivo jehličnaté boční omítané š do 200mm tl do 100mm dl 3,5m</t>
  </si>
  <si>
    <t>937543159</t>
  </si>
  <si>
    <t>A125</t>
  </si>
  <si>
    <t>"pozednice pod vazníky"(31.190+6.000)*2.0*0.200*0.050</t>
  </si>
  <si>
    <t>108</t>
  </si>
  <si>
    <t>762341047</t>
  </si>
  <si>
    <t>Bednění a laťování bednění střech rovných sklonu do 60° s vyřezáním otvorů z dřevoštěpkových desek OSB šroubovaných na rošt na pero a drážku, tloušťky desky 25</t>
  </si>
  <si>
    <t>-1084049776</t>
  </si>
  <si>
    <t>Bednění a laťování bednění střech rovných sklonu do 60° s vyřezáním otvorů z dřevoštěpkových desek OSB šroubovaných na rošt na pero a drážku, tloušťky desky 25 mm</t>
  </si>
  <si>
    <t>""plocha střechy"</t>
  </si>
  <si>
    <t>A126</t>
  </si>
  <si>
    <t>22.310*5.35*2.0+10.10*5.35</t>
  </si>
  <si>
    <t>109</t>
  </si>
  <si>
    <t>762342214</t>
  </si>
  <si>
    <t>Montáž laťování na střechách jednoduchých sklonu do 60° osové vzdálenosti do 360 mm</t>
  </si>
  <si>
    <t>140623139</t>
  </si>
  <si>
    <t>A127</t>
  </si>
  <si>
    <t>292.752</t>
  </si>
  <si>
    <t>110</t>
  </si>
  <si>
    <t>60514114</t>
  </si>
  <si>
    <t>řezivo jehličnaté lať impregnovaná dl 4 m</t>
  </si>
  <si>
    <t>1770226749</t>
  </si>
  <si>
    <t>"výměra skladby*koeficient, latě a konralatě</t>
  </si>
  <si>
    <t>A128</t>
  </si>
  <si>
    <t>C128</t>
  </si>
  <si>
    <t>"Celkem: "A128+B128</t>
  </si>
  <si>
    <t>111</t>
  </si>
  <si>
    <t>762395000</t>
  </si>
  <si>
    <t>Spojovací prostředky krovů, bednění, laťování, nadstřešních konstrukcí</t>
  </si>
  <si>
    <t>2116607482</t>
  </si>
  <si>
    <t>A129</t>
  </si>
  <si>
    <t>2.385+0.744</t>
  </si>
  <si>
    <t>112</t>
  </si>
  <si>
    <t>762511267</t>
  </si>
  <si>
    <t>Podlahové konstrukce podkladové z dřevoštěpkových desek OSB jednovrstvých šroubovaných na pero a drážku nebroušených, tloušťky desky 25 mm</t>
  </si>
  <si>
    <t>-364663935</t>
  </si>
  <si>
    <t>A130</t>
  </si>
  <si>
    <t>"lávka v půdním prostoru"6.0*1.5</t>
  </si>
  <si>
    <t>113</t>
  </si>
  <si>
    <t>762841310</t>
  </si>
  <si>
    <t>Montáž podbíjení stropů a střech vodorovných z hoblovaných prken z palubek</t>
  </si>
  <si>
    <t>1478722608</t>
  </si>
  <si>
    <t>"podbití střešní římsy</t>
  </si>
  <si>
    <t>A131</t>
  </si>
  <si>
    <t>85.12*0.800</t>
  </si>
  <si>
    <t>114</t>
  </si>
  <si>
    <t>61191182</t>
  </si>
  <si>
    <t>palubky obkladové smrk profil klasický 19x196mm jakost A/B</t>
  </si>
  <si>
    <t>-564673476</t>
  </si>
  <si>
    <t>115</t>
  </si>
  <si>
    <t>998762201</t>
  </si>
  <si>
    <t>Přesun hmot pro konstrukce tesařské stanovený procentní sazbou (%) z ceny vodorovná dopravní vzdálenost do 50 m v objektech výšky do 6 m</t>
  </si>
  <si>
    <t>314086779</t>
  </si>
  <si>
    <t>763</t>
  </si>
  <si>
    <t>Konstrukce suché výstavby</t>
  </si>
  <si>
    <t>116</t>
  </si>
  <si>
    <t>763131531</t>
  </si>
  <si>
    <t>Podhled ze sádrokartonových desek jednovrstvá zavěšená spodní konstrukce z ocelových profilů CD, UD jednoduše opláštěná deskou protipožární DF, tl. 12,5 mm, bez</t>
  </si>
  <si>
    <t>413620743</t>
  </si>
  <si>
    <t>Podhled ze sádrokartonových desek jednovrstvá zavěšená spodní konstrukce z ocelových profilů CD, UD jednoduše opláštěná deskou protipožární DF, tl. 12,5 mm, bez izolace, EI 15</t>
  </si>
  <si>
    <t>A134</t>
  </si>
  <si>
    <t>131.33-10.63</t>
  </si>
  <si>
    <t>117</t>
  </si>
  <si>
    <t>763131557</t>
  </si>
  <si>
    <t>Podhled ze sádrokartonových desek jednovrstvá zavěšená spodní konstrukce z ocelových profilů CD, UD jednoduše opláštěná deskou vysokopevnostní protipožární impr</t>
  </si>
  <si>
    <t>-102703180</t>
  </si>
  <si>
    <t>Podhled ze sádrokartonových desek jednovrstvá zavěšená spodní konstrukce z ocelových profilů CD, UD jednoduše opláštěná deskou vysokopevnostní protipožární impregnovanou DFRIH2, tl. 12,5 mm, bez izolace, EI do 15</t>
  </si>
  <si>
    <t>A135</t>
  </si>
  <si>
    <t>"kuchyně"10.63</t>
  </si>
  <si>
    <t>C135</t>
  </si>
  <si>
    <t>"Celkem: "A135+B135</t>
  </si>
  <si>
    <t>118</t>
  </si>
  <si>
    <t>763131751</t>
  </si>
  <si>
    <t>Montáž parotěsné zábrany do SDK podhledu</t>
  </si>
  <si>
    <t>128697234</t>
  </si>
  <si>
    <t>A136</t>
  </si>
  <si>
    <t>131.33+92</t>
  </si>
  <si>
    <t>119</t>
  </si>
  <si>
    <t>28329282</t>
  </si>
  <si>
    <t>fólie PE vyztužená Al vrstvou pro parotěsnou vrstvu 170g/m2</t>
  </si>
  <si>
    <t>-1892316209</t>
  </si>
  <si>
    <t>B137</t>
  </si>
  <si>
    <t>A137 * 1.1"Koeficient množství</t>
  </si>
  <si>
    <t>120</t>
  </si>
  <si>
    <t>763732114</t>
  </si>
  <si>
    <t>Montáž střešní konstrukce do 10 m výšky římsy opláštění střechy, štítů, říms, dýmníků a světlíkových obrub z vazníků příhradových, konstrukční délky přes 9,0 do</t>
  </si>
  <si>
    <t>2132110605</t>
  </si>
  <si>
    <t>Montáž střešní konstrukce do 10 m výšky římsy opláštění střechy, štítů, říms, dýmníků a světlíkových obrub z vazníků příhradových, konstrukční délky přes 9,0 do 12,5 m</t>
  </si>
  <si>
    <t>"" celková délka vazníků"</t>
  </si>
  <si>
    <t>A138</t>
  </si>
  <si>
    <t>10.110*36.0</t>
  </si>
  <si>
    <t>121</t>
  </si>
  <si>
    <t>60512201</t>
  </si>
  <si>
    <t>příhradový vazník sedlový sušený neimpregnovaný dl do 12,5m</t>
  </si>
  <si>
    <t>777918986</t>
  </si>
  <si>
    <t>122</t>
  </si>
  <si>
    <t>76373211R</t>
  </si>
  <si>
    <t>Dodávka a montáž střešní konstrukce do 10 m výšky římsy - řešení nárožních hran a podélných vazníků na konci střechy, včetně spojovácíh prostředků a impregnace</t>
  </si>
  <si>
    <t>1067576981</t>
  </si>
  <si>
    <t>Dodávka a montáž střešní konstrukce do 10 m výšky římsy - řešení nárožních hran a podélných vazníků na konci střechy, včetně spojovácíh prostředků a impregnace celého krovu.</t>
  </si>
  <si>
    <t>A140</t>
  </si>
  <si>
    <t>"dle výrobní dokumentace dodavatele - odhad"1.0</t>
  </si>
  <si>
    <t>123</t>
  </si>
  <si>
    <t>998763401</t>
  </si>
  <si>
    <t>Přesun hmot pro konstrukce montované z desek stanovený procentní sazbou (%) z ceny vodorovná dopravní vzdálenost do 50 m v objektech výšky do 6 m</t>
  </si>
  <si>
    <t>1801134309</t>
  </si>
  <si>
    <t>124</t>
  </si>
  <si>
    <t>764111641</t>
  </si>
  <si>
    <t>Krytina ze svitků, ze šablon nebo taškových tabulí z pozinkovaného plechu s povrchovou úpravou s úpravou u okapů, prostupů a výčnělků střechy rovné drážkováním</t>
  </si>
  <si>
    <t>644578080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</si>
  <si>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</si>
  <si>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A142</t>
  </si>
  <si>
    <t>125</t>
  </si>
  <si>
    <t>764203156</t>
  </si>
  <si>
    <t>Montáž oplechování střešních prvků sněhového zachytávače průbežného dvoutrubkového</t>
  </si>
  <si>
    <t>1284452651</t>
  </si>
  <si>
    <t>126</t>
  </si>
  <si>
    <t>764211605</t>
  </si>
  <si>
    <t>Oplechování střešních prvků z pozinkovaného plechu s povrchovou úpravou hřebene větraného v krytině ze šablon větraného z hřebenáčů oblých, včetně větracího pás</t>
  </si>
  <si>
    <t>594196149</t>
  </si>
  <si>
    <t>Oplechování střešních prvků z pozinkovaného plechu s povrchovou úpravou hřebene větraného v krytině ze šablon větraného z hřebenáčů oblých, včetně větracího pásu rš 400 mm</t>
  </si>
  <si>
    <t>"K/12,16 komplet dle PD A144 TZ"52.0</t>
  </si>
  <si>
    <t>127</t>
  </si>
  <si>
    <t>764212663</t>
  </si>
  <si>
    <t>Oplechování střešních prvků z pozinkovaného plechu s povrchovou úpravou okapu okapovým plechem střechy rovné rš 250 mm</t>
  </si>
  <si>
    <t>6727802</t>
  </si>
  <si>
    <t>A145</t>
  </si>
  <si>
    <t>"K/8"85.0</t>
  </si>
  <si>
    <t>128</t>
  </si>
  <si>
    <t>764213452</t>
  </si>
  <si>
    <t>Oplechování střešních prvků z pozinkovaného plechu střešního výlezu rozměru 600 x 600 mm, střechy s krytinou skládanou nebo plechovou</t>
  </si>
  <si>
    <t>1188202389</t>
  </si>
  <si>
    <t>A146</t>
  </si>
  <si>
    <t>"K/11"1.0</t>
  </si>
  <si>
    <t>129</t>
  </si>
  <si>
    <t>764213456</t>
  </si>
  <si>
    <t>Oplechování střešních prvků z pozinkovaného plechu sněhový zachytávač průbežný dvoutrubkový</t>
  </si>
  <si>
    <t>727519020</t>
  </si>
  <si>
    <t>"K/13, kompletní realizace dle PD A147 TZ"30.000*2.0+7.500*2.0</t>
  </si>
  <si>
    <t>130</t>
  </si>
  <si>
    <t>764216605</t>
  </si>
  <si>
    <t>Oplechování parapetů z pozinkovaného plechu s povrchovou úpravou rovných mechanicky kotvené, bez rohů rš 400 mm</t>
  </si>
  <si>
    <t>-1780179591</t>
  </si>
  <si>
    <t>"kompletní realizace včetně krytek</t>
  </si>
  <si>
    <t>A148</t>
  </si>
  <si>
    <t>"K/1"2.000*6.0</t>
  </si>
  <si>
    <t>"K/2"1.250*2.0</t>
  </si>
  <si>
    <t>"K/3"0.750*7.0</t>
  </si>
  <si>
    <t>D148</t>
  </si>
  <si>
    <t>"Celkem: "A148+B148+C148</t>
  </si>
  <si>
    <t>131</t>
  </si>
  <si>
    <t>764314612</t>
  </si>
  <si>
    <t>Lemování prostupů z pozinkovaného plechu s povrchovou úpravou bez lišty, střech s krytinou skládanou nebo z plechu</t>
  </si>
  <si>
    <t>1156252048</t>
  </si>
  <si>
    <t>A149</t>
  </si>
  <si>
    <t>"K/10"1.200</t>
  </si>
  <si>
    <t>132</t>
  </si>
  <si>
    <t>764511602</t>
  </si>
  <si>
    <t>Žlab podokapní z pozinkovaného plechu s povrchovou úpravou včetně háků a čel půlkruhový rš 330 mm</t>
  </si>
  <si>
    <t>-343776846</t>
  </si>
  <si>
    <t>A150</t>
  </si>
  <si>
    <t>"K/7"90.0</t>
  </si>
  <si>
    <t>133</t>
  </si>
  <si>
    <t>764511622</t>
  </si>
  <si>
    <t>Žlab podokapní z pozinkovaného plechu s povrchovou úpravou včetně háků a čel roh nebo kout, žlabu půlkruhového rš 330 mm</t>
  </si>
  <si>
    <t>-808832510</t>
  </si>
  <si>
    <t>A151</t>
  </si>
  <si>
    <t>"K/9"4.0</t>
  </si>
  <si>
    <t>134</t>
  </si>
  <si>
    <t>764511642</t>
  </si>
  <si>
    <t>Žlab podokapní z pozinkovaného plechu s povrchovou úpravou včetně háků a čel kotlík oválný (trychtýřový), rš žlabu/průměr svodu 330/100 mm</t>
  </si>
  <si>
    <t>-896283142</t>
  </si>
  <si>
    <t>A152</t>
  </si>
  <si>
    <t>"K/5"4.0</t>
  </si>
  <si>
    <t>135</t>
  </si>
  <si>
    <t>764518622</t>
  </si>
  <si>
    <t>Svod z pozinkovaného plechu s upraveným povrchem včetně objímek, kolen a odskoků kruhový, průměru 100 mm</t>
  </si>
  <si>
    <t>602671775</t>
  </si>
  <si>
    <t>A153</t>
  </si>
  <si>
    <t>"K/4"3.000*4.0</t>
  </si>
  <si>
    <t>"K/6"0.500*8.0</t>
  </si>
  <si>
    <t>C153</t>
  </si>
  <si>
    <t>"Celkem: "A153+B153</t>
  </si>
  <si>
    <t>136</t>
  </si>
  <si>
    <t>998764201</t>
  </si>
  <si>
    <t>Přesun hmot pro konstrukce klempířské stanovený procentní sazbou (%) z ceny vodorovná dopravní vzdálenost do 50 m v objektech výšky do 6 m</t>
  </si>
  <si>
    <t>94508166</t>
  </si>
  <si>
    <t>765</t>
  </si>
  <si>
    <t>Krytina skládaná</t>
  </si>
  <si>
    <t>137</t>
  </si>
  <si>
    <t>765135013</t>
  </si>
  <si>
    <t>Montáž střešních doplňků střešních výlezů, plochy jednotlivě přes 0,25 do 1,0 m2</t>
  </si>
  <si>
    <t>-2031134103</t>
  </si>
  <si>
    <t>138</t>
  </si>
  <si>
    <t>59161154</t>
  </si>
  <si>
    <t>výlez na střechu 750x830mm</t>
  </si>
  <si>
    <t>31695066</t>
  </si>
  <si>
    <t>139</t>
  </si>
  <si>
    <t>765191001</t>
  </si>
  <si>
    <t>Montáž pojistné hydroizolační nebo parotěsné fólie kladené ve sklonu do 20° lepením (vodotěsné podstřeší) na bednění nebo tepelnou izolaci</t>
  </si>
  <si>
    <t>-1660051497</t>
  </si>
  <si>
    <t>A157</t>
  </si>
  <si>
    <t>140</t>
  </si>
  <si>
    <t>28329036</t>
  </si>
  <si>
    <t>fólie kontaktní difuzně propustná pro doplňkovou hydroizolační vrstvu, třívrstvá mikroporézní PP 150g/m2 s integrovanou samolepící páskou</t>
  </si>
  <si>
    <t>-1420698048</t>
  </si>
  <si>
    <t>141</t>
  </si>
  <si>
    <t>765191011</t>
  </si>
  <si>
    <t>Montáž pojistné hydroizolační nebo parotěsné fólie kladené ve sklonu přes 20° volně na krokve</t>
  </si>
  <si>
    <t>-1282038196</t>
  </si>
  <si>
    <t>A159</t>
  </si>
  <si>
    <t>142</t>
  </si>
  <si>
    <t>63150819</t>
  </si>
  <si>
    <t>fólie kontaktní difuzně propustná pro doplňkovou hydroizolační vrstvu, jednovrstvá mikrovláknitá s funkční vrstvou tl 220μm</t>
  </si>
  <si>
    <t>2105332263</t>
  </si>
  <si>
    <t>143</t>
  </si>
  <si>
    <t>998765201</t>
  </si>
  <si>
    <t>Přesun hmot pro krytiny skládané stanovený procentní sazbou (%) z ceny vodorovná dopravní vzdálenost do 50 m v objektech výšky do 6 m</t>
  </si>
  <si>
    <t>-221618569</t>
  </si>
  <si>
    <t>144</t>
  </si>
  <si>
    <t>766231113</t>
  </si>
  <si>
    <t>Montáž sklápěcich schodů na půdu s vyřezáním otvoru a kompletizací</t>
  </si>
  <si>
    <t>-122104825</t>
  </si>
  <si>
    <t>145</t>
  </si>
  <si>
    <t>61233172</t>
  </si>
  <si>
    <t>schody stahovací kovové a plechovým víkem s vnitřní protipožární,protihlukovou a zateplovací vložkou - 70x50cm</t>
  </si>
  <si>
    <t>-1397496280</t>
  </si>
  <si>
    <t>146</t>
  </si>
  <si>
    <t>766622131</t>
  </si>
  <si>
    <t>Montáž oken plastových včetně montáže rámu plochy přes 1 m2 otevíravých do zdiva, výšky do 1,5 m</t>
  </si>
  <si>
    <t>288540882</t>
  </si>
  <si>
    <t>"P6,7- kompletní realizace dle PD A164 TZ" 1.250*1.375*2.0+1.000*1.425</t>
  </si>
  <si>
    <t>147</t>
  </si>
  <si>
    <t>61140052</t>
  </si>
  <si>
    <t>okno plastové otevíravé/sklopné trojsklo přes plochu 1m2 do v 1,5m</t>
  </si>
  <si>
    <t>-596531244</t>
  </si>
  <si>
    <t>148</t>
  </si>
  <si>
    <t>766622132</t>
  </si>
  <si>
    <t>Montáž oken plastových včetně montáže rámu plochy přes 1 m2 otevíravých do zdiva, výšky přes 1,5 do 2,5 m</t>
  </si>
  <si>
    <t>29887692</t>
  </si>
  <si>
    <t>"P5,T9- kompletní realizace dle PD A166 TZ" 2.000*2.000*6.0+1.500*1.400</t>
  </si>
  <si>
    <t>149</t>
  </si>
  <si>
    <t>61140054</t>
  </si>
  <si>
    <t>okno plastové otevíravé/sklopné trojsklo přes plochu 1m2 v 1,5-2,5m</t>
  </si>
  <si>
    <t>-575709063</t>
  </si>
  <si>
    <t>150</t>
  </si>
  <si>
    <t>611400R</t>
  </si>
  <si>
    <t>okno plastové pusuvné dvojsklo přes plochu 1m2 v 1,5-2,5m</t>
  </si>
  <si>
    <t>-1939408662</t>
  </si>
  <si>
    <t>"T9 kompletní realizace dle PD A168 TZ"1.500*1.400</t>
  </si>
  <si>
    <t>151</t>
  </si>
  <si>
    <t>766622212</t>
  </si>
  <si>
    <t>Montáž oken plastových plochy do 1 m2 včetně montáže rámu pevných do zdiva</t>
  </si>
  <si>
    <t>-663441956</t>
  </si>
  <si>
    <t>"P7- kompletní realizace dle PD A169 TZ" 7.0</t>
  </si>
  <si>
    <t>152</t>
  </si>
  <si>
    <t>766622216</t>
  </si>
  <si>
    <t>Montáž oken plastových plochy do 1 m2 včetně montáže rámu otevíravých do zdiva</t>
  </si>
  <si>
    <t>-1700777052</t>
  </si>
  <si>
    <t>"P7- kompletní realizace dle PD A170 TZ" 7.0</t>
  </si>
  <si>
    <t>153</t>
  </si>
  <si>
    <t>61140050</t>
  </si>
  <si>
    <t>okno plastové otevíravé/sklopné trojsklo do plochy 1m2</t>
  </si>
  <si>
    <t>-273165351</t>
  </si>
  <si>
    <t>"P7- kompletní realizace dle PD A171 TZ" 7.0*0.750*0.750</t>
  </si>
  <si>
    <t>154</t>
  </si>
  <si>
    <t>766629214</t>
  </si>
  <si>
    <t>Montáž oken Příplatek k cenám za tepelnou izolaci mezi ostěním a rámem okna při rovném ostění, připojovací spára tl. do 15 mm, páska</t>
  </si>
  <si>
    <t>692600351</t>
  </si>
  <si>
    <t>A172</t>
  </si>
  <si>
    <t>"P5,6,7,8,T9"2.000*4.0*6.0+(1.250+1.375)*2.0*2.0+0.750*4.0*7.0+(1.000+1.425)*2.0*1.0+(1.000+1.425)*2.0*1.0</t>
  </si>
  <si>
    <t>155</t>
  </si>
  <si>
    <t>766660001</t>
  </si>
  <si>
    <t>Montáž dveřních křídel dřevěných nebo plastových otevíravých do ocelové zárubně povrchově upravených jednokřídlových, šířky do 800 mm</t>
  </si>
  <si>
    <t>1720849276</t>
  </si>
  <si>
    <t>"kompletně realizace včetně kování a ostatních doplňků dle PD a TZ</t>
  </si>
  <si>
    <t>A173</t>
  </si>
  <si>
    <t>"T/2,T/3"7.0+1.0</t>
  </si>
  <si>
    <t>156</t>
  </si>
  <si>
    <t>61162073</t>
  </si>
  <si>
    <t>dveře jednokřídlé voštinové povrch laminátový plné 700x1970-2100mm</t>
  </si>
  <si>
    <t>-1831892233</t>
  </si>
  <si>
    <t>A174</t>
  </si>
  <si>
    <t>157</t>
  </si>
  <si>
    <t>61162074</t>
  </si>
  <si>
    <t>dveře jednokřídlé voštinové povrch laminátový plné 800x1970-2100mm</t>
  </si>
  <si>
    <t>-219532386</t>
  </si>
  <si>
    <t>A175</t>
  </si>
  <si>
    <t>158</t>
  </si>
  <si>
    <t>766660002</t>
  </si>
  <si>
    <t>Montáž dveřních křídel dřevěných nebo plastových otevíravých do ocelové zárubně povrchově upravených jednokřídlových, šířky přes 800 mm</t>
  </si>
  <si>
    <t>1404162655</t>
  </si>
  <si>
    <t>A176</t>
  </si>
  <si>
    <t>159</t>
  </si>
  <si>
    <t>61162075</t>
  </si>
  <si>
    <t>dveře jednokřídlé voštinové povrch laminátový plné 900x1970-2100mm</t>
  </si>
  <si>
    <t>-1422836354</t>
  </si>
  <si>
    <t>A177</t>
  </si>
  <si>
    <t>160</t>
  </si>
  <si>
    <t>766694111</t>
  </si>
  <si>
    <t>Montáž ostatních truhlářských konstrukcí parapetních desek dřevěných nebo plastových šířky do 300 mm, délky do 1000 mm</t>
  </si>
  <si>
    <t>-898066546</t>
  </si>
  <si>
    <t>A178</t>
  </si>
  <si>
    <t>"T6"7.0</t>
  </si>
  <si>
    <t>161</t>
  </si>
  <si>
    <t>61140078</t>
  </si>
  <si>
    <t>parapet plastový vnitřní – š 200mm, barva bílá</t>
  </si>
  <si>
    <t>2058239723</t>
  </si>
  <si>
    <t>A179</t>
  </si>
  <si>
    <t>"T6"0.750*7.0</t>
  </si>
  <si>
    <t>162</t>
  </si>
  <si>
    <t>766694112</t>
  </si>
  <si>
    <t>Montáž ostatních truhlářských konstrukcí parapetních desek dřevěných nebo plastových šířky do 300 mm, délky přes 1000 do 1600 mm</t>
  </si>
  <si>
    <t>33701815</t>
  </si>
  <si>
    <t>A180</t>
  </si>
  <si>
    <t>"T/5"2.0</t>
  </si>
  <si>
    <t>"T/9"1.0</t>
  </si>
  <si>
    <t>C180</t>
  </si>
  <si>
    <t>"Celkem: "A180+B180</t>
  </si>
  <si>
    <t>163</t>
  </si>
  <si>
    <t>61140078.1</t>
  </si>
  <si>
    <t>109286660</t>
  </si>
  <si>
    <t>A181</t>
  </si>
  <si>
    <t>"T/5"2.0*1.250</t>
  </si>
  <si>
    <t>C181</t>
  </si>
  <si>
    <t>"Celkem: "A181+B181</t>
  </si>
  <si>
    <t>164</t>
  </si>
  <si>
    <t>766694113</t>
  </si>
  <si>
    <t>Montáž ostatních truhlářských konstrukcí parapetních desek dřevěných nebo plastových šířky do 300 mm, délky přes 1600 do 2600 mm</t>
  </si>
  <si>
    <t>-1390825483</t>
  </si>
  <si>
    <t>A182</t>
  </si>
  <si>
    <t>"T/4"6.0</t>
  </si>
  <si>
    <t>165</t>
  </si>
  <si>
    <t>61140078.2</t>
  </si>
  <si>
    <t>-1549878709</t>
  </si>
  <si>
    <t>A183</t>
  </si>
  <si>
    <t>"T/4"6.0*2.000</t>
  </si>
  <si>
    <t>166</t>
  </si>
  <si>
    <t>998766201</t>
  </si>
  <si>
    <t>Přesun hmot pro konstrukce truhlářské stanovený procentní sazbou (%) z ceny vodorovná dopravní vzdálenost do 50 m v objektech výšky do 6 m</t>
  </si>
  <si>
    <t>-1491267323</t>
  </si>
  <si>
    <t>167</t>
  </si>
  <si>
    <t>767640113</t>
  </si>
  <si>
    <t>Montáž dveří ocelových vchodových jednokřídlových s pevným bočním dílem</t>
  </si>
  <si>
    <t>1219456397</t>
  </si>
  <si>
    <t>168</t>
  </si>
  <si>
    <t>55341340</t>
  </si>
  <si>
    <t>dveře jednokřídlé Al prosklené  max rozměru otvoru 4,14m2</t>
  </si>
  <si>
    <t>41976997</t>
  </si>
  <si>
    <t>""P1,2,3, kompletní realizace, včetně všech komponentů dle PD a TZ"</t>
  </si>
  <si>
    <t>A186</t>
  </si>
  <si>
    <t>2.120*2.275+1.750*2.275+1.650*2.275+0.900*2.200</t>
  </si>
  <si>
    <t>169</t>
  </si>
  <si>
    <t>767851104</t>
  </si>
  <si>
    <t>Montáž komínových lávek kompletní celé lávky</t>
  </si>
  <si>
    <t>-1670684118</t>
  </si>
  <si>
    <t>A187</t>
  </si>
  <si>
    <t>"K/14, kompletní realizace dle PD aTZ"1.300</t>
  </si>
  <si>
    <t>170</t>
  </si>
  <si>
    <t>55344680</t>
  </si>
  <si>
    <t>lávka komínová 250x1000mm</t>
  </si>
  <si>
    <t>-1935817004</t>
  </si>
  <si>
    <t>171</t>
  </si>
  <si>
    <t>767995112</t>
  </si>
  <si>
    <t>Montáž ostatních atypických zámečnických konstrukcí hmotnosti přes 5 do 10 kg</t>
  </si>
  <si>
    <t>1471589590</t>
  </si>
  <si>
    <t>"kompletní realizace dle PD A189 TZ, včetně všech komponentů"30.0*1.02</t>
  </si>
  <si>
    <t>172</t>
  </si>
  <si>
    <t>31197006</t>
  </si>
  <si>
    <t>tyč závitová Pz 4.6 M16</t>
  </si>
  <si>
    <t>-741440276</t>
  </si>
  <si>
    <t>998767201</t>
  </si>
  <si>
    <t>Přesun hmot pro zámečnické konstrukce stanovený procentní sazbou (%) z ceny vodorovná dopravní vzdálenost do 50 m v objektech výšky do 6 m</t>
  </si>
  <si>
    <t>-1184044608</t>
  </si>
  <si>
    <t>771</t>
  </si>
  <si>
    <t>Podlahy z dlaždic</t>
  </si>
  <si>
    <t>174</t>
  </si>
  <si>
    <t>771111011</t>
  </si>
  <si>
    <t>Příprava podkladu před provedením dlažby vysátí podlah</t>
  </si>
  <si>
    <t>1231017986</t>
  </si>
  <si>
    <t>A192</t>
  </si>
  <si>
    <t>"sokly"75.790*0.100</t>
  </si>
  <si>
    <t>C192</t>
  </si>
  <si>
    <t>"Celkem: "A192+B192</t>
  </si>
  <si>
    <t>175</t>
  </si>
  <si>
    <t>771121011</t>
  </si>
  <si>
    <t>Příprava podkladu před provedením dlažby nátěr penetrační na podlahu</t>
  </si>
  <si>
    <t>801340014</t>
  </si>
  <si>
    <t>A193</t>
  </si>
  <si>
    <t>C193</t>
  </si>
  <si>
    <t>"Celkem: "A193+B193</t>
  </si>
  <si>
    <t>176</t>
  </si>
  <si>
    <t>771474112</t>
  </si>
  <si>
    <t>Montáž soklů z dlaždic keramických lepených flexibilním lepidlem rovných, výšky přes 65 do 90 mm</t>
  </si>
  <si>
    <t>-1266845915</t>
  </si>
  <si>
    <t>""D.1.1-2.03 PŮDORYS 1NP.pdf</t>
  </si>
  <si>
    <t>A194</t>
  </si>
  <si>
    <t>(5.750+2.100+5.750+2.100)+(3.830+2.115+3.830+2.115)+(4.050+1.650+4.050+1.650)+(8.000+10.000+3.400+2.650+4.660+7.290)+(2.500+4.250+2.500+4.250)</t>
  </si>
  <si>
    <t>"odpočet otvorů"-(1.000+0.900*2.0+1.650*2.0+0.900*2.0+0.900+1.000+0.900+2.000)</t>
  </si>
  <si>
    <t>"venkovní prostor"52.000</t>
  </si>
  <si>
    <t>D194</t>
  </si>
  <si>
    <t>"Celkem: "A194+B194+C194</t>
  </si>
  <si>
    <t>177</t>
  </si>
  <si>
    <t>59761338</t>
  </si>
  <si>
    <t>sokl-dlažba keramická slinutá hladká do interiéru i exteriéru 445x75mm</t>
  </si>
  <si>
    <t>-1349452597</t>
  </si>
  <si>
    <t>178</t>
  </si>
  <si>
    <t>771574262</t>
  </si>
  <si>
    <t>Montáž podlah z dlaždic keramických lepených flexibilním lepidlem velkoformátových pro vysoké mechanické zatížení protiskluzných nebo reliéfních (bezbariérových</t>
  </si>
  <si>
    <t>481654650</t>
  </si>
  <si>
    <t>Montáž podlah z dlaždic keramických lepených flexibilním lepidlem velkoformátových pro vysoké mechanické zatížení protiskluzných nebo reliéfních (bezbariérových) přes 4 do 6 ks/m2</t>
  </si>
  <si>
    <t>A196</t>
  </si>
  <si>
    <t>179</t>
  </si>
  <si>
    <t>59761420</t>
  </si>
  <si>
    <t>dlažba velkoformátová keramická slinutá protiskluzná do interiéru i exteriéru pro vysoké mechanické namáhání přes 4 do 6ks/m2</t>
  </si>
  <si>
    <t>-35809299</t>
  </si>
  <si>
    <t>180</t>
  </si>
  <si>
    <t>998771201</t>
  </si>
  <si>
    <t>Přesun hmot pro podlahy z dlaždic stanovený procentní sazbou (%) z ceny vodorovná dopravní vzdálenost do 50 m v objektech výšky do 6 m</t>
  </si>
  <si>
    <t>-896829707</t>
  </si>
  <si>
    <t>781</t>
  </si>
  <si>
    <t>Dokončovací práce - obklady</t>
  </si>
  <si>
    <t>181</t>
  </si>
  <si>
    <t>781111011</t>
  </si>
  <si>
    <t>Příprava podkladu před provedením obkladu oprášení (ometení) stěny</t>
  </si>
  <si>
    <t>65272589</t>
  </si>
  <si>
    <t>A199</t>
  </si>
  <si>
    <t>((4.570+1.665+0.861)+(0.765+0.080+0.765+2.060+0.880+0.080*2.0+0.880+1.450+1.665))*2.000</t>
  </si>
  <si>
    <t>(1.800+(1.100+1.800+1.100)+(1.800+1.100+1.800+1.100)+(1.050+1.665+1.050+1.665)+(0.800+2.315+0.800+2.315)+(1.740+2.315+1.740+2.315)+2.250+2.315)*2.000</t>
  </si>
  <si>
    <t>(2.250+2.315)*2.000</t>
  </si>
  <si>
    <t>"" Odpočty otvorů</t>
  </si>
  <si>
    <t>-(0.800*2.050*1)</t>
  </si>
  <si>
    <t>-(0.900*2.050*5)</t>
  </si>
  <si>
    <t>-(1.000*2.050*1)</t>
  </si>
  <si>
    <t>-(0.750*1.250*7)</t>
  </si>
  <si>
    <t>H199</t>
  </si>
  <si>
    <t>"Celkem: "A199+B199+C199+D199+E199+F199+G199</t>
  </si>
  <si>
    <t>182</t>
  </si>
  <si>
    <t>781121011</t>
  </si>
  <si>
    <t>Příprava podkladu před provedením obkladu nátěr penetrační na stěnu</t>
  </si>
  <si>
    <t>-1890251882</t>
  </si>
  <si>
    <t>A200</t>
  </si>
  <si>
    <t>183</t>
  </si>
  <si>
    <t>781161021</t>
  </si>
  <si>
    <t>Příprava podkladu před provedením obkladu montáž profilu ukončujícího profilu</t>
  </si>
  <si>
    <t>-1692363252</t>
  </si>
  <si>
    <t>A201</t>
  </si>
  <si>
    <t>93.124/2.000*1.2</t>
  </si>
  <si>
    <t>184</t>
  </si>
  <si>
    <t>59054120</t>
  </si>
  <si>
    <t>profil ukončovací pro vnější hrany obkladů hliník matně eloxovaný 4,5x2500mm</t>
  </si>
  <si>
    <t>975977478</t>
  </si>
  <si>
    <t>185</t>
  </si>
  <si>
    <t>781474154</t>
  </si>
  <si>
    <t>Montáž obkladů vnitřních stěn z dlaždic keramických lepených flexibilním lepidlem velkoformátových hladkých přes 4 do 6 ks/m2</t>
  </si>
  <si>
    <t>-1348214342</t>
  </si>
  <si>
    <t>A203</t>
  </si>
  <si>
    <t>186</t>
  </si>
  <si>
    <t>59761001</t>
  </si>
  <si>
    <t>obklad velkoformátový keramický hladký přes 4 do 6ks/m2</t>
  </si>
  <si>
    <t>146423886</t>
  </si>
  <si>
    <t>187</t>
  </si>
  <si>
    <t>998781201</t>
  </si>
  <si>
    <t>Přesun hmot pro obklady keramické stanovený procentní sazbou (%) z ceny vodorovná dopravní vzdálenost do 50 m v objektech výšky do 6 m</t>
  </si>
  <si>
    <t>-515031541</t>
  </si>
  <si>
    <t>783</t>
  </si>
  <si>
    <t>Dokončovací práce - nátěry</t>
  </si>
  <si>
    <t>188</t>
  </si>
  <si>
    <t>783201201</t>
  </si>
  <si>
    <t>Příprava podkladu tesařských konstrukcí před provedením nátěru broušení</t>
  </si>
  <si>
    <t>-640689658</t>
  </si>
  <si>
    <t>"Podbití střešní římsy</t>
  </si>
  <si>
    <t>A206</t>
  </si>
  <si>
    <t>189</t>
  </si>
  <si>
    <t>78321302R</t>
  </si>
  <si>
    <t>Preventivní napouštěcí nátěr tesařských prvků proti dřevokazným houbám, hmyzu a plísním nezabudovaných do konstrukce dvojnásobný syntetický</t>
  </si>
  <si>
    <t>-424643074</t>
  </si>
  <si>
    <t>190</t>
  </si>
  <si>
    <t>783224101</t>
  </si>
  <si>
    <t>Základní nátěr tesařských konstrukcí jednonásobný akrylátový</t>
  </si>
  <si>
    <t>-1833278625</t>
  </si>
  <si>
    <t>A208</t>
  </si>
  <si>
    <t>191</t>
  </si>
  <si>
    <t>783242131</t>
  </si>
  <si>
    <t>Tmelení tesařských konstrukcí spar nebo rohů, včetně přebroušení tmelených míst, tmelem polyuretanový</t>
  </si>
  <si>
    <t>-1407075270</t>
  </si>
  <si>
    <t>""spára mezi podbitím střechy a svislou zdí"</t>
  </si>
  <si>
    <t>A209</t>
  </si>
  <si>
    <t>85.12</t>
  </si>
  <si>
    <t>192</t>
  </si>
  <si>
    <t>783244101</t>
  </si>
  <si>
    <t>Základní nátěr tesařských konstrukcí jednonásobný polyuretanový</t>
  </si>
  <si>
    <t>-703254449</t>
  </si>
  <si>
    <t>193</t>
  </si>
  <si>
    <t>783247101</t>
  </si>
  <si>
    <t>Krycí nátěr tesařských konstrukcí jednonásobný polyuretanový</t>
  </si>
  <si>
    <t>-1468542419</t>
  </si>
  <si>
    <t>194</t>
  </si>
  <si>
    <t>783301313</t>
  </si>
  <si>
    <t>Příprava podkladu zámečnických konstrukcí před provedením nátěru odmaštění odmašťovačem ředidlovým</t>
  </si>
  <si>
    <t>CS ÚRS 2018 01</t>
  </si>
  <si>
    <t>-1414958222</t>
  </si>
  <si>
    <t>""zárubně"</t>
  </si>
  <si>
    <t>A212</t>
  </si>
  <si>
    <t>"T/1"1.0*(0.900+2.050*2.0)*0.300</t>
  </si>
  <si>
    <t>"T/2"7.0*(0.800+2.050*2.0)*0.300</t>
  </si>
  <si>
    <t>"T/3"1.0*(0.700*2.050*2.0)*0.250</t>
  </si>
  <si>
    <t>D212</t>
  </si>
  <si>
    <t>"Celkem: "A212+B212+C212</t>
  </si>
  <si>
    <t>195</t>
  </si>
  <si>
    <t>783344101</t>
  </si>
  <si>
    <t>Základní nátěr zámečnických konstrukcí jednonásobný polyuretanový</t>
  </si>
  <si>
    <t>-604811743</t>
  </si>
  <si>
    <t>A213</t>
  </si>
  <si>
    <t>"zárubně "12.508</t>
  </si>
  <si>
    <t>196</t>
  </si>
  <si>
    <t>783347101</t>
  </si>
  <si>
    <t>Krycí nátěr (email) zámečnických konstrukcí jednonásobný polyuretanový</t>
  </si>
  <si>
    <t>1746815738</t>
  </si>
  <si>
    <t>A214</t>
  </si>
  <si>
    <t>197</t>
  </si>
  <si>
    <t>783801201</t>
  </si>
  <si>
    <t>Příprava podkladu omítek před provedením nátěru obroušení</t>
  </si>
  <si>
    <t>47929335</t>
  </si>
  <si>
    <t>A215</t>
  </si>
  <si>
    <t>D215</t>
  </si>
  <si>
    <t>"Celkem: "A215+B215+C215</t>
  </si>
  <si>
    <t>198</t>
  </si>
  <si>
    <t>783801401</t>
  </si>
  <si>
    <t>Příprava podkladu omítek před provedením nátěru ometení</t>
  </si>
  <si>
    <t>134333594</t>
  </si>
  <si>
    <t>A216</t>
  </si>
  <si>
    <t>D216</t>
  </si>
  <si>
    <t>"Celkem: "A216+B216+C216</t>
  </si>
  <si>
    <t>199</t>
  </si>
  <si>
    <t>783827125</t>
  </si>
  <si>
    <t>Krycí (ochranný ) nátěr omítek jednonásobný hladkých omítek hladkých, zrnitých tenkovrstvých nebo štukových stupně členitosti 1 a 2 silikonový</t>
  </si>
  <si>
    <t>-47767205</t>
  </si>
  <si>
    <t>A217</t>
  </si>
  <si>
    <t>D217</t>
  </si>
  <si>
    <t>"Celkem: "A217+B217+C217</t>
  </si>
  <si>
    <t>784</t>
  </si>
  <si>
    <t>Dokončovací práce - malby a tapety</t>
  </si>
  <si>
    <t>200</t>
  </si>
  <si>
    <t>784111001</t>
  </si>
  <si>
    <t>Oprášení (ometení) podkladu v místnostech výšky do 3,80 m</t>
  </si>
  <si>
    <t>996015260</t>
  </si>
  <si>
    <t>A218</t>
  </si>
  <si>
    <t>131.33+144.15+38.665*2.0+13.905*2.0+18.6*2.0-93.124</t>
  </si>
  <si>
    <t>201</t>
  </si>
  <si>
    <t>784171101</t>
  </si>
  <si>
    <t>Zakrytí nemalovaných ploch (materiál ve specifikaci) včetně pozdějšího odkrytí podlah</t>
  </si>
  <si>
    <t>-811008137</t>
  </si>
  <si>
    <t>A219</t>
  </si>
  <si>
    <t>202</t>
  </si>
  <si>
    <t>58124844</t>
  </si>
  <si>
    <t>fólie pro malířské potřeby zakrývací tl 25µ 4x5m</t>
  </si>
  <si>
    <t>437989232</t>
  </si>
  <si>
    <t>203</t>
  </si>
  <si>
    <t>784181101</t>
  </si>
  <si>
    <t>Penetrace podkladu jednonásobná základní akrylátová bezbarvá v místnostech výšky do 3,80 m</t>
  </si>
  <si>
    <t>1772281220</t>
  </si>
  <si>
    <t>A221</t>
  </si>
  <si>
    <t>204</t>
  </si>
  <si>
    <t>784191001</t>
  </si>
  <si>
    <t>Čištění vnitřních ploch hrubý úklid po provedení malířských prací omytím oken nebo balkonových dveří jednoduchých</t>
  </si>
  <si>
    <t>-1636904690</t>
  </si>
  <si>
    <t>A222</t>
  </si>
  <si>
    <t>4.863+26.100+2.100+3.938+(2.120+1.750+1.650*2.0)*2.275</t>
  </si>
  <si>
    <t>205</t>
  </si>
  <si>
    <t>784191007</t>
  </si>
  <si>
    <t>Čištění vnitřních ploch hrubý úklid po provedení malířských prací omytím podlah</t>
  </si>
  <si>
    <t>780074786</t>
  </si>
  <si>
    <t>206</t>
  </si>
  <si>
    <t>784211101</t>
  </si>
  <si>
    <t>Malby z malířských směsí otěruvzdorných za mokra dvojnásobné, bílé za mokra otěruvzdorné výborně v místnostech výšky do 3,80 m</t>
  </si>
  <si>
    <t>-1772460818</t>
  </si>
  <si>
    <t>A224</t>
  </si>
  <si>
    <t>786</t>
  </si>
  <si>
    <t>Dokončovací práce - čalounické úpravy</t>
  </si>
  <si>
    <t>207</t>
  </si>
  <si>
    <t>786623011</t>
  </si>
  <si>
    <t>Montáž venkovních žaluzií do okenního nebo dveřního otvoru, ovládaných motorem, upevněných na rám nebo do žaluziově schránky, plochy do 4 m2</t>
  </si>
  <si>
    <t>871371754</t>
  </si>
  <si>
    <t>A225</t>
  </si>
  <si>
    <t>10.0</t>
  </si>
  <si>
    <t>208</t>
  </si>
  <si>
    <t>55342529</t>
  </si>
  <si>
    <t>žaluzie c-80 ovládaná základním motorem včetně příslušenství plochy do 4,0m2</t>
  </si>
  <si>
    <t>1342450557</t>
  </si>
  <si>
    <t>A226</t>
  </si>
  <si>
    <t>"P/5"2.000*2.000*6.0</t>
  </si>
  <si>
    <t>209</t>
  </si>
  <si>
    <t>55342525</t>
  </si>
  <si>
    <t>žaluzie c-80 ovládaná základním motorem včetně příslušenství plochy do 2,0m2</t>
  </si>
  <si>
    <t>-749288212</t>
  </si>
  <si>
    <t>A227</t>
  </si>
  <si>
    <t>"P/6"1.250*1.375*2</t>
  </si>
  <si>
    <t>210</t>
  </si>
  <si>
    <t>55342526</t>
  </si>
  <si>
    <t>žaluzie c-80 ovládaná základním motorem včetně příslušenství plochy do 2,5m2</t>
  </si>
  <si>
    <t>832524439</t>
  </si>
  <si>
    <t>A228</t>
  </si>
  <si>
    <t>"P/4"1.250*2.275</t>
  </si>
  <si>
    <t>211</t>
  </si>
  <si>
    <t>55342524</t>
  </si>
  <si>
    <t>žaluzie c-80 ovládaná základním motorem včetně příslušenství plochy do 1,5m2</t>
  </si>
  <si>
    <t>-1493807453</t>
  </si>
  <si>
    <t>A229</t>
  </si>
  <si>
    <t>"P/5"1.000*1.425*1.0</t>
  </si>
  <si>
    <t>212</t>
  </si>
  <si>
    <t>998786201</t>
  </si>
  <si>
    <t>Přesun hmot pro stínění a čalounické úpravy stanovený procentní sazbou (%) z ceny vodorovná dopravní vzdálenost do 50 m v objektech výšky do 6 m</t>
  </si>
  <si>
    <t>-1568249715</t>
  </si>
  <si>
    <t>213</t>
  </si>
  <si>
    <t>916131112</t>
  </si>
  <si>
    <t>Osazení silničního obrubníku betonového se zřízením lože, s vyplněním a zatřením spár cementovou maltou ležatého bez boční opěry, do lože z betonu prostého</t>
  </si>
  <si>
    <t>-1068031820</t>
  </si>
  <si>
    <t>A80</t>
  </si>
  <si>
    <t>"napojení na stávající komunikaci"3.000</t>
  </si>
  <si>
    <t>214</t>
  </si>
  <si>
    <t>59217032</t>
  </si>
  <si>
    <t>obrubník betonový silniční 1000x150x150mm</t>
  </si>
  <si>
    <t>-564156521</t>
  </si>
  <si>
    <t>215</t>
  </si>
  <si>
    <t>916331111</t>
  </si>
  <si>
    <t>Osazení zahradního obrubníku betonového s ložem tl. od 50 do 100 mm z betonu prostého tř. C 12/15 bez boční opěry</t>
  </si>
  <si>
    <t>-1865269192</t>
  </si>
  <si>
    <t>A82</t>
  </si>
  <si>
    <t>"okapový chodník - okolo budovy " 4.000+32.190+0.500+0.440+1.665+0.210</t>
  </si>
  <si>
    <t>B82</t>
  </si>
  <si>
    <t>"komunikace"31.190+1.750+9.000+8.000+13.000*2.0</t>
  </si>
  <si>
    <t>216</t>
  </si>
  <si>
    <t>59217001</t>
  </si>
  <si>
    <t>obrubník betonový zahradní 1000x50x250mm</t>
  </si>
  <si>
    <t>1054399510</t>
  </si>
  <si>
    <t>217</t>
  </si>
  <si>
    <t>919726221</t>
  </si>
  <si>
    <t>Geotextilie tkaná pro vyztužení, separaci nebo filtraci z polyesteru, podélná/příčná pevnost v tahu 100/50 kN/m</t>
  </si>
  <si>
    <t>-982459675</t>
  </si>
  <si>
    <t>A84</t>
  </si>
  <si>
    <t>218</t>
  </si>
  <si>
    <t>941211111</t>
  </si>
  <si>
    <t>Montáž lešení řadového rámového lehkého pracovního s podlahami s provozním zatížením tř. 3 do 200 kg/m2 šířky tř. SW06 přes 0,6 do 0,9 m, výšky do 10 m</t>
  </si>
  <si>
    <t>CS ÚRS 2019 02</t>
  </si>
  <si>
    <t>-1412440249</t>
  </si>
  <si>
    <t>A85</t>
  </si>
  <si>
    <t>(32.015+2.000+9.500*2.000)*4.500</t>
  </si>
  <si>
    <t>219</t>
  </si>
  <si>
    <t>941211211</t>
  </si>
  <si>
    <t>Montáž lešení řadového rámového lehkého pracovního s podlahami s provozním zatížením tř. 3 do 200 kg/m2 Příplatek za první a každý další den použití lešení k ce</t>
  </si>
  <si>
    <t>-674765933</t>
  </si>
  <si>
    <t>Montáž lešení řadového rámového lehkého pracovního s podlahami s provozním zatížením tř. 3 do 200 kg/m2 Příplatek za první a každý další den použití lešení k ceně -1111 nebo -1112</t>
  </si>
  <si>
    <t>A86</t>
  </si>
  <si>
    <t>"60dnů"238.568*60.0</t>
  </si>
  <si>
    <t>220</t>
  </si>
  <si>
    <t>941211811</t>
  </si>
  <si>
    <t>Demontáž lešení řadového rámového lehkého pracovního s provozním zatížením tř. 3 do 200 kg/m2 šířky tř. SW06 přes 0,6 do 0,9 m, výšky do 10 m</t>
  </si>
  <si>
    <t>1874843978</t>
  </si>
  <si>
    <t>221</t>
  </si>
  <si>
    <t>949121112</t>
  </si>
  <si>
    <t>Montáž lešení lehkého kozového dílcového o výšce lešeňové podlahy přes 1,2 do 1,9 m</t>
  </si>
  <si>
    <t>SADA</t>
  </si>
  <si>
    <t>58706295</t>
  </si>
  <si>
    <t>222</t>
  </si>
  <si>
    <t>949121212</t>
  </si>
  <si>
    <t>Montáž lešení lehkého kozového dílcového Příplatek za první a každý další den použití lešení k ceně -1112</t>
  </si>
  <si>
    <t>-1597108730</t>
  </si>
  <si>
    <t>A89</t>
  </si>
  <si>
    <t>"60dnů"60.0*3.0</t>
  </si>
  <si>
    <t>223</t>
  </si>
  <si>
    <t>949121812</t>
  </si>
  <si>
    <t>Demontáž lešení lehkého kozového dílcového o výšce lešeňové podlahy přes 1,2 do 1,9 m</t>
  </si>
  <si>
    <t>-325156983</t>
  </si>
  <si>
    <t>224</t>
  </si>
  <si>
    <t>952901114</t>
  </si>
  <si>
    <t>Vyčištění budov nebo objektů před předáním do užívání budov bytové nebo občanské výstavby, světlé výšky podlaží přes 4 m</t>
  </si>
  <si>
    <t>-859580042</t>
  </si>
  <si>
    <t>A91</t>
  </si>
  <si>
    <t>225</t>
  </si>
  <si>
    <t>953943212</t>
  </si>
  <si>
    <t>Osazování drobných kovových předmětů kotvených do stěny skříně pro hasicí přístroj</t>
  </si>
  <si>
    <t>1698747428</t>
  </si>
  <si>
    <t>226</t>
  </si>
  <si>
    <t>44983131</t>
  </si>
  <si>
    <t>skříňka na RHP</t>
  </si>
  <si>
    <t>-1537951938</t>
  </si>
  <si>
    <t>227</t>
  </si>
  <si>
    <t>44932112</t>
  </si>
  <si>
    <t>přístroj hasicí ruční práškový PG 4 LE</t>
  </si>
  <si>
    <t>-1182254661</t>
  </si>
  <si>
    <t>228</t>
  </si>
  <si>
    <t>75139802R</t>
  </si>
  <si>
    <t>Montáž ostatních zařízení větrací mřížky stěnové, průřezu do 0,040 m2</t>
  </si>
  <si>
    <t>2048937665</t>
  </si>
  <si>
    <t>229</t>
  </si>
  <si>
    <t>55341420</t>
  </si>
  <si>
    <t>průvětrník bez klapek se sítí 100x100mm</t>
  </si>
  <si>
    <t>851092117</t>
  </si>
  <si>
    <t>998</t>
  </si>
  <si>
    <t>Přesun hmot</t>
  </si>
  <si>
    <t>230</t>
  </si>
  <si>
    <t>998011001</t>
  </si>
  <si>
    <t>Přesun hmot pro budovy občanské výstavby, bydlení, výrobu a služby s nosnou svislou konstrukcí zděnou z cihel, tvárnic nebo kamene vodorovná dopravní vzdálenost</t>
  </si>
  <si>
    <t>-968448320</t>
  </si>
  <si>
    <t>Přesun hmot pro budovy občanské výstavby, bydlení, výrobu a služby s nosnou svislou konstrukcí zděnou z cihel, tvárnic nebo kamene vodorovná dopravní vzdálenost do 100 m pro budovy výšky do 6 m</t>
  </si>
  <si>
    <t>N00</t>
  </si>
  <si>
    <t>Ostatní profese  - viz. samostatné rozpočty v PD profesí</t>
  </si>
  <si>
    <t>231</t>
  </si>
  <si>
    <t>ELEKTRO</t>
  </si>
  <si>
    <t>D.1. Elektroinstalace - dle samostatného rozpočtu</t>
  </si>
  <si>
    <t>1601891381</t>
  </si>
  <si>
    <t>232</t>
  </si>
  <si>
    <t>VYT</t>
  </si>
  <si>
    <t>D.2. Vytápění - dle samostatného rozpočtu</t>
  </si>
  <si>
    <t>781013331</t>
  </si>
  <si>
    <t>233</t>
  </si>
  <si>
    <t>ZTI</t>
  </si>
  <si>
    <t>D.3. Zdravotechnické instalace - dle samostatného rozpočtu</t>
  </si>
  <si>
    <t>862228601</t>
  </si>
  <si>
    <t>03 - Přípojky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</si>
  <si>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</si>
  <si>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</si>
  <si>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</si>
  <si>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</si>
  <si>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</si>
  <si>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</si>
  <si>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</si>
  <si>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</si>
  <si>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</si>
  <si>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721 - Zdravotechnika - vnitřní kanalizace</t>
  </si>
  <si>
    <t>HSV</t>
  </si>
  <si>
    <t>Práce a dodávky HSV</t>
  </si>
  <si>
    <t>113107123</t>
  </si>
  <si>
    <t>Odstranění podkladu z kameniva drceného tl 300 mm ručně</t>
  </si>
  <si>
    <t>m2</t>
  </si>
  <si>
    <t>-1616297488</t>
  </si>
  <si>
    <t>Odstranění podkladů nebo krytů ručně s přemístěním hmot na skládku na vzdálenost do 3 m nebo s naložením na dopravní prostředek z kameniva hrubého drceného, o tl. vrstvy přes 200 do 300 mm</t>
  </si>
  <si>
    <t>2*0,6</t>
  </si>
  <si>
    <t>113107142</t>
  </si>
  <si>
    <t>Odstranění podkladu živičného tl 100 mm ručně</t>
  </si>
  <si>
    <t>131811332</t>
  </si>
  <si>
    <t>Odstranění podkladů nebo krytů ručně s přemístěním hmot na skládku na vzdálenost do 3 m nebo s naložením na dopravní prostředek živičných, o tl. vrstvy přes 50 do 100 mm</t>
  </si>
  <si>
    <t>132251102</t>
  </si>
  <si>
    <t>Hloubení rýh nezapažených  š do 800 mm v hornině třídy těžitelnosti I, skupiny 3 objem do 50 m3 strojně</t>
  </si>
  <si>
    <t>m3</t>
  </si>
  <si>
    <t>-1224182099</t>
  </si>
  <si>
    <t>Hloubení nezapažených rýh šířky do 800 mm strojně s urovnáním dna do předepsaného profilu a spádu v hornině třídy těžitelnosti I skupiny 3 přes 20 do 50 m3</t>
  </si>
  <si>
    <t>"vodovodní přípojka"</t>
  </si>
  <si>
    <t>45*1,3*0,6</t>
  </si>
  <si>
    <t>Součet</t>
  </si>
  <si>
    <t>132251251</t>
  </si>
  <si>
    <t>Hloubení rýh nezapažených š do 2000 mm v hornině třídy těžitelnosti I, skupiny 3 objem do 20 m3 strojně</t>
  </si>
  <si>
    <t>1974821928</t>
  </si>
  <si>
    <t>Hloubení nezapažených rýh šířky přes 800 do 2 000 mm strojně s urovnáním dna do předepsaného profilu a spádu v hornině třídy těžitelnosti I skupiny 3 do 20 m3</t>
  </si>
  <si>
    <t>"kanalizace splašková"</t>
  </si>
  <si>
    <t>19,5*1,1*0,9</t>
  </si>
  <si>
    <t>132251252</t>
  </si>
  <si>
    <t>Hloubení rýh nezapažených š do 2000 mm v hornině třídy těžitelnosti I, skupiny 3 objem do 50 m3 strojně</t>
  </si>
  <si>
    <t>-1837448639</t>
  </si>
  <si>
    <t>Hloubení nezapažených rýh šířky přes 800 do 2 000 mm strojně s urovnáním dna do předepsaného profilu a spádu v hornině třídy těžitelnosti I skupiny 3 přes 20 do 50 m3</t>
  </si>
  <si>
    <t>"kanalizace dešťová"</t>
  </si>
  <si>
    <t>26*1,0*0,9</t>
  </si>
  <si>
    <t>133251102</t>
  </si>
  <si>
    <t>Hloubení šachet nezapažených v hornině třídy těžitelnosti I, skupiny 3 objem do 50 m3</t>
  </si>
  <si>
    <t>1557068256</t>
  </si>
  <si>
    <t>Hloubení nezapažených šachet strojně v hornině třídy těžitelnosti I skupiny 3 přes 20 do 50 m3</t>
  </si>
  <si>
    <t>"bezodtoková jímka"</t>
  </si>
  <si>
    <t>5*2,5*4</t>
  </si>
  <si>
    <t>Mezisoučet</t>
  </si>
  <si>
    <t>""nádrž na vodu"</t>
  </si>
  <si>
    <t>3*3,5*3</t>
  </si>
  <si>
    <t>162751117</t>
  </si>
  <si>
    <t>Vodorovné přemístění do 10000 m výkopku/sypaniny z horniny třídy těžitelnosti I, skupiny 1 až 3</t>
  </si>
  <si>
    <t>-1614958134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</si>
  <si>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</si>
  <si>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162751119</t>
  </si>
  <si>
    <t>Příplatek k vodorovnému přemístění výkopku/sypaniny z horniny třídy těžitelnosti I, skupiny 1 až 3 ZKD 1000 m přes 10000 m</t>
  </si>
  <si>
    <t>-1722103921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</si>
  <si>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</si>
  <si>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167151101</t>
  </si>
  <si>
    <t>Nakládání výkopku z hornin třídy těžitelnosti I, skupiny 1 až 3 do 100 m3</t>
  </si>
  <si>
    <t>-1785197199</t>
  </si>
  <si>
    <t>Nakládání, skládání a překládání neulehlého výkopku nebo sypaniny strojně nakládání, množství do 100 m3, z horniny třídy těžitelnosti I, skupiny 1 až 3</t>
  </si>
  <si>
    <t>171201221</t>
  </si>
  <si>
    <t>Poplatek za uložení na skládce (skládkovné) zeminy a kamení kód odpadu 17 05 04</t>
  </si>
  <si>
    <t>t</t>
  </si>
  <si>
    <t>-86767755</t>
  </si>
  <si>
    <t>Poplatek za uložení stavebního odpadu na skládce (skládkovné) zeminy a kamení zatříděného do Katalogu odpadů pod kódem 17 05 04</t>
  </si>
  <si>
    <t>171251201</t>
  </si>
  <si>
    <t>Uložení sypaniny na skládky nebo meziskládky</t>
  </si>
  <si>
    <t>-1270378330</t>
  </si>
  <si>
    <t>Uložení sypaniny na skládky nebo meziskládky bez hutnění s upravením uložené sypaniny do předepsaného tvaru</t>
  </si>
  <si>
    <t>Zásyp jam, šachet rýh nebo kolem objektů sypaninou se zhutněním</t>
  </si>
  <si>
    <t>-40653904</t>
  </si>
  <si>
    <t>"přípojka vody"</t>
  </si>
  <si>
    <t>45*0,9*0,6</t>
  </si>
  <si>
    <t>19,5*0,6*0,9</t>
  </si>
  <si>
    <t>29,4</t>
  </si>
  <si>
    <t>26*0,5*0,9</t>
  </si>
  <si>
    <t>10,4</t>
  </si>
  <si>
    <t>175111101</t>
  </si>
  <si>
    <t>Obsypání potrubí ručně sypaninou bez prohození, uloženou do 3 m</t>
  </si>
  <si>
    <t>1950784484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</si>
  <si>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</si>
  <si>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45*0,4*0,6</t>
  </si>
  <si>
    <t>19,5*0,5*0,9</t>
  </si>
  <si>
    <t>58337308</t>
  </si>
  <si>
    <t>štěrkopísek frakce 0/2</t>
  </si>
  <si>
    <t>1048695705</t>
  </si>
  <si>
    <t>31,275*2 'Přepočtené koeficientem množství</t>
  </si>
  <si>
    <t>271572211</t>
  </si>
  <si>
    <t>Podsyp pod základové konstrukce se zhutněním z netříděného štěrkopísku</t>
  </si>
  <si>
    <t>1471048240</t>
  </si>
  <si>
    <t>Podsyp pod základové konstrukce se zhutněním a urovnáním povrchu ze štěrkopísku netříděného</t>
  </si>
  <si>
    <t>"podloží pro bezodtokovou jímku"</t>
  </si>
  <si>
    <t>5*4*0,1</t>
  </si>
  <si>
    <t>273316121</t>
  </si>
  <si>
    <t>Základové desky z prostého betonu se zvýšenými nároky na prostředí tř. C 25/30</t>
  </si>
  <si>
    <t>1869335171</t>
  </si>
  <si>
    <t>Základy z betonu prostého desky z betonu se zvýšenými nároky na prostředí tř. C 25/30</t>
  </si>
  <si>
    <t>"bet.deska pod nádrž na dešťovou vodu"</t>
  </si>
  <si>
    <t>3*3*0,2</t>
  </si>
  <si>
    <t>38241.RXX</t>
  </si>
  <si>
    <t>D+M jímky z ŽB o objemu 20,6 m3 pro usazení do terénu</t>
  </si>
  <si>
    <t>kus</t>
  </si>
  <si>
    <t>-1226375331</t>
  </si>
  <si>
    <t>D + M jímky z ŽB o objemu 20,6 m3 pro usazení do terénu</t>
  </si>
  <si>
    <t>P</t>
  </si>
  <si>
    <t xml:space="preserve">Poznámka k položce:_x000D_
Kompletní dodávka a montáž ŽB jímky dle TZ a PD  </t>
  </si>
  <si>
    <t>382413115</t>
  </si>
  <si>
    <t>Osazení jímky z PP na obetonování objemu 6000 l pro usazení do terénu</t>
  </si>
  <si>
    <t>-941884758</t>
  </si>
  <si>
    <t>Osazení plastové jímky z polypropylenu PP na obetonování objemu 6000 l</t>
  </si>
  <si>
    <t>56241668</t>
  </si>
  <si>
    <t>nádrž akumulační 4800L na dešťovou vodu s čerpací sadou a pochozím poklopem, filtrační sadou, čerpadlo v nádrži</t>
  </si>
  <si>
    <t>-581490372</t>
  </si>
  <si>
    <t>564730111</t>
  </si>
  <si>
    <t>Podklad z kameniva hrubého drceného vel. 16-32 mm tl 100 mm</t>
  </si>
  <si>
    <t>1816902758</t>
  </si>
  <si>
    <t>Podklad nebo kryt z kameniva hrubého drceného  vel. 16-32 mm s rozprostřením a zhutněním, po zhutnění tl. 100 mm</t>
  </si>
  <si>
    <t>564731111</t>
  </si>
  <si>
    <t>Podklad z kameniva hrubého drceného vel. 32-63 mm tl 100 mm</t>
  </si>
  <si>
    <t>-680529545</t>
  </si>
  <si>
    <t>Podklad nebo kryt z kameniva hrubého drceného  vel. 32-63 mm s rozprostřením a zhutněním, po zhutnění tl. 100 mm</t>
  </si>
  <si>
    <t>565125101</t>
  </si>
  <si>
    <t>Asfaltový beton vrstva podkladní ACP 16 (obalované kamenivo OKS) tl 40 mm š do 1,5 m</t>
  </si>
  <si>
    <t>1301291285</t>
  </si>
  <si>
    <t>Asfaltový beton vrstva podkladní ACP 16 (obalované kamenivo střednězrnné - OKS)  s rozprostřením a zhutněním v pruhu šířky do 1,5 m, po zhutnění tl. 40 mm</t>
  </si>
  <si>
    <t>577154111</t>
  </si>
  <si>
    <t>Asfaltový beton vrstva obrusná ACO 11 (ABS) tř. I tl 60 mm š do 3 m z nemodifikovaného asfaltu</t>
  </si>
  <si>
    <t>-1239159625</t>
  </si>
  <si>
    <t>Asfaltový beton vrstva obrusná ACO 11 (ABS)  s rozprostřením a se zhutněním z nemodifikovaného asfaltu v pruhu šířky do 3 m tř. I, po zhutnění tl. 60 mm</t>
  </si>
  <si>
    <t>Trubní vedení</t>
  </si>
  <si>
    <t>871161141</t>
  </si>
  <si>
    <t>Montáž potrubí z PE100 SDR 11 otevřený výkop svařovaných na tupo D 32 x 3,0 mm</t>
  </si>
  <si>
    <t>m</t>
  </si>
  <si>
    <t>-873260342</t>
  </si>
  <si>
    <t>Montáž vodovodního potrubí z plastů v otevřeném výkopu z polyetylenu PE 100 svařovaných na tupo SDR 11/PN16 D 32 x 3,0 mm</t>
  </si>
  <si>
    <t>28613170</t>
  </si>
  <si>
    <t>trubka vodovodní PE100 SDR11 se signalizační vrstvou 32x3,0mm</t>
  </si>
  <si>
    <t>1304585363</t>
  </si>
  <si>
    <t>50*1,015 'Přepočtené koeficientem množství</t>
  </si>
  <si>
    <t>871355221</t>
  </si>
  <si>
    <t>Kanalizační potrubí z tvrdého PVC jednovrstvé tuhost třídy SN8 DN 200</t>
  </si>
  <si>
    <t>-824936661</t>
  </si>
  <si>
    <t>Kanalizační potrubí z tvrdého PVC v otevřeném výkopu ve sklonu do 20 %, hladkého plnostěnného jednovrstvého, tuhost třídy SN 8 DN 200</t>
  </si>
  <si>
    <t>19,5</t>
  </si>
  <si>
    <t>"kanalizace deš´tová"</t>
  </si>
  <si>
    <t>877350310</t>
  </si>
  <si>
    <t>Montáž kolen na kanalizačním potrubí z PP trub hladkých plnostěnných DN 200</t>
  </si>
  <si>
    <t>-1516920248</t>
  </si>
  <si>
    <t>Montáž tvarovek na kanalizačním plastovém potrubí z polypropylenu PP hladkého plnostěnného kolen DN 200</t>
  </si>
  <si>
    <t>OSM.223220</t>
  </si>
  <si>
    <t>KGB koleno DN 200/45st SN8</t>
  </si>
  <si>
    <t>-1895873142</t>
  </si>
  <si>
    <t>28611365</t>
  </si>
  <si>
    <t>koleno kanalizace PVC KG 200x30°</t>
  </si>
  <si>
    <t>-1586011631</t>
  </si>
  <si>
    <t>877350320</t>
  </si>
  <si>
    <t>Montáž odboček na kanalizačním potrubí z PP trub hladkých plnostěnných DN 200</t>
  </si>
  <si>
    <t>405692230</t>
  </si>
  <si>
    <t>Montáž tvarovek na kanalizačním plastovém potrubí z polypropylenu PP hladkého plnostěnného odboček DN 200</t>
  </si>
  <si>
    <t>OSM.223300</t>
  </si>
  <si>
    <t>KGEA 45st odbočka DN 200/200 SN8</t>
  </si>
  <si>
    <t>336881652</t>
  </si>
  <si>
    <t>879161111</t>
  </si>
  <si>
    <t>Montáž vodovodní přípojky na potrubí DN 25</t>
  </si>
  <si>
    <t>-656755930</t>
  </si>
  <si>
    <t>Montáž napojení vodovodní přípojky v otevřeném výkopu ve sklonu přes 20 % DN 25</t>
  </si>
  <si>
    <t>893811113</t>
  </si>
  <si>
    <t>Osazení vodoměrné šachty hranaté z PP samonosné pro běžné zatížení plochy do 1,1 m2 hloubky do 1,6 m</t>
  </si>
  <si>
    <t>283404516</t>
  </si>
  <si>
    <t>Osazení vodoměrné šachty z polypropylenu PP  samonosné pro běžné zatížení hranaté, půdorysné plochy do 1,1 m2, světlé hloubky od 1,4 m do 1,6 m</t>
  </si>
  <si>
    <t>56230555</t>
  </si>
  <si>
    <t>šachta vodoměrná samonosná hranatá 0,9/1,2/1,6 m</t>
  </si>
  <si>
    <t>-1328463656</t>
  </si>
  <si>
    <t>894411311</t>
  </si>
  <si>
    <t>Osazení betonových nebo železobetonových dílců pro šachty skruží rovných</t>
  </si>
  <si>
    <t>573530002</t>
  </si>
  <si>
    <t>59224000</t>
  </si>
  <si>
    <t>dílec betonový pro vstupní šachty 100x25x9cm</t>
  </si>
  <si>
    <t>1041184415</t>
  </si>
  <si>
    <t>59224120</t>
  </si>
  <si>
    <t>skruž betonová přechodová 62,5/100x60x9cm, stupadla poplastovaná</t>
  </si>
  <si>
    <t>-1399000107</t>
  </si>
  <si>
    <t>59224315</t>
  </si>
  <si>
    <t>deska betonová zákrytová pro kruhové šachty 100/62,5x16,5cm</t>
  </si>
  <si>
    <t>1322780994</t>
  </si>
  <si>
    <t>894811251</t>
  </si>
  <si>
    <t>Revizní šachta z PVC typ pravý/přímý/levý, DN 400/200 tlak 12,5 t hl od 910 do 1280 mm</t>
  </si>
  <si>
    <t>1406434461</t>
  </si>
  <si>
    <t>Revizní šachta z tvrdého PVC v otevřeném výkopu typ pravý/přímý/levý (DN šachty/DN trubního vedení) DN 400/200, odolnost vnějšímu tlaku 12,5 t, hloubka od 910 do 1280 mm</t>
  </si>
  <si>
    <t>919732221</t>
  </si>
  <si>
    <t>Styčná spára napojení nového živičného povrchu na stávající za tepla š 15 mm hl 25 mm bez prořezání</t>
  </si>
  <si>
    <t>1797824152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</si>
  <si>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</si>
  <si>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919735112</t>
  </si>
  <si>
    <t>Řezání stávajícího živičného krytu hl do 100 mm</t>
  </si>
  <si>
    <t>-1188596687</t>
  </si>
  <si>
    <t>Řezání stávajícího živičného krytu nebo podkladu  hloubky přes 50 do 100 mm</t>
  </si>
  <si>
    <t>2+0,6</t>
  </si>
  <si>
    <t>998142251</t>
  </si>
  <si>
    <t>Přesun hmot pro nádrže, jímky, zásobníky a jámy betonové monolitické v do 25 m</t>
  </si>
  <si>
    <t>335704435</t>
  </si>
  <si>
    <t>Přesun hmot pro nádrže, jímky, zásobníky a jámy pozemní mimo zemědělství  se svislou nosnou konstrukcí monolitickou betonovou tyčovou nebo plošnou vodorovná dopravní vzdálenost do 50 m výšky do 25 m</t>
  </si>
  <si>
    <t>PSV</t>
  </si>
  <si>
    <t>Práce a dodávky PSV</t>
  </si>
  <si>
    <t>721249115</t>
  </si>
  <si>
    <t>Montáž lapače střešních splavenin z PP DN 110 ostatní typ</t>
  </si>
  <si>
    <t>269060040</t>
  </si>
  <si>
    <t>Lapače střešních splavenin montáž lapačů střešních splavenin ostatních typů polypropylenových DN 110</t>
  </si>
  <si>
    <t>NCL.156180</t>
  </si>
  <si>
    <t>Lapač střešních splavenin s klapkou černý vstup 75-125, vývod svislý 110/125</t>
  </si>
  <si>
    <t>-1546382569</t>
  </si>
  <si>
    <t>998721202</t>
  </si>
  <si>
    <t>Přesun hmot procentní pro vnitřní kanalizace v objektech v do 12 m</t>
  </si>
  <si>
    <t>1149742451</t>
  </si>
  <si>
    <t>Přesun hmot pro vnitřní kanalizace  stanovený procentní sazbou (%) z ceny vodorovná dopravní vzdálenost do 50 m v objektech výšky přes 6 do 12 m</t>
  </si>
  <si>
    <t>VRN - Vedlejší rozpočtové náklady</t>
  </si>
  <si>
    <t>VRN1 - Průzkumné, geodetické a projektové práce</t>
  </si>
  <si>
    <t>VRN3 - Zařízení staveniště</t>
  </si>
  <si>
    <t>VRN4 - Inženýrská činnost</t>
  </si>
  <si>
    <t>VRN1</t>
  </si>
  <si>
    <t>Průzkumné, geodetické a projektové práce</t>
  </si>
  <si>
    <t>010001000</t>
  </si>
  <si>
    <t>SOUB</t>
  </si>
  <si>
    <t>747699980</t>
  </si>
  <si>
    <t>013002000</t>
  </si>
  <si>
    <t>Projektové práce</t>
  </si>
  <si>
    <t>-1003613590</t>
  </si>
  <si>
    <t>VRN3</t>
  </si>
  <si>
    <t>Zařízení staveniště</t>
  </si>
  <si>
    <t>032002000</t>
  </si>
  <si>
    <t>Vybavení staveniště</t>
  </si>
  <si>
    <t>-1053492949</t>
  </si>
  <si>
    <t>034103000</t>
  </si>
  <si>
    <t>Oplocení staveniště</t>
  </si>
  <si>
    <t>1916582315</t>
  </si>
  <si>
    <t>034503000</t>
  </si>
  <si>
    <t>Informační tabule na staveništi</t>
  </si>
  <si>
    <t>-1811621999</t>
  </si>
  <si>
    <t>VRN4</t>
  </si>
  <si>
    <t>Inženýrská činnost</t>
  </si>
  <si>
    <t>040001000</t>
  </si>
  <si>
    <t>1614126112</t>
  </si>
  <si>
    <t>041002000</t>
  </si>
  <si>
    <t>Dozory</t>
  </si>
  <si>
    <t>462359392</t>
  </si>
  <si>
    <t>043002000</t>
  </si>
  <si>
    <t>Zkoušky a ostatní měření</t>
  </si>
  <si>
    <t>-1645024092</t>
  </si>
  <si>
    <t>044002000</t>
  </si>
  <si>
    <t>Revize</t>
  </si>
  <si>
    <t>-230754878</t>
  </si>
  <si>
    <t>045002000</t>
  </si>
  <si>
    <t>Kompletační a koordinační činnost</t>
  </si>
  <si>
    <t>755912909</t>
  </si>
  <si>
    <t>SEZNAM FIGUR</t>
  </si>
  <si>
    <t>Výměra</t>
  </si>
  <si>
    <t xml:space="preserve"> 01</t>
  </si>
  <si>
    <t>Použití figury:</t>
  </si>
  <si>
    <t xml:space="preserve">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</si>
</sst>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20" xfId="0" applyFont="1" applyBorder="1" applyAlignment="1">
      <alignment horizontal="left" vertical="center"/>
    </xf>
    <xf numFmtId="0" fontId="10" fillId="0" borderId="20" xfId="0" applyFont="1" applyBorder="1" applyAlignment="1">
      <alignment vertical="center"/>
    </xf>
    <xf numFmtId="4" fontId="10" fillId="0" borderId="20" xfId="0" applyNumberFormat="1" applyFont="1" applyBorder="1" applyAlignment="1">
      <alignment vertical="center"/>
    </xf>
    <xf numFmtId="0" fontId="10" fillId="0" borderId="0" xfId="0" applyFont="1" applyAlignment="1">
      <alignment horizontal="left"/>
    </xf>
    <xf numFmtId="4" fontId="10" fillId="0" borderId="0" xfId="0" applyNumberFormat="1" applyFont="1"/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/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 x14ac:dyDescent="0.2">
      <c r="B5" s="20"/>
      <c r="D5" s="24" t="s">
        <v>13</v>
      </c>
      <c r="K5" s="223" t="s">
        <v>14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R5" s="20"/>
      <c r="BE5" s="220" t="s">
        <v>15</v>
      </c>
      <c r="BS5" s="17" t="s">
        <v>6</v>
      </c>
    </row>
    <row r="6" spans="1:74" ht="36.950000000000003" customHeight="1" x14ac:dyDescent="0.2">
      <c r="B6" s="20"/>
      <c r="D6" s="26" t="s">
        <v>16</v>
      </c>
      <c r="K6" s="225" t="s">
        <v>17</v>
      </c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R6" s="20"/>
      <c r="BE6" s="221"/>
      <c r="BS6" s="17" t="s">
        <v>6</v>
      </c>
    </row>
    <row r="7" spans="1:74" ht="12" customHeight="1" x14ac:dyDescent="0.2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1"/>
      <c r="BS7" s="17" t="s">
        <v>6</v>
      </c>
    </row>
    <row r="8" spans="1:74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1"/>
      <c r="BS8" s="17" t="s">
        <v>6</v>
      </c>
    </row>
    <row r="9" spans="1:74" ht="14.45" customHeight="1" x14ac:dyDescent="0.2">
      <c r="B9" s="20"/>
      <c r="AR9" s="20"/>
      <c r="BE9" s="221"/>
      <c r="BS9" s="17" t="s">
        <v>6</v>
      </c>
    </row>
    <row r="10" spans="1:74" ht="12" customHeight="1" x14ac:dyDescent="0.2">
      <c r="B10" s="20"/>
      <c r="D10" s="27" t="s">
        <v>24</v>
      </c>
      <c r="AK10" s="27" t="s">
        <v>25</v>
      </c>
      <c r="AN10" s="25" t="s">
        <v>1</v>
      </c>
      <c r="AR10" s="20"/>
      <c r="BE10" s="221"/>
      <c r="BS10" s="17" t="s">
        <v>6</v>
      </c>
    </row>
    <row r="11" spans="1:74" ht="18.399999999999999" customHeight="1" x14ac:dyDescent="0.2">
      <c r="B11" s="20"/>
      <c r="E11" s="25" t="s">
        <v>21</v>
      </c>
      <c r="AK11" s="27" t="s">
        <v>26</v>
      </c>
      <c r="AN11" s="25" t="s">
        <v>1</v>
      </c>
      <c r="AR11" s="20"/>
      <c r="BE11" s="221"/>
      <c r="BS11" s="17" t="s">
        <v>6</v>
      </c>
    </row>
    <row r="12" spans="1:74" ht="6.95" customHeight="1" x14ac:dyDescent="0.2">
      <c r="B12" s="20"/>
      <c r="AR12" s="20"/>
      <c r="BE12" s="221"/>
      <c r="BS12" s="17" t="s">
        <v>6</v>
      </c>
    </row>
    <row r="13" spans="1:74" ht="12" customHeight="1" x14ac:dyDescent="0.2">
      <c r="B13" s="20"/>
      <c r="D13" s="27" t="s">
        <v>27</v>
      </c>
      <c r="AK13" s="27" t="s">
        <v>25</v>
      </c>
      <c r="AN13" s="29" t="s">
        <v>28</v>
      </c>
      <c r="AR13" s="20"/>
      <c r="BE13" s="221"/>
      <c r="BS13" s="17" t="s">
        <v>6</v>
      </c>
    </row>
    <row r="14" spans="1:74" ht="12.75" x14ac:dyDescent="0.2">
      <c r="B14" s="20"/>
      <c r="E14" s="226" t="s">
        <v>28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7" t="s">
        <v>26</v>
      </c>
      <c r="AN14" s="29" t="s">
        <v>28</v>
      </c>
      <c r="AR14" s="20"/>
      <c r="BE14" s="221"/>
      <c r="BS14" s="17" t="s">
        <v>6</v>
      </c>
    </row>
    <row r="15" spans="1:74" ht="6.95" customHeight="1" x14ac:dyDescent="0.2">
      <c r="B15" s="20"/>
      <c r="AR15" s="20"/>
      <c r="BE15" s="221"/>
      <c r="BS15" s="17" t="s">
        <v>4</v>
      </c>
    </row>
    <row r="16" spans="1:74" ht="12" customHeight="1" x14ac:dyDescent="0.2">
      <c r="B16" s="20"/>
      <c r="D16" s="27" t="s">
        <v>29</v>
      </c>
      <c r="AK16" s="27" t="s">
        <v>25</v>
      </c>
      <c r="AN16" s="25" t="s">
        <v>1</v>
      </c>
      <c r="AR16" s="20"/>
      <c r="BE16" s="221"/>
      <c r="BS16" s="17" t="s">
        <v>4</v>
      </c>
    </row>
    <row r="17" spans="2:71" ht="18.399999999999999" customHeight="1" x14ac:dyDescent="0.2">
      <c r="B17" s="20"/>
      <c r="E17" s="25" t="s">
        <v>21</v>
      </c>
      <c r="AK17" s="27" t="s">
        <v>26</v>
      </c>
      <c r="AN17" s="25" t="s">
        <v>1</v>
      </c>
      <c r="AR17" s="20"/>
      <c r="BE17" s="221"/>
      <c r="BS17" s="17" t="s">
        <v>30</v>
      </c>
    </row>
    <row r="18" spans="2:71" ht="6.95" customHeight="1" x14ac:dyDescent="0.2">
      <c r="B18" s="20"/>
      <c r="AR18" s="20"/>
      <c r="BE18" s="221"/>
      <c r="BS18" s="17" t="s">
        <v>6</v>
      </c>
    </row>
    <row r="19" spans="2:71" ht="12" customHeight="1" x14ac:dyDescent="0.2">
      <c r="B19" s="20"/>
      <c r="D19" s="27" t="s">
        <v>31</v>
      </c>
      <c r="AK19" s="27" t="s">
        <v>25</v>
      </c>
      <c r="AN19" s="25" t="s">
        <v>1</v>
      </c>
      <c r="AR19" s="20"/>
      <c r="BE19" s="221"/>
      <c r="BS19" s="17" t="s">
        <v>6</v>
      </c>
    </row>
    <row r="20" spans="2:71" ht="18.399999999999999" customHeight="1" x14ac:dyDescent="0.2">
      <c r="B20" s="20"/>
      <c r="E20" s="25" t="s">
        <v>21</v>
      </c>
      <c r="AK20" s="27" t="s">
        <v>26</v>
      </c>
      <c r="AN20" s="25" t="s">
        <v>1</v>
      </c>
      <c r="AR20" s="20"/>
      <c r="BE20" s="221"/>
      <c r="BS20" s="17" t="s">
        <v>30</v>
      </c>
    </row>
    <row r="21" spans="2:71" ht="6.95" customHeight="1" x14ac:dyDescent="0.2">
      <c r="B21" s="20"/>
      <c r="AR21" s="20"/>
      <c r="BE21" s="221"/>
    </row>
    <row r="22" spans="2:71" ht="12" customHeight="1" x14ac:dyDescent="0.2">
      <c r="B22" s="20"/>
      <c r="D22" s="27" t="s">
        <v>32</v>
      </c>
      <c r="AR22" s="20"/>
      <c r="BE22" s="221"/>
    </row>
    <row r="23" spans="2:71" ht="16.5" customHeight="1" x14ac:dyDescent="0.2">
      <c r="B23" s="20"/>
      <c r="E23" s="228" t="s">
        <v>1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R23" s="20"/>
      <c r="BE23" s="221"/>
    </row>
    <row r="24" spans="2:71" ht="6.95" customHeight="1" x14ac:dyDescent="0.2">
      <c r="B24" s="20"/>
      <c r="AR24" s="20"/>
      <c r="BE24" s="221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1"/>
    </row>
    <row r="26" spans="2:71" s="1" customFormat="1" ht="25.9" customHeight="1" x14ac:dyDescent="0.2">
      <c r="B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9">
        <f>ROUND(AG94,2)</f>
        <v>0</v>
      </c>
      <c r="AL26" s="230"/>
      <c r="AM26" s="230"/>
      <c r="AN26" s="230"/>
      <c r="AO26" s="230"/>
      <c r="AR26" s="32"/>
      <c r="BE26" s="221"/>
    </row>
    <row r="27" spans="2:71" s="1" customFormat="1" ht="6.95" customHeight="1" x14ac:dyDescent="0.2">
      <c r="B27" s="32"/>
      <c r="AR27" s="32"/>
      <c r="BE27" s="221"/>
    </row>
    <row r="28" spans="2:71" s="1" customFormat="1" ht="12.75" x14ac:dyDescent="0.2">
      <c r="B28" s="32"/>
      <c r="L28" s="231" t="s">
        <v>34</v>
      </c>
      <c r="M28" s="231"/>
      <c r="N28" s="231"/>
      <c r="O28" s="231"/>
      <c r="P28" s="231"/>
      <c r="W28" s="231" t="s">
        <v>35</v>
      </c>
      <c r="X28" s="231"/>
      <c r="Y28" s="231"/>
      <c r="Z28" s="231"/>
      <c r="AA28" s="231"/>
      <c r="AB28" s="231"/>
      <c r="AC28" s="231"/>
      <c r="AD28" s="231"/>
      <c r="AE28" s="231"/>
      <c r="AK28" s="231" t="s">
        <v>36</v>
      </c>
      <c r="AL28" s="231"/>
      <c r="AM28" s="231"/>
      <c r="AN28" s="231"/>
      <c r="AO28" s="231"/>
      <c r="AR28" s="32"/>
      <c r="BE28" s="221"/>
    </row>
    <row r="29" spans="2:71" s="2" customFormat="1" ht="14.45" customHeight="1" x14ac:dyDescent="0.2">
      <c r="B29" s="36"/>
      <c r="D29" s="27" t="s">
        <v>37</v>
      </c>
      <c r="F29" s="27" t="s">
        <v>38</v>
      </c>
      <c r="L29" s="234">
        <v>0.21</v>
      </c>
      <c r="M29" s="233"/>
      <c r="N29" s="233"/>
      <c r="O29" s="233"/>
      <c r="P29" s="233"/>
      <c r="W29" s="232">
        <f>ROUND(AZ94, 2)</f>
        <v>0</v>
      </c>
      <c r="X29" s="233"/>
      <c r="Y29" s="233"/>
      <c r="Z29" s="233"/>
      <c r="AA29" s="233"/>
      <c r="AB29" s="233"/>
      <c r="AC29" s="233"/>
      <c r="AD29" s="233"/>
      <c r="AE29" s="233"/>
      <c r="AK29" s="232">
        <f>ROUND(AV94, 2)</f>
        <v>0</v>
      </c>
      <c r="AL29" s="233"/>
      <c r="AM29" s="233"/>
      <c r="AN29" s="233"/>
      <c r="AO29" s="233"/>
      <c r="AR29" s="36"/>
      <c r="BE29" s="222"/>
    </row>
    <row r="30" spans="2:71" s="2" customFormat="1" ht="14.45" customHeight="1" x14ac:dyDescent="0.2">
      <c r="B30" s="36"/>
      <c r="F30" s="27" t="s">
        <v>39</v>
      </c>
      <c r="L30" s="234">
        <v>0.15</v>
      </c>
      <c r="M30" s="233"/>
      <c r="N30" s="233"/>
      <c r="O30" s="233"/>
      <c r="P30" s="233"/>
      <c r="W30" s="232">
        <f>ROUND(BA94, 2)</f>
        <v>0</v>
      </c>
      <c r="X30" s="233"/>
      <c r="Y30" s="233"/>
      <c r="Z30" s="233"/>
      <c r="AA30" s="233"/>
      <c r="AB30" s="233"/>
      <c r="AC30" s="233"/>
      <c r="AD30" s="233"/>
      <c r="AE30" s="233"/>
      <c r="AK30" s="232">
        <f>ROUND(AW94, 2)</f>
        <v>0</v>
      </c>
      <c r="AL30" s="233"/>
      <c r="AM30" s="233"/>
      <c r="AN30" s="233"/>
      <c r="AO30" s="233"/>
      <c r="AR30" s="36"/>
      <c r="BE30" s="222"/>
    </row>
    <row r="31" spans="2:71" s="2" customFormat="1" ht="14.45" hidden="1" customHeight="1" x14ac:dyDescent="0.2">
      <c r="B31" s="36"/>
      <c r="F31" s="27" t="s">
        <v>40</v>
      </c>
      <c r="L31" s="234">
        <v>0.21</v>
      </c>
      <c r="M31" s="233"/>
      <c r="N31" s="233"/>
      <c r="O31" s="233"/>
      <c r="P31" s="233"/>
      <c r="W31" s="232">
        <f>ROUND(BB94, 2)</f>
        <v>0</v>
      </c>
      <c r="X31" s="233"/>
      <c r="Y31" s="233"/>
      <c r="Z31" s="233"/>
      <c r="AA31" s="233"/>
      <c r="AB31" s="233"/>
      <c r="AC31" s="233"/>
      <c r="AD31" s="233"/>
      <c r="AE31" s="233"/>
      <c r="AK31" s="232">
        <v>0</v>
      </c>
      <c r="AL31" s="233"/>
      <c r="AM31" s="233"/>
      <c r="AN31" s="233"/>
      <c r="AO31" s="233"/>
      <c r="AR31" s="36"/>
      <c r="BE31" s="222"/>
    </row>
    <row r="32" spans="2:71" s="2" customFormat="1" ht="14.45" hidden="1" customHeight="1" x14ac:dyDescent="0.2">
      <c r="B32" s="36"/>
      <c r="F32" s="27" t="s">
        <v>41</v>
      </c>
      <c r="L32" s="234">
        <v>0.15</v>
      </c>
      <c r="M32" s="233"/>
      <c r="N32" s="233"/>
      <c r="O32" s="233"/>
      <c r="P32" s="233"/>
      <c r="W32" s="232">
        <f>ROUND(BC94, 2)</f>
        <v>0</v>
      </c>
      <c r="X32" s="233"/>
      <c r="Y32" s="233"/>
      <c r="Z32" s="233"/>
      <c r="AA32" s="233"/>
      <c r="AB32" s="233"/>
      <c r="AC32" s="233"/>
      <c r="AD32" s="233"/>
      <c r="AE32" s="233"/>
      <c r="AK32" s="232">
        <v>0</v>
      </c>
      <c r="AL32" s="233"/>
      <c r="AM32" s="233"/>
      <c r="AN32" s="233"/>
      <c r="AO32" s="233"/>
      <c r="AR32" s="36"/>
      <c r="BE32" s="222"/>
    </row>
    <row r="33" spans="2:57" s="2" customFormat="1" ht="14.45" hidden="1" customHeight="1" x14ac:dyDescent="0.2">
      <c r="B33" s="36"/>
      <c r="F33" s="27" t="s">
        <v>42</v>
      </c>
      <c r="L33" s="234">
        <v>0</v>
      </c>
      <c r="M33" s="233"/>
      <c r="N33" s="233"/>
      <c r="O33" s="233"/>
      <c r="P33" s="233"/>
      <c r="W33" s="232">
        <f>ROUND(BD94, 2)</f>
        <v>0</v>
      </c>
      <c r="X33" s="233"/>
      <c r="Y33" s="233"/>
      <c r="Z33" s="233"/>
      <c r="AA33" s="233"/>
      <c r="AB33" s="233"/>
      <c r="AC33" s="233"/>
      <c r="AD33" s="233"/>
      <c r="AE33" s="233"/>
      <c r="AK33" s="232">
        <v>0</v>
      </c>
      <c r="AL33" s="233"/>
      <c r="AM33" s="233"/>
      <c r="AN33" s="233"/>
      <c r="AO33" s="233"/>
      <c r="AR33" s="36"/>
      <c r="BE33" s="222"/>
    </row>
    <row r="34" spans="2:57" s="1" customFormat="1" ht="6.95" customHeight="1" x14ac:dyDescent="0.2">
      <c r="B34" s="32"/>
      <c r="AR34" s="32"/>
      <c r="BE34" s="221"/>
    </row>
    <row r="35" spans="2:57" s="1" customFormat="1" ht="25.9" customHeight="1" x14ac:dyDescent="0.2"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38" t="s">
        <v>45</v>
      </c>
      <c r="Y35" s="236"/>
      <c r="Z35" s="236"/>
      <c r="AA35" s="236"/>
      <c r="AB35" s="236"/>
      <c r="AC35" s="39"/>
      <c r="AD35" s="39"/>
      <c r="AE35" s="39"/>
      <c r="AF35" s="39"/>
      <c r="AG35" s="39"/>
      <c r="AH35" s="39"/>
      <c r="AI35" s="39"/>
      <c r="AJ35" s="39"/>
      <c r="AK35" s="235">
        <f>SUM(AK26:AK33)</f>
        <v>0</v>
      </c>
      <c r="AL35" s="236"/>
      <c r="AM35" s="236"/>
      <c r="AN35" s="236"/>
      <c r="AO35" s="237"/>
      <c r="AP35" s="37"/>
      <c r="AQ35" s="37"/>
      <c r="AR35" s="32"/>
    </row>
    <row r="36" spans="2:57" s="1" customFormat="1" ht="6.95" customHeight="1" x14ac:dyDescent="0.2">
      <c r="B36" s="32"/>
      <c r="AR36" s="32"/>
    </row>
    <row r="37" spans="2:57" s="1" customFormat="1" ht="14.45" customHeight="1" x14ac:dyDescent="0.2">
      <c r="B37" s="32"/>
      <c r="AR37" s="32"/>
    </row>
    <row r="38" spans="2:57" ht="14.45" customHeight="1" x14ac:dyDescent="0.2">
      <c r="B38" s="20"/>
      <c r="AR38" s="20"/>
    </row>
    <row r="39" spans="2:57" ht="14.45" customHeight="1" x14ac:dyDescent="0.2">
      <c r="B39" s="20"/>
      <c r="AR39" s="20"/>
    </row>
    <row r="40" spans="2:57" ht="14.45" customHeight="1" x14ac:dyDescent="0.2">
      <c r="B40" s="20"/>
      <c r="AR40" s="20"/>
    </row>
    <row r="41" spans="2:57" ht="14.45" customHeight="1" x14ac:dyDescent="0.2">
      <c r="B41" s="20"/>
      <c r="AR41" s="20"/>
    </row>
    <row r="42" spans="2:57" ht="14.45" customHeight="1" x14ac:dyDescent="0.2">
      <c r="B42" s="20"/>
      <c r="AR42" s="20"/>
    </row>
    <row r="43" spans="2:57" ht="14.45" customHeight="1" x14ac:dyDescent="0.2">
      <c r="B43" s="20"/>
      <c r="AR43" s="20"/>
    </row>
    <row r="44" spans="2:57" ht="14.45" customHeight="1" x14ac:dyDescent="0.2">
      <c r="B44" s="20"/>
      <c r="AR44" s="20"/>
    </row>
    <row r="45" spans="2:57" ht="14.45" customHeight="1" x14ac:dyDescent="0.2">
      <c r="B45" s="20"/>
      <c r="AR45" s="20"/>
    </row>
    <row r="46" spans="2:57" ht="14.45" customHeight="1" x14ac:dyDescent="0.2">
      <c r="B46" s="20"/>
      <c r="AR46" s="20"/>
    </row>
    <row r="47" spans="2:57" ht="14.45" customHeight="1" x14ac:dyDescent="0.2">
      <c r="B47" s="20"/>
      <c r="AR47" s="20"/>
    </row>
    <row r="48" spans="2:57" ht="14.45" customHeight="1" x14ac:dyDescent="0.2">
      <c r="B48" s="20"/>
      <c r="AR48" s="20"/>
    </row>
    <row r="49" spans="2:44" s="1" customFormat="1" ht="14.45" customHeight="1" x14ac:dyDescent="0.2">
      <c r="B49" s="32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 x14ac:dyDescent="0.2">
      <c r="B50" s="20"/>
      <c r="AR50" s="20"/>
    </row>
    <row r="51" spans="2:44" ht="11.25" x14ac:dyDescent="0.2">
      <c r="B51" s="20"/>
      <c r="AR51" s="20"/>
    </row>
    <row r="52" spans="2:44" ht="11.25" x14ac:dyDescent="0.2">
      <c r="B52" s="20"/>
      <c r="AR52" s="20"/>
    </row>
    <row r="53" spans="2:44" ht="11.25" x14ac:dyDescent="0.2">
      <c r="B53" s="20"/>
      <c r="AR53" s="20"/>
    </row>
    <row r="54" spans="2:44" ht="11.25" x14ac:dyDescent="0.2">
      <c r="B54" s="20"/>
      <c r="AR54" s="20"/>
    </row>
    <row r="55" spans="2:44" ht="11.25" x14ac:dyDescent="0.2">
      <c r="B55" s="20"/>
      <c r="AR55" s="20"/>
    </row>
    <row r="56" spans="2:44" ht="11.25" x14ac:dyDescent="0.2">
      <c r="B56" s="20"/>
      <c r="AR56" s="20"/>
    </row>
    <row r="57" spans="2:44" ht="11.25" x14ac:dyDescent="0.2">
      <c r="B57" s="20"/>
      <c r="AR57" s="20"/>
    </row>
    <row r="58" spans="2:44" ht="11.25" x14ac:dyDescent="0.2">
      <c r="B58" s="20"/>
      <c r="AR58" s="20"/>
    </row>
    <row r="59" spans="2:44" ht="11.25" x14ac:dyDescent="0.2">
      <c r="B59" s="20"/>
      <c r="AR59" s="20"/>
    </row>
    <row r="60" spans="2:44" s="1" customFormat="1" ht="12.75" x14ac:dyDescent="0.2">
      <c r="B60" s="32"/>
      <c r="D60" s="43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48</v>
      </c>
      <c r="AI60" s="34"/>
      <c r="AJ60" s="34"/>
      <c r="AK60" s="34"/>
      <c r="AL60" s="34"/>
      <c r="AM60" s="43" t="s">
        <v>49</v>
      </c>
      <c r="AN60" s="34"/>
      <c r="AO60" s="34"/>
      <c r="AR60" s="32"/>
    </row>
    <row r="61" spans="2:44" ht="11.25" x14ac:dyDescent="0.2">
      <c r="B61" s="20"/>
      <c r="AR61" s="20"/>
    </row>
    <row r="62" spans="2:44" ht="11.25" x14ac:dyDescent="0.2">
      <c r="B62" s="20"/>
      <c r="AR62" s="20"/>
    </row>
    <row r="63" spans="2:44" ht="11.25" x14ac:dyDescent="0.2">
      <c r="B63" s="20"/>
      <c r="AR63" s="20"/>
    </row>
    <row r="64" spans="2:44" s="1" customFormat="1" ht="12.75" x14ac:dyDescent="0.2">
      <c r="B64" s="32"/>
      <c r="D64" s="41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51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 x14ac:dyDescent="0.2">
      <c r="B65" s="20"/>
      <c r="AR65" s="20"/>
    </row>
    <row r="66" spans="2:44" ht="11.25" x14ac:dyDescent="0.2">
      <c r="B66" s="20"/>
      <c r="AR66" s="20"/>
    </row>
    <row r="67" spans="2:44" ht="11.25" x14ac:dyDescent="0.2">
      <c r="B67" s="20"/>
      <c r="AR67" s="20"/>
    </row>
    <row r="68" spans="2:44" ht="11.25" x14ac:dyDescent="0.2">
      <c r="B68" s="20"/>
      <c r="AR68" s="20"/>
    </row>
    <row r="69" spans="2:44" ht="11.25" x14ac:dyDescent="0.2">
      <c r="B69" s="20"/>
      <c r="AR69" s="20"/>
    </row>
    <row r="70" spans="2:44" ht="11.25" x14ac:dyDescent="0.2">
      <c r="B70" s="20"/>
      <c r="AR70" s="20"/>
    </row>
    <row r="71" spans="2:44" ht="11.25" x14ac:dyDescent="0.2">
      <c r="B71" s="20"/>
      <c r="AR71" s="20"/>
    </row>
    <row r="72" spans="2:44" ht="11.25" x14ac:dyDescent="0.2">
      <c r="B72" s="20"/>
      <c r="AR72" s="20"/>
    </row>
    <row r="73" spans="2:44" ht="11.25" x14ac:dyDescent="0.2">
      <c r="B73" s="20"/>
      <c r="AR73" s="20"/>
    </row>
    <row r="74" spans="2:44" ht="11.25" x14ac:dyDescent="0.2">
      <c r="B74" s="20"/>
      <c r="AR74" s="20"/>
    </row>
    <row r="75" spans="2:44" s="1" customFormat="1" ht="12.75" x14ac:dyDescent="0.2">
      <c r="B75" s="32"/>
      <c r="D75" s="43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48</v>
      </c>
      <c r="AI75" s="34"/>
      <c r="AJ75" s="34"/>
      <c r="AK75" s="34"/>
      <c r="AL75" s="34"/>
      <c r="AM75" s="43" t="s">
        <v>49</v>
      </c>
      <c r="AN75" s="34"/>
      <c r="AO75" s="34"/>
      <c r="AR75" s="32"/>
    </row>
    <row r="76" spans="2:44" s="1" customFormat="1" ht="11.25" x14ac:dyDescent="0.2">
      <c r="B76" s="32"/>
      <c r="AR76" s="32"/>
    </row>
    <row r="77" spans="2:44" s="1" customFormat="1" ht="6.9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 x14ac:dyDescent="0.2">
      <c r="B82" s="32"/>
      <c r="C82" s="21" t="s">
        <v>52</v>
      </c>
      <c r="AR82" s="32"/>
    </row>
    <row r="83" spans="1:91" s="1" customFormat="1" ht="6.95" customHeight="1" x14ac:dyDescent="0.2">
      <c r="B83" s="32"/>
      <c r="AR83" s="32"/>
    </row>
    <row r="84" spans="1:91" s="3" customFormat="1" ht="12" customHeight="1" x14ac:dyDescent="0.2">
      <c r="B84" s="48"/>
      <c r="C84" s="27" t="s">
        <v>13</v>
      </c>
      <c r="L84" s="3" t="str">
        <f>K5</f>
        <v>2021-01</v>
      </c>
      <c r="AR84" s="48"/>
    </row>
    <row r="85" spans="1:91" s="4" customFormat="1" ht="36.950000000000003" customHeight="1" x14ac:dyDescent="0.2">
      <c r="B85" s="49"/>
      <c r="C85" s="50" t="s">
        <v>16</v>
      </c>
      <c r="L85" s="201" t="str">
        <f>K6</f>
        <v>Spolkové zázemí na hřišti - Hynčice</v>
      </c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R85" s="49"/>
    </row>
    <row r="86" spans="1:91" s="1" customFormat="1" ht="6.95" customHeight="1" x14ac:dyDescent="0.2">
      <c r="B86" s="32"/>
      <c r="AR86" s="32"/>
    </row>
    <row r="87" spans="1:91" s="1" customFormat="1" ht="12" customHeight="1" x14ac:dyDescent="0.2">
      <c r="B87" s="32"/>
      <c r="C87" s="27" t="s">
        <v>20</v>
      </c>
      <c r="L87" s="51" t="str">
        <f>IF(K8="","",K8)</f>
        <v xml:space="preserve"> </v>
      </c>
      <c r="AI87" s="27" t="s">
        <v>22</v>
      </c>
      <c r="AM87" s="203" t="str">
        <f>IF(AN8= "","",AN8)</f>
        <v>11. 5. 2023</v>
      </c>
      <c r="AN87" s="203"/>
      <c r="AR87" s="32"/>
    </row>
    <row r="88" spans="1:91" s="1" customFormat="1" ht="6.95" customHeight="1" x14ac:dyDescent="0.2">
      <c r="B88" s="32"/>
      <c r="AR88" s="32"/>
    </row>
    <row r="89" spans="1:91" s="1" customFormat="1" ht="15.2" customHeight="1" x14ac:dyDescent="0.2">
      <c r="B89" s="32"/>
      <c r="C89" s="27" t="s">
        <v>24</v>
      </c>
      <c r="L89" s="3" t="str">
        <f>IF(E11= "","",E11)</f>
        <v xml:space="preserve"> </v>
      </c>
      <c r="AI89" s="27" t="s">
        <v>29</v>
      </c>
      <c r="AM89" s="204" t="str">
        <f>IF(E17="","",E17)</f>
        <v xml:space="preserve"> </v>
      </c>
      <c r="AN89" s="205"/>
      <c r="AO89" s="205"/>
      <c r="AP89" s="205"/>
      <c r="AR89" s="32"/>
      <c r="AS89" s="206" t="s">
        <v>53</v>
      </c>
      <c r="AT89" s="207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 x14ac:dyDescent="0.2">
      <c r="B90" s="32"/>
      <c r="C90" s="27" t="s">
        <v>27</v>
      </c>
      <c r="L90" s="3" t="str">
        <f>IF(E14= "Vyplň údaj","",E14)</f>
        <v/>
      </c>
      <c r="AI90" s="27" t="s">
        <v>31</v>
      </c>
      <c r="AM90" s="204" t="str">
        <f>IF(E20="","",E20)</f>
        <v xml:space="preserve"> </v>
      </c>
      <c r="AN90" s="205"/>
      <c r="AO90" s="205"/>
      <c r="AP90" s="205"/>
      <c r="AR90" s="32"/>
      <c r="AS90" s="208"/>
      <c r="AT90" s="209"/>
      <c r="BD90" s="56"/>
    </row>
    <row r="91" spans="1:91" s="1" customFormat="1" ht="10.9" customHeight="1" x14ac:dyDescent="0.2">
      <c r="B91" s="32"/>
      <c r="AR91" s="32"/>
      <c r="AS91" s="208"/>
      <c r="AT91" s="209"/>
      <c r="BD91" s="56"/>
    </row>
    <row r="92" spans="1:91" s="1" customFormat="1" ht="29.25" customHeight="1" x14ac:dyDescent="0.2">
      <c r="B92" s="32"/>
      <c r="C92" s="210" t="s">
        <v>54</v>
      </c>
      <c r="D92" s="211"/>
      <c r="E92" s="211"/>
      <c r="F92" s="211"/>
      <c r="G92" s="211"/>
      <c r="H92" s="57"/>
      <c r="I92" s="213" t="s">
        <v>55</v>
      </c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2" t="s">
        <v>56</v>
      </c>
      <c r="AH92" s="211"/>
      <c r="AI92" s="211"/>
      <c r="AJ92" s="211"/>
      <c r="AK92" s="211"/>
      <c r="AL92" s="211"/>
      <c r="AM92" s="211"/>
      <c r="AN92" s="213" t="s">
        <v>57</v>
      </c>
      <c r="AO92" s="211"/>
      <c r="AP92" s="214"/>
      <c r="AQ92" s="58" t="s">
        <v>58</v>
      </c>
      <c r="AR92" s="32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</row>
    <row r="93" spans="1:91" s="1" customFormat="1" ht="10.9" customHeight="1" x14ac:dyDescent="0.2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 x14ac:dyDescent="0.2">
      <c r="B94" s="63"/>
      <c r="C94" s="64" t="s">
        <v>71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8">
        <f>ROUND(SUM(AG95:AG98),2)</f>
        <v>0</v>
      </c>
      <c r="AH94" s="218"/>
      <c r="AI94" s="218"/>
      <c r="AJ94" s="218"/>
      <c r="AK94" s="218"/>
      <c r="AL94" s="218"/>
      <c r="AM94" s="218"/>
      <c r="AN94" s="219">
        <f>SUM(AG94,AT94)</f>
        <v>0</v>
      </c>
      <c r="AO94" s="219"/>
      <c r="AP94" s="219"/>
      <c r="AQ94" s="67" t="s">
        <v>1</v>
      </c>
      <c r="AR94" s="63"/>
      <c r="AS94" s="68">
        <f>ROUND(SUM(AS95:AS98),2)</f>
        <v>0</v>
      </c>
      <c r="AT94" s="69">
        <f>ROUND(SUM(AV94:AW94),2)</f>
        <v>0</v>
      </c>
      <c r="AU94" s="70">
        <f>ROUND(SUM(AU95:AU98),5)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ROUND(SUM(AZ95:AZ98),2)</f>
        <v>0</v>
      </c>
      <c r="BA94" s="69">
        <f>ROUND(SUM(BA95:BA98),2)</f>
        <v>0</v>
      </c>
      <c r="BB94" s="69">
        <f>ROUND(SUM(BB95:BB98),2)</f>
        <v>0</v>
      </c>
      <c r="BC94" s="69">
        <f>ROUND(SUM(BC95:BC98),2)</f>
        <v>0</v>
      </c>
      <c r="BD94" s="71">
        <f>ROUND(SUM(BD95:BD98),2)</f>
        <v>0</v>
      </c>
      <c r="BS94" s="72" t="s">
        <v>72</v>
      </c>
      <c r="BT94" s="72" t="s">
        <v>73</v>
      </c>
      <c r="BU94" s="73" t="s">
        <v>74</v>
      </c>
      <c r="BV94" s="72" t="s">
        <v>75</v>
      </c>
      <c r="BW94" s="72" t="s">
        <v>5</v>
      </c>
      <c r="BX94" s="72" t="s">
        <v>76</v>
      </c>
      <c r="CL94" s="72" t="s">
        <v>1</v>
      </c>
    </row>
    <row r="95" spans="1:91" s="6" customFormat="1" ht="16.5" customHeight="1" x14ac:dyDescent="0.2">
      <c r="A95" s="74" t="s">
        <v>77</v>
      </c>
      <c r="B95" s="75"/>
      <c r="C95" s="76"/>
      <c r="D95" s="215" t="s">
        <v>78</v>
      </c>
      <c r="E95" s="215"/>
      <c r="F95" s="215"/>
      <c r="G95" s="215"/>
      <c r="H95" s="215"/>
      <c r="I95" s="77"/>
      <c r="J95" s="215" t="s">
        <v>79</v>
      </c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6">
        <f>'01 - Odstranění stavby'!J30</f>
        <v>0</v>
      </c>
      <c r="AH95" s="217"/>
      <c r="AI95" s="217"/>
      <c r="AJ95" s="217"/>
      <c r="AK95" s="217"/>
      <c r="AL95" s="217"/>
      <c r="AM95" s="217"/>
      <c r="AN95" s="216">
        <f>SUM(AG95,AT95)</f>
        <v>0</v>
      </c>
      <c r="AO95" s="217"/>
      <c r="AP95" s="217"/>
      <c r="AQ95" s="78" t="s">
        <v>80</v>
      </c>
      <c r="AR95" s="75"/>
      <c r="AS95" s="79">
        <v>0</v>
      </c>
      <c r="AT95" s="80">
        <f>ROUND(SUM(AV95:AW95),2)</f>
        <v>0</v>
      </c>
      <c r="AU95" s="81">
        <f>'01 - Odstranění stavby'!P129</f>
        <v>0</v>
      </c>
      <c r="AV95" s="80">
        <f>'01 - Odstranění stavby'!J33</f>
        <v>0</v>
      </c>
      <c r="AW95" s="80">
        <f>'01 - Odstranění stavby'!J34</f>
        <v>0</v>
      </c>
      <c r="AX95" s="80">
        <f>'01 - Odstranění stavby'!J35</f>
        <v>0</v>
      </c>
      <c r="AY95" s="80">
        <f>'01 - Odstranění stavby'!J36</f>
        <v>0</v>
      </c>
      <c r="AZ95" s="80">
        <f>'01 - Odstranění stavby'!F33</f>
        <v>0</v>
      </c>
      <c r="BA95" s="80">
        <f>'01 - Odstranění stavby'!F34</f>
        <v>0</v>
      </c>
      <c r="BB95" s="80">
        <f>'01 - Odstranění stavby'!F35</f>
        <v>0</v>
      </c>
      <c r="BC95" s="80">
        <f>'01 - Odstranění stavby'!F36</f>
        <v>0</v>
      </c>
      <c r="BD95" s="82">
        <f>'01 - Odstranění stavby'!F37</f>
        <v>0</v>
      </c>
      <c r="BT95" s="83" t="s">
        <v>81</v>
      </c>
      <c r="BV95" s="83" t="s">
        <v>75</v>
      </c>
      <c r="BW95" s="83" t="s">
        <v>82</v>
      </c>
      <c r="BX95" s="83" t="s">
        <v>5</v>
      </c>
      <c r="CL95" s="83" t="s">
        <v>1</v>
      </c>
      <c r="CM95" s="83" t="s">
        <v>83</v>
      </c>
    </row>
    <row r="96" spans="1:91" s="6" customFormat="1" ht="16.5" customHeight="1" x14ac:dyDescent="0.2">
      <c r="A96" s="74" t="s">
        <v>77</v>
      </c>
      <c r="B96" s="75"/>
      <c r="C96" s="76"/>
      <c r="D96" s="215" t="s">
        <v>84</v>
      </c>
      <c r="E96" s="215"/>
      <c r="F96" s="215"/>
      <c r="G96" s="215"/>
      <c r="H96" s="215"/>
      <c r="I96" s="77"/>
      <c r="J96" s="215" t="s">
        <v>85</v>
      </c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6">
        <f>'02 - Novostavba'!J30</f>
        <v>0</v>
      </c>
      <c r="AH96" s="217"/>
      <c r="AI96" s="217"/>
      <c r="AJ96" s="217"/>
      <c r="AK96" s="217"/>
      <c r="AL96" s="217"/>
      <c r="AM96" s="217"/>
      <c r="AN96" s="216">
        <f>SUM(AG96,AT96)</f>
        <v>0</v>
      </c>
      <c r="AO96" s="217"/>
      <c r="AP96" s="217"/>
      <c r="AQ96" s="78" t="s">
        <v>80</v>
      </c>
      <c r="AR96" s="75"/>
      <c r="AS96" s="79">
        <v>0</v>
      </c>
      <c r="AT96" s="80">
        <f>ROUND(SUM(AV96:AW96),2)</f>
        <v>0</v>
      </c>
      <c r="AU96" s="81">
        <f>'02 - Novostavba'!P140</f>
        <v>0</v>
      </c>
      <c r="AV96" s="80">
        <f>'02 - Novostavba'!J33</f>
        <v>0</v>
      </c>
      <c r="AW96" s="80">
        <f>'02 - Novostavba'!J34</f>
        <v>0</v>
      </c>
      <c r="AX96" s="80">
        <f>'02 - Novostavba'!J35</f>
        <v>0</v>
      </c>
      <c r="AY96" s="80">
        <f>'02 - Novostavba'!J36</f>
        <v>0</v>
      </c>
      <c r="AZ96" s="80">
        <f>'02 - Novostavba'!F33</f>
        <v>0</v>
      </c>
      <c r="BA96" s="80">
        <f>'02 - Novostavba'!F34</f>
        <v>0</v>
      </c>
      <c r="BB96" s="80">
        <f>'02 - Novostavba'!F35</f>
        <v>0</v>
      </c>
      <c r="BC96" s="80">
        <f>'02 - Novostavba'!F36</f>
        <v>0</v>
      </c>
      <c r="BD96" s="82">
        <f>'02 - Novostavba'!F37</f>
        <v>0</v>
      </c>
      <c r="BT96" s="83" t="s">
        <v>81</v>
      </c>
      <c r="BV96" s="83" t="s">
        <v>75</v>
      </c>
      <c r="BW96" s="83" t="s">
        <v>86</v>
      </c>
      <c r="BX96" s="83" t="s">
        <v>5</v>
      </c>
      <c r="CL96" s="83" t="s">
        <v>1</v>
      </c>
      <c r="CM96" s="83" t="s">
        <v>83</v>
      </c>
    </row>
    <row r="97" spans="1:91" s="6" customFormat="1" ht="16.5" customHeight="1" x14ac:dyDescent="0.2">
      <c r="A97" s="74" t="s">
        <v>77</v>
      </c>
      <c r="B97" s="75"/>
      <c r="C97" s="76"/>
      <c r="D97" s="215" t="s">
        <v>87</v>
      </c>
      <c r="E97" s="215"/>
      <c r="F97" s="215"/>
      <c r="G97" s="215"/>
      <c r="H97" s="215"/>
      <c r="I97" s="77"/>
      <c r="J97" s="215" t="s">
        <v>88</v>
      </c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6">
        <f>'03 - Přípojky'!J30</f>
        <v>0</v>
      </c>
      <c r="AH97" s="217"/>
      <c r="AI97" s="217"/>
      <c r="AJ97" s="217"/>
      <c r="AK97" s="217"/>
      <c r="AL97" s="217"/>
      <c r="AM97" s="217"/>
      <c r="AN97" s="216">
        <f>SUM(AG97,AT97)</f>
        <v>0</v>
      </c>
      <c r="AO97" s="217"/>
      <c r="AP97" s="217"/>
      <c r="AQ97" s="78" t="s">
        <v>80</v>
      </c>
      <c r="AR97" s="75"/>
      <c r="AS97" s="79">
        <v>0</v>
      </c>
      <c r="AT97" s="80">
        <f>ROUND(SUM(AV97:AW97),2)</f>
        <v>0</v>
      </c>
      <c r="AU97" s="81">
        <f>'03 - Přípojky'!P126</f>
        <v>0</v>
      </c>
      <c r="AV97" s="80">
        <f>'03 - Přípojky'!J33</f>
        <v>0</v>
      </c>
      <c r="AW97" s="80">
        <f>'03 - Přípojky'!J34</f>
        <v>0</v>
      </c>
      <c r="AX97" s="80">
        <f>'03 - Přípojky'!J35</f>
        <v>0</v>
      </c>
      <c r="AY97" s="80">
        <f>'03 - Přípojky'!J36</f>
        <v>0</v>
      </c>
      <c r="AZ97" s="80">
        <f>'03 - Přípojky'!F33</f>
        <v>0</v>
      </c>
      <c r="BA97" s="80">
        <f>'03 - Přípojky'!F34</f>
        <v>0</v>
      </c>
      <c r="BB97" s="80">
        <f>'03 - Přípojky'!F35</f>
        <v>0</v>
      </c>
      <c r="BC97" s="80">
        <f>'03 - Přípojky'!F36</f>
        <v>0</v>
      </c>
      <c r="BD97" s="82">
        <f>'03 - Přípojky'!F37</f>
        <v>0</v>
      </c>
      <c r="BT97" s="83" t="s">
        <v>81</v>
      </c>
      <c r="BV97" s="83" t="s">
        <v>75</v>
      </c>
      <c r="BW97" s="83" t="s">
        <v>89</v>
      </c>
      <c r="BX97" s="83" t="s">
        <v>5</v>
      </c>
      <c r="CL97" s="83" t="s">
        <v>1</v>
      </c>
      <c r="CM97" s="83" t="s">
        <v>90</v>
      </c>
    </row>
    <row r="98" spans="1:91" s="6" customFormat="1" ht="16.5" customHeight="1" x14ac:dyDescent="0.2">
      <c r="A98" s="74" t="s">
        <v>77</v>
      </c>
      <c r="B98" s="75"/>
      <c r="C98" s="76"/>
      <c r="D98" s="215" t="s">
        <v>91</v>
      </c>
      <c r="E98" s="215"/>
      <c r="F98" s="215"/>
      <c r="G98" s="215"/>
      <c r="H98" s="215"/>
      <c r="I98" s="77"/>
      <c r="J98" s="215" t="s">
        <v>92</v>
      </c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6">
        <f>'VRN - Vedlejší rozpočtové...'!J30</f>
        <v>0</v>
      </c>
      <c r="AH98" s="217"/>
      <c r="AI98" s="217"/>
      <c r="AJ98" s="217"/>
      <c r="AK98" s="217"/>
      <c r="AL98" s="217"/>
      <c r="AM98" s="217"/>
      <c r="AN98" s="216">
        <f>SUM(AG98,AT98)</f>
        <v>0</v>
      </c>
      <c r="AO98" s="217"/>
      <c r="AP98" s="217"/>
      <c r="AQ98" s="78" t="s">
        <v>80</v>
      </c>
      <c r="AR98" s="75"/>
      <c r="AS98" s="84">
        <v>0</v>
      </c>
      <c r="AT98" s="85">
        <f>ROUND(SUM(AV98:AW98),2)</f>
        <v>0</v>
      </c>
      <c r="AU98" s="86">
        <f>'VRN - Vedlejší rozpočtové...'!P119</f>
        <v>0</v>
      </c>
      <c r="AV98" s="85">
        <f>'VRN - Vedlejší rozpočtové...'!J33</f>
        <v>0</v>
      </c>
      <c r="AW98" s="85">
        <f>'VRN - Vedlejší rozpočtové...'!J34</f>
        <v>0</v>
      </c>
      <c r="AX98" s="85">
        <f>'VRN - Vedlejší rozpočtové...'!J35</f>
        <v>0</v>
      </c>
      <c r="AY98" s="85">
        <f>'VRN - Vedlejší rozpočtové...'!J36</f>
        <v>0</v>
      </c>
      <c r="AZ98" s="85">
        <f>'VRN - Vedlejší rozpočtové...'!F33</f>
        <v>0</v>
      </c>
      <c r="BA98" s="85">
        <f>'VRN - Vedlejší rozpočtové...'!F34</f>
        <v>0</v>
      </c>
      <c r="BB98" s="85">
        <f>'VRN - Vedlejší rozpočtové...'!F35</f>
        <v>0</v>
      </c>
      <c r="BC98" s="85">
        <f>'VRN - Vedlejší rozpočtové...'!F36</f>
        <v>0</v>
      </c>
      <c r="BD98" s="87">
        <f>'VRN - Vedlejší rozpočtové...'!F37</f>
        <v>0</v>
      </c>
      <c r="BT98" s="83" t="s">
        <v>81</v>
      </c>
      <c r="BV98" s="83" t="s">
        <v>75</v>
      </c>
      <c r="BW98" s="83" t="s">
        <v>93</v>
      </c>
      <c r="BX98" s="83" t="s">
        <v>5</v>
      </c>
      <c r="CL98" s="83" t="s">
        <v>1</v>
      </c>
      <c r="CM98" s="83" t="s">
        <v>83</v>
      </c>
    </row>
    <row r="99" spans="1:91" s="1" customFormat="1" ht="30" customHeight="1" x14ac:dyDescent="0.2">
      <c r="B99" s="32"/>
      <c r="AR99" s="32"/>
    </row>
    <row r="100" spans="1:91" s="1" customFormat="1" ht="6.95" customHeight="1" x14ac:dyDescent="0.2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32"/>
    </row>
  </sheetData>
  <sheetProtection algorithmName="SHA-512" hashValue="uwqo5/+dRN8gRc1rdGOcluBb/ziGtrLSQv+1djRsc52FQoKF/Ht3VqrDeLDhnxmSJ34xp36kNhzU3fyMIh8f1w==" saltValue="CZ7osjg2mmSOiwJX6LTSZvUFPBBhXSdvqeIU7tYiEdtVEPkBWhSm54ERgrNsSDah/FmNBbWDSr+L27NsMn8K8w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1 - Odstranění stavby'!C2" display="/" xr:uid="{00000000-0004-0000-0000-000000000000}"/>
    <hyperlink ref="A96" location="'02 - Novostavba'!C2" display="/" xr:uid="{00000000-0004-0000-0000-000001000000}"/>
    <hyperlink ref="A97" location="'03 - Přípojky'!C2" display="/" xr:uid="{00000000-0004-0000-0000-000002000000}"/>
    <hyperlink ref="A98" location="'VRN - Vedlejší rozpočtové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60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82</v>
      </c>
      <c r="AZ2" s="88" t="s">
        <v>94</v>
      </c>
      <c r="BA2" s="88" t="s">
        <v>94</v>
      </c>
      <c r="BB2" s="88" t="s">
        <v>1</v>
      </c>
      <c r="BC2" s="88" t="s">
        <v>95</v>
      </c>
      <c r="BD2" s="88" t="s">
        <v>90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  <c r="AZ3" s="88" t="s">
        <v>96</v>
      </c>
      <c r="BA3" s="88" t="s">
        <v>96</v>
      </c>
      <c r="BB3" s="88" t="s">
        <v>1</v>
      </c>
      <c r="BC3" s="88" t="s">
        <v>97</v>
      </c>
      <c r="BD3" s="88" t="s">
        <v>90</v>
      </c>
    </row>
    <row r="4" spans="2:56" ht="24.95" customHeight="1" x14ac:dyDescent="0.2">
      <c r="B4" s="20"/>
      <c r="D4" s="21" t="s">
        <v>98</v>
      </c>
      <c r="L4" s="20"/>
      <c r="M4" s="89" t="s">
        <v>10</v>
      </c>
      <c r="AT4" s="17" t="s">
        <v>4</v>
      </c>
      <c r="AZ4" s="88" t="s">
        <v>99</v>
      </c>
      <c r="BA4" s="88" t="s">
        <v>99</v>
      </c>
      <c r="BB4" s="88" t="s">
        <v>1</v>
      </c>
      <c r="BC4" s="88" t="s">
        <v>100</v>
      </c>
      <c r="BD4" s="88" t="s">
        <v>90</v>
      </c>
    </row>
    <row r="5" spans="2:56" ht="6.95" customHeight="1" x14ac:dyDescent="0.2">
      <c r="B5" s="20"/>
      <c r="L5" s="20"/>
      <c r="AZ5" s="88" t="s">
        <v>101</v>
      </c>
      <c r="BA5" s="88" t="s">
        <v>101</v>
      </c>
      <c r="BB5" s="88" t="s">
        <v>1</v>
      </c>
      <c r="BC5" s="88" t="s">
        <v>102</v>
      </c>
      <c r="BD5" s="88" t="s">
        <v>90</v>
      </c>
    </row>
    <row r="6" spans="2:56" ht="12" customHeight="1" x14ac:dyDescent="0.2">
      <c r="B6" s="20"/>
      <c r="D6" s="27" t="s">
        <v>16</v>
      </c>
      <c r="L6" s="20"/>
      <c r="AZ6" s="88" t="s">
        <v>103</v>
      </c>
      <c r="BA6" s="88" t="s">
        <v>103</v>
      </c>
      <c r="BB6" s="88" t="s">
        <v>1</v>
      </c>
      <c r="BC6" s="88" t="s">
        <v>104</v>
      </c>
      <c r="BD6" s="88" t="s">
        <v>90</v>
      </c>
    </row>
    <row r="7" spans="2:56" ht="16.5" customHeight="1" x14ac:dyDescent="0.2">
      <c r="B7" s="20"/>
      <c r="E7" s="239" t="str">
        <f>'Rekapitulace stavby'!K6</f>
        <v>Spolkové zázemí na hřišti - Hynčice</v>
      </c>
      <c r="F7" s="240"/>
      <c r="G7" s="240"/>
      <c r="H7" s="240"/>
      <c r="L7" s="20"/>
      <c r="AZ7" s="88" t="s">
        <v>105</v>
      </c>
      <c r="BA7" s="88" t="s">
        <v>105</v>
      </c>
      <c r="BB7" s="88" t="s">
        <v>1</v>
      </c>
      <c r="BC7" s="88" t="s">
        <v>106</v>
      </c>
      <c r="BD7" s="88" t="s">
        <v>90</v>
      </c>
    </row>
    <row r="8" spans="2:56" s="1" customFormat="1" ht="12" customHeight="1" x14ac:dyDescent="0.2">
      <c r="B8" s="32"/>
      <c r="D8" s="27" t="s">
        <v>107</v>
      </c>
      <c r="L8" s="32"/>
      <c r="AZ8" s="88" t="s">
        <v>108</v>
      </c>
      <c r="BA8" s="88" t="s">
        <v>108</v>
      </c>
      <c r="BB8" s="88" t="s">
        <v>1</v>
      </c>
      <c r="BC8" s="88" t="s">
        <v>109</v>
      </c>
      <c r="BD8" s="88" t="s">
        <v>90</v>
      </c>
    </row>
    <row r="9" spans="2:56" s="1" customFormat="1" ht="16.5" customHeight="1" x14ac:dyDescent="0.2">
      <c r="B9" s="32"/>
      <c r="E9" s="201" t="s">
        <v>110</v>
      </c>
      <c r="F9" s="241"/>
      <c r="G9" s="241"/>
      <c r="H9" s="241"/>
      <c r="L9" s="32"/>
      <c r="AZ9" s="88" t="s">
        <v>111</v>
      </c>
      <c r="BA9" s="88" t="s">
        <v>111</v>
      </c>
      <c r="BB9" s="88" t="s">
        <v>1</v>
      </c>
      <c r="BC9" s="88" t="s">
        <v>112</v>
      </c>
      <c r="BD9" s="88" t="s">
        <v>90</v>
      </c>
    </row>
    <row r="10" spans="2:56" s="1" customFormat="1" ht="11.25" x14ac:dyDescent="0.2">
      <c r="B10" s="32"/>
      <c r="L10" s="32"/>
      <c r="AZ10" s="88" t="s">
        <v>113</v>
      </c>
      <c r="BA10" s="88" t="s">
        <v>113</v>
      </c>
      <c r="BB10" s="88" t="s">
        <v>1</v>
      </c>
      <c r="BC10" s="88" t="s">
        <v>114</v>
      </c>
      <c r="BD10" s="88" t="s">
        <v>90</v>
      </c>
    </row>
    <row r="11" spans="2:5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  <c r="AZ11" s="88" t="s">
        <v>115</v>
      </c>
      <c r="BA11" s="88" t="s">
        <v>115</v>
      </c>
      <c r="BB11" s="88" t="s">
        <v>1</v>
      </c>
      <c r="BC11" s="88" t="s">
        <v>116</v>
      </c>
      <c r="BD11" s="88" t="s">
        <v>90</v>
      </c>
    </row>
    <row r="12" spans="2:5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11. 5. 2023</v>
      </c>
      <c r="L12" s="32"/>
      <c r="AZ12" s="88" t="s">
        <v>117</v>
      </c>
      <c r="BA12" s="88" t="s">
        <v>117</v>
      </c>
      <c r="BB12" s="88" t="s">
        <v>1</v>
      </c>
      <c r="BC12" s="88" t="s">
        <v>118</v>
      </c>
      <c r="BD12" s="88" t="s">
        <v>90</v>
      </c>
    </row>
    <row r="13" spans="2:56" s="1" customFormat="1" ht="10.9" customHeight="1" x14ac:dyDescent="0.2">
      <c r="B13" s="32"/>
      <c r="L13" s="32"/>
      <c r="AZ13" s="88" t="s">
        <v>119</v>
      </c>
      <c r="BA13" s="88" t="s">
        <v>119</v>
      </c>
      <c r="BB13" s="88" t="s">
        <v>1</v>
      </c>
      <c r="BC13" s="88" t="s">
        <v>120</v>
      </c>
      <c r="BD13" s="88" t="s">
        <v>90</v>
      </c>
    </row>
    <row r="14" spans="2:56" s="1" customFormat="1" ht="12" customHeight="1" x14ac:dyDescent="0.2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  <c r="AZ14" s="88" t="s">
        <v>121</v>
      </c>
      <c r="BA14" s="88" t="s">
        <v>121</v>
      </c>
      <c r="BB14" s="88" t="s">
        <v>1</v>
      </c>
      <c r="BC14" s="88" t="s">
        <v>106</v>
      </c>
      <c r="BD14" s="88" t="s">
        <v>90</v>
      </c>
    </row>
    <row r="15" spans="2:5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  <c r="AZ15" s="88" t="s">
        <v>122</v>
      </c>
      <c r="BA15" s="88" t="s">
        <v>122</v>
      </c>
      <c r="BB15" s="88" t="s">
        <v>1</v>
      </c>
      <c r="BC15" s="88" t="s">
        <v>123</v>
      </c>
      <c r="BD15" s="88" t="s">
        <v>90</v>
      </c>
    </row>
    <row r="16" spans="2:56" s="1" customFormat="1" ht="6.95" customHeight="1" x14ac:dyDescent="0.2">
      <c r="B16" s="32"/>
      <c r="L16" s="32"/>
      <c r="AZ16" s="88" t="s">
        <v>124</v>
      </c>
      <c r="BA16" s="88" t="s">
        <v>124</v>
      </c>
      <c r="BB16" s="88" t="s">
        <v>1</v>
      </c>
      <c r="BC16" s="88" t="s">
        <v>100</v>
      </c>
      <c r="BD16" s="88" t="s">
        <v>90</v>
      </c>
    </row>
    <row r="17" spans="2:56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  <c r="AZ17" s="88" t="s">
        <v>125</v>
      </c>
      <c r="BA17" s="88" t="s">
        <v>125</v>
      </c>
      <c r="BB17" s="88" t="s">
        <v>1</v>
      </c>
      <c r="BC17" s="88" t="s">
        <v>126</v>
      </c>
      <c r="BD17" s="88" t="s">
        <v>90</v>
      </c>
    </row>
    <row r="18" spans="2:56" s="1" customFormat="1" ht="18" customHeight="1" x14ac:dyDescent="0.2">
      <c r="B18" s="32"/>
      <c r="E18" s="242" t="str">
        <f>'Rekapitulace stavby'!E14</f>
        <v>Vyplň údaj</v>
      </c>
      <c r="F18" s="223"/>
      <c r="G18" s="223"/>
      <c r="H18" s="223"/>
      <c r="I18" s="27" t="s">
        <v>26</v>
      </c>
      <c r="J18" s="28" t="str">
        <f>'Rekapitulace stavby'!AN14</f>
        <v>Vyplň údaj</v>
      </c>
      <c r="L18" s="32"/>
      <c r="AZ18" s="88" t="s">
        <v>127</v>
      </c>
      <c r="BA18" s="88" t="s">
        <v>127</v>
      </c>
      <c r="BB18" s="88" t="s">
        <v>1</v>
      </c>
      <c r="BC18" s="88" t="s">
        <v>128</v>
      </c>
      <c r="BD18" s="88" t="s">
        <v>90</v>
      </c>
    </row>
    <row r="19" spans="2:56" s="1" customFormat="1" ht="6.95" customHeight="1" x14ac:dyDescent="0.2">
      <c r="B19" s="32"/>
      <c r="L19" s="32"/>
      <c r="AZ19" s="88" t="s">
        <v>129</v>
      </c>
      <c r="BA19" s="88" t="s">
        <v>129</v>
      </c>
      <c r="BB19" s="88" t="s">
        <v>1</v>
      </c>
      <c r="BC19" s="88" t="s">
        <v>130</v>
      </c>
      <c r="BD19" s="88" t="s">
        <v>90</v>
      </c>
    </row>
    <row r="20" spans="2:56" s="1" customFormat="1" ht="12" customHeight="1" x14ac:dyDescent="0.2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  <c r="AZ20" s="88" t="s">
        <v>131</v>
      </c>
      <c r="BA20" s="88" t="s">
        <v>131</v>
      </c>
      <c r="BB20" s="88" t="s">
        <v>1</v>
      </c>
      <c r="BC20" s="88" t="s">
        <v>132</v>
      </c>
      <c r="BD20" s="88" t="s">
        <v>90</v>
      </c>
    </row>
    <row r="21" spans="2:56" s="1" customFormat="1" ht="18" customHeight="1" x14ac:dyDescent="0.2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  <c r="AZ21" s="88" t="s">
        <v>133</v>
      </c>
      <c r="BA21" s="88" t="s">
        <v>133</v>
      </c>
      <c r="BB21" s="88" t="s">
        <v>1</v>
      </c>
      <c r="BC21" s="88" t="s">
        <v>134</v>
      </c>
      <c r="BD21" s="88" t="s">
        <v>90</v>
      </c>
    </row>
    <row r="22" spans="2:56" s="1" customFormat="1" ht="6.95" customHeight="1" x14ac:dyDescent="0.2">
      <c r="B22" s="32"/>
      <c r="L22" s="32"/>
      <c r="AZ22" s="88" t="s">
        <v>135</v>
      </c>
      <c r="BA22" s="88" t="s">
        <v>135</v>
      </c>
      <c r="BB22" s="88" t="s">
        <v>1</v>
      </c>
      <c r="BC22" s="88" t="s">
        <v>136</v>
      </c>
      <c r="BD22" s="88" t="s">
        <v>90</v>
      </c>
    </row>
    <row r="23" spans="2:56" s="1" customFormat="1" ht="12" customHeight="1" x14ac:dyDescent="0.2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  <c r="AZ23" s="88" t="s">
        <v>137</v>
      </c>
      <c r="BA23" s="88" t="s">
        <v>137</v>
      </c>
      <c r="BB23" s="88" t="s">
        <v>1</v>
      </c>
      <c r="BC23" s="88" t="s">
        <v>138</v>
      </c>
      <c r="BD23" s="88" t="s">
        <v>90</v>
      </c>
    </row>
    <row r="24" spans="2:56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  <c r="AZ24" s="88" t="s">
        <v>139</v>
      </c>
      <c r="BA24" s="88" t="s">
        <v>139</v>
      </c>
      <c r="BB24" s="88" t="s">
        <v>1</v>
      </c>
      <c r="BC24" s="88" t="s">
        <v>140</v>
      </c>
      <c r="BD24" s="88" t="s">
        <v>90</v>
      </c>
    </row>
    <row r="25" spans="2:56" s="1" customFormat="1" ht="6.95" customHeight="1" x14ac:dyDescent="0.2">
      <c r="B25" s="32"/>
      <c r="L25" s="32"/>
      <c r="AZ25" s="88" t="s">
        <v>141</v>
      </c>
      <c r="BA25" s="88" t="s">
        <v>141</v>
      </c>
      <c r="BB25" s="88" t="s">
        <v>1</v>
      </c>
      <c r="BC25" s="88" t="s">
        <v>142</v>
      </c>
      <c r="BD25" s="88" t="s">
        <v>90</v>
      </c>
    </row>
    <row r="26" spans="2:56" s="1" customFormat="1" ht="12" customHeight="1" x14ac:dyDescent="0.2">
      <c r="B26" s="32"/>
      <c r="D26" s="27" t="s">
        <v>32</v>
      </c>
      <c r="L26" s="32"/>
      <c r="AZ26" s="88" t="s">
        <v>143</v>
      </c>
      <c r="BA26" s="88" t="s">
        <v>143</v>
      </c>
      <c r="BB26" s="88" t="s">
        <v>1</v>
      </c>
      <c r="BC26" s="88" t="s">
        <v>144</v>
      </c>
      <c r="BD26" s="88" t="s">
        <v>90</v>
      </c>
    </row>
    <row r="27" spans="2:56" s="7" customFormat="1" ht="16.5" customHeight="1" x14ac:dyDescent="0.2">
      <c r="B27" s="90"/>
      <c r="E27" s="228" t="s">
        <v>1</v>
      </c>
      <c r="F27" s="228"/>
      <c r="G27" s="228"/>
      <c r="H27" s="228"/>
      <c r="L27" s="90"/>
      <c r="AZ27" s="91" t="s">
        <v>145</v>
      </c>
      <c r="BA27" s="91" t="s">
        <v>145</v>
      </c>
      <c r="BB27" s="91" t="s">
        <v>1</v>
      </c>
      <c r="BC27" s="91" t="s">
        <v>146</v>
      </c>
      <c r="BD27" s="91" t="s">
        <v>90</v>
      </c>
    </row>
    <row r="28" spans="2:56" s="1" customFormat="1" ht="6.95" customHeight="1" x14ac:dyDescent="0.2">
      <c r="B28" s="32"/>
      <c r="L28" s="32"/>
      <c r="AZ28" s="88" t="s">
        <v>147</v>
      </c>
      <c r="BA28" s="88" t="s">
        <v>147</v>
      </c>
      <c r="BB28" s="88" t="s">
        <v>1</v>
      </c>
      <c r="BC28" s="88" t="s">
        <v>148</v>
      </c>
      <c r="BD28" s="88" t="s">
        <v>90</v>
      </c>
    </row>
    <row r="29" spans="2:56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  <c r="AZ29" s="88" t="s">
        <v>149</v>
      </c>
      <c r="BA29" s="88" t="s">
        <v>149</v>
      </c>
      <c r="BB29" s="88" t="s">
        <v>1</v>
      </c>
      <c r="BC29" s="88" t="s">
        <v>150</v>
      </c>
      <c r="BD29" s="88" t="s">
        <v>90</v>
      </c>
    </row>
    <row r="30" spans="2:56" s="1" customFormat="1" ht="25.35" customHeight="1" x14ac:dyDescent="0.2">
      <c r="B30" s="32"/>
      <c r="D30" s="92" t="s">
        <v>33</v>
      </c>
      <c r="J30" s="66">
        <f>ROUND(J129, 2)</f>
        <v>0</v>
      </c>
      <c r="L30" s="32"/>
      <c r="AZ30" s="88" t="s">
        <v>151</v>
      </c>
      <c r="BA30" s="88" t="s">
        <v>151</v>
      </c>
      <c r="BB30" s="88" t="s">
        <v>1</v>
      </c>
      <c r="BC30" s="88" t="s">
        <v>152</v>
      </c>
      <c r="BD30" s="88" t="s">
        <v>90</v>
      </c>
    </row>
    <row r="31" spans="2:56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  <c r="AZ31" s="88" t="s">
        <v>153</v>
      </c>
      <c r="BA31" s="88" t="s">
        <v>153</v>
      </c>
      <c r="BB31" s="88" t="s">
        <v>1</v>
      </c>
      <c r="BC31" s="88" t="s">
        <v>154</v>
      </c>
      <c r="BD31" s="88" t="s">
        <v>90</v>
      </c>
    </row>
    <row r="32" spans="2:56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  <c r="AZ32" s="88" t="s">
        <v>155</v>
      </c>
      <c r="BA32" s="88" t="s">
        <v>155</v>
      </c>
      <c r="BB32" s="88" t="s">
        <v>1</v>
      </c>
      <c r="BC32" s="88" t="s">
        <v>156</v>
      </c>
      <c r="BD32" s="88" t="s">
        <v>90</v>
      </c>
    </row>
    <row r="33" spans="2:56" s="1" customFormat="1" ht="14.45" customHeight="1" x14ac:dyDescent="0.2">
      <c r="B33" s="32"/>
      <c r="D33" s="55" t="s">
        <v>37</v>
      </c>
      <c r="E33" s="27" t="s">
        <v>38</v>
      </c>
      <c r="F33" s="93">
        <f>ROUND((SUM(BE129:BE459)),  2)</f>
        <v>0</v>
      </c>
      <c r="I33" s="94">
        <v>0.21</v>
      </c>
      <c r="J33" s="93">
        <f>ROUND(((SUM(BE129:BE459))*I33),  2)</f>
        <v>0</v>
      </c>
      <c r="L33" s="32"/>
      <c r="AZ33" s="88" t="s">
        <v>157</v>
      </c>
      <c r="BA33" s="88" t="s">
        <v>157</v>
      </c>
      <c r="BB33" s="88" t="s">
        <v>1</v>
      </c>
      <c r="BC33" s="88" t="s">
        <v>158</v>
      </c>
      <c r="BD33" s="88" t="s">
        <v>90</v>
      </c>
    </row>
    <row r="34" spans="2:56" s="1" customFormat="1" ht="14.45" customHeight="1" x14ac:dyDescent="0.2">
      <c r="B34" s="32"/>
      <c r="E34" s="27" t="s">
        <v>39</v>
      </c>
      <c r="F34" s="93">
        <f>ROUND((SUM(BF129:BF459)),  2)</f>
        <v>0</v>
      </c>
      <c r="I34" s="94">
        <v>0.15</v>
      </c>
      <c r="J34" s="93">
        <f>ROUND(((SUM(BF129:BF459))*I34),  2)</f>
        <v>0</v>
      </c>
      <c r="L34" s="32"/>
      <c r="AZ34" s="88" t="s">
        <v>159</v>
      </c>
      <c r="BA34" s="88" t="s">
        <v>159</v>
      </c>
      <c r="BB34" s="88" t="s">
        <v>1</v>
      </c>
      <c r="BC34" s="88" t="s">
        <v>160</v>
      </c>
      <c r="BD34" s="88" t="s">
        <v>90</v>
      </c>
    </row>
    <row r="35" spans="2:56" s="1" customFormat="1" ht="14.45" hidden="1" customHeight="1" x14ac:dyDescent="0.2">
      <c r="B35" s="32"/>
      <c r="E35" s="27" t="s">
        <v>40</v>
      </c>
      <c r="F35" s="93">
        <f>ROUND((SUM(BG129:BG459)),  2)</f>
        <v>0</v>
      </c>
      <c r="I35" s="94">
        <v>0.21</v>
      </c>
      <c r="J35" s="93">
        <f>0</f>
        <v>0</v>
      </c>
      <c r="L35" s="32"/>
      <c r="AZ35" s="88" t="s">
        <v>161</v>
      </c>
      <c r="BA35" s="88" t="s">
        <v>161</v>
      </c>
      <c r="BB35" s="88" t="s">
        <v>1</v>
      </c>
      <c r="BC35" s="88" t="s">
        <v>162</v>
      </c>
      <c r="BD35" s="88" t="s">
        <v>90</v>
      </c>
    </row>
    <row r="36" spans="2:56" s="1" customFormat="1" ht="14.45" hidden="1" customHeight="1" x14ac:dyDescent="0.2">
      <c r="B36" s="32"/>
      <c r="E36" s="27" t="s">
        <v>41</v>
      </c>
      <c r="F36" s="93">
        <f>ROUND((SUM(BH129:BH459)),  2)</f>
        <v>0</v>
      </c>
      <c r="I36" s="94">
        <v>0.15</v>
      </c>
      <c r="J36" s="93">
        <f>0</f>
        <v>0</v>
      </c>
      <c r="L36" s="32"/>
      <c r="AZ36" s="88" t="s">
        <v>163</v>
      </c>
      <c r="BA36" s="88" t="s">
        <v>163</v>
      </c>
      <c r="BB36" s="88" t="s">
        <v>1</v>
      </c>
      <c r="BC36" s="88" t="s">
        <v>164</v>
      </c>
      <c r="BD36" s="88" t="s">
        <v>90</v>
      </c>
    </row>
    <row r="37" spans="2:56" s="1" customFormat="1" ht="14.45" hidden="1" customHeight="1" x14ac:dyDescent="0.2">
      <c r="B37" s="32"/>
      <c r="E37" s="27" t="s">
        <v>42</v>
      </c>
      <c r="F37" s="93">
        <f>ROUND((SUM(BI129:BI459)),  2)</f>
        <v>0</v>
      </c>
      <c r="I37" s="94">
        <v>0</v>
      </c>
      <c r="J37" s="93">
        <f>0</f>
        <v>0</v>
      </c>
      <c r="L37" s="32"/>
      <c r="AZ37" s="88" t="s">
        <v>165</v>
      </c>
      <c r="BA37" s="88" t="s">
        <v>165</v>
      </c>
      <c r="BB37" s="88" t="s">
        <v>1</v>
      </c>
      <c r="BC37" s="88" t="s">
        <v>166</v>
      </c>
      <c r="BD37" s="88" t="s">
        <v>90</v>
      </c>
    </row>
    <row r="38" spans="2:56" s="1" customFormat="1" ht="6.95" customHeight="1" x14ac:dyDescent="0.2">
      <c r="B38" s="32"/>
      <c r="L38" s="32"/>
      <c r="AZ38" s="88" t="s">
        <v>167</v>
      </c>
      <c r="BA38" s="88" t="s">
        <v>167</v>
      </c>
      <c r="BB38" s="88" t="s">
        <v>1</v>
      </c>
      <c r="BC38" s="88" t="s">
        <v>168</v>
      </c>
      <c r="BD38" s="88" t="s">
        <v>90</v>
      </c>
    </row>
    <row r="39" spans="2:56" s="1" customFormat="1" ht="25.35" customHeight="1" x14ac:dyDescent="0.2">
      <c r="B39" s="32"/>
      <c r="C39" s="95"/>
      <c r="D39" s="96" t="s">
        <v>43</v>
      </c>
      <c r="E39" s="57"/>
      <c r="F39" s="57"/>
      <c r="G39" s="97" t="s">
        <v>44</v>
      </c>
      <c r="H39" s="98" t="s">
        <v>45</v>
      </c>
      <c r="I39" s="57"/>
      <c r="J39" s="99">
        <f>SUM(J30:J37)</f>
        <v>0</v>
      </c>
      <c r="K39" s="100"/>
      <c r="L39" s="32"/>
      <c r="AZ39" s="88" t="s">
        <v>169</v>
      </c>
      <c r="BA39" s="88" t="s">
        <v>169</v>
      </c>
      <c r="BB39" s="88" t="s">
        <v>1</v>
      </c>
      <c r="BC39" s="88" t="s">
        <v>170</v>
      </c>
      <c r="BD39" s="88" t="s">
        <v>90</v>
      </c>
    </row>
    <row r="40" spans="2:56" s="1" customFormat="1" ht="14.45" customHeight="1" x14ac:dyDescent="0.2">
      <c r="B40" s="32"/>
      <c r="L40" s="32"/>
      <c r="AZ40" s="88" t="s">
        <v>171</v>
      </c>
      <c r="BA40" s="88" t="s">
        <v>171</v>
      </c>
      <c r="BB40" s="88" t="s">
        <v>1</v>
      </c>
      <c r="BC40" s="88" t="s">
        <v>172</v>
      </c>
      <c r="BD40" s="88" t="s">
        <v>90</v>
      </c>
    </row>
    <row r="41" spans="2:56" ht="14.45" customHeight="1" x14ac:dyDescent="0.2">
      <c r="B41" s="20"/>
      <c r="L41" s="20"/>
      <c r="AZ41" s="88" t="s">
        <v>173</v>
      </c>
      <c r="BA41" s="88" t="s">
        <v>173</v>
      </c>
      <c r="BB41" s="88" t="s">
        <v>1</v>
      </c>
      <c r="BC41" s="88" t="s">
        <v>174</v>
      </c>
      <c r="BD41" s="88" t="s">
        <v>90</v>
      </c>
    </row>
    <row r="42" spans="2:56" ht="14.45" customHeight="1" x14ac:dyDescent="0.2">
      <c r="B42" s="20"/>
      <c r="L42" s="20"/>
      <c r="AZ42" s="88" t="s">
        <v>175</v>
      </c>
      <c r="BA42" s="88" t="s">
        <v>175</v>
      </c>
      <c r="BB42" s="88" t="s">
        <v>1</v>
      </c>
      <c r="BC42" s="88" t="s">
        <v>176</v>
      </c>
      <c r="BD42" s="88" t="s">
        <v>90</v>
      </c>
    </row>
    <row r="43" spans="2:56" ht="14.45" customHeight="1" x14ac:dyDescent="0.2">
      <c r="B43" s="20"/>
      <c r="L43" s="20"/>
      <c r="AZ43" s="88" t="s">
        <v>177</v>
      </c>
      <c r="BA43" s="88" t="s">
        <v>177</v>
      </c>
      <c r="BB43" s="88" t="s">
        <v>1</v>
      </c>
      <c r="BC43" s="88" t="s">
        <v>178</v>
      </c>
      <c r="BD43" s="88" t="s">
        <v>90</v>
      </c>
    </row>
    <row r="44" spans="2:56" ht="14.45" customHeight="1" x14ac:dyDescent="0.2">
      <c r="B44" s="20"/>
      <c r="L44" s="20"/>
    </row>
    <row r="45" spans="2:56" ht="14.45" customHeight="1" x14ac:dyDescent="0.2">
      <c r="B45" s="20"/>
      <c r="L45" s="20"/>
    </row>
    <row r="46" spans="2:56" ht="14.45" customHeight="1" x14ac:dyDescent="0.2">
      <c r="B46" s="20"/>
      <c r="L46" s="20"/>
    </row>
    <row r="47" spans="2:56" ht="14.45" customHeight="1" x14ac:dyDescent="0.2">
      <c r="B47" s="20"/>
      <c r="L47" s="20"/>
    </row>
    <row r="48" spans="2:56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1" t="s">
        <v>49</v>
      </c>
      <c r="G61" s="43" t="s">
        <v>48</v>
      </c>
      <c r="H61" s="34"/>
      <c r="I61" s="34"/>
      <c r="J61" s="102" t="s">
        <v>49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1" t="s">
        <v>49</v>
      </c>
      <c r="G76" s="43" t="s">
        <v>48</v>
      </c>
      <c r="H76" s="34"/>
      <c r="I76" s="34"/>
      <c r="J76" s="102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179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39" t="str">
        <f>E7</f>
        <v>Spolkové zázemí na hřišti - Hynčice</v>
      </c>
      <c r="F85" s="240"/>
      <c r="G85" s="240"/>
      <c r="H85" s="240"/>
      <c r="L85" s="32"/>
    </row>
    <row r="86" spans="2:47" s="1" customFormat="1" ht="12" customHeight="1" x14ac:dyDescent="0.2">
      <c r="B86" s="32"/>
      <c r="C86" s="27" t="s">
        <v>107</v>
      </c>
      <c r="L86" s="32"/>
    </row>
    <row r="87" spans="2:47" s="1" customFormat="1" ht="16.5" customHeight="1" x14ac:dyDescent="0.2">
      <c r="B87" s="32"/>
      <c r="E87" s="201" t="str">
        <f>E9</f>
        <v>01 - Odstranění stavby</v>
      </c>
      <c r="F87" s="241"/>
      <c r="G87" s="241"/>
      <c r="H87" s="241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11. 5. 2023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3" t="s">
        <v>180</v>
      </c>
      <c r="D94" s="95"/>
      <c r="E94" s="95"/>
      <c r="F94" s="95"/>
      <c r="G94" s="95"/>
      <c r="H94" s="95"/>
      <c r="I94" s="95"/>
      <c r="J94" s="104" t="s">
        <v>181</v>
      </c>
      <c r="K94" s="95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5" t="s">
        <v>182</v>
      </c>
      <c r="J96" s="66">
        <f>J129</f>
        <v>0</v>
      </c>
      <c r="L96" s="32"/>
      <c r="AU96" s="17" t="s">
        <v>83</v>
      </c>
    </row>
    <row r="97" spans="2:12" s="8" customFormat="1" ht="24.95" customHeight="1" x14ac:dyDescent="0.2">
      <c r="B97" s="106"/>
      <c r="D97" s="107" t="s">
        <v>183</v>
      </c>
      <c r="E97" s="108"/>
      <c r="F97" s="108"/>
      <c r="G97" s="108"/>
      <c r="H97" s="108"/>
      <c r="I97" s="108"/>
      <c r="J97" s="109">
        <f>J130</f>
        <v>0</v>
      </c>
      <c r="L97" s="106"/>
    </row>
    <row r="98" spans="2:12" s="8" customFormat="1" ht="24.95" customHeight="1" x14ac:dyDescent="0.2">
      <c r="B98" s="106"/>
      <c r="D98" s="107" t="s">
        <v>184</v>
      </c>
      <c r="E98" s="108"/>
      <c r="F98" s="108"/>
      <c r="G98" s="108"/>
      <c r="H98" s="108"/>
      <c r="I98" s="108"/>
      <c r="J98" s="109">
        <f>J152</f>
        <v>0</v>
      </c>
      <c r="L98" s="106"/>
    </row>
    <row r="99" spans="2:12" s="8" customFormat="1" ht="24.95" customHeight="1" x14ac:dyDescent="0.2">
      <c r="B99" s="106"/>
      <c r="D99" s="107" t="s">
        <v>185</v>
      </c>
      <c r="E99" s="108"/>
      <c r="F99" s="108"/>
      <c r="G99" s="108"/>
      <c r="H99" s="108"/>
      <c r="I99" s="108"/>
      <c r="J99" s="109">
        <f>J197</f>
        <v>0</v>
      </c>
      <c r="L99" s="106"/>
    </row>
    <row r="100" spans="2:12" s="8" customFormat="1" ht="24.95" customHeight="1" x14ac:dyDescent="0.2">
      <c r="B100" s="106"/>
      <c r="D100" s="107" t="s">
        <v>186</v>
      </c>
      <c r="E100" s="108"/>
      <c r="F100" s="108"/>
      <c r="G100" s="108"/>
      <c r="H100" s="108"/>
      <c r="I100" s="108"/>
      <c r="J100" s="109">
        <f>J202</f>
        <v>0</v>
      </c>
      <c r="L100" s="106"/>
    </row>
    <row r="101" spans="2:12" s="8" customFormat="1" ht="24.95" customHeight="1" x14ac:dyDescent="0.2">
      <c r="B101" s="106"/>
      <c r="D101" s="107" t="s">
        <v>187</v>
      </c>
      <c r="E101" s="108"/>
      <c r="F101" s="108"/>
      <c r="G101" s="108"/>
      <c r="H101" s="108"/>
      <c r="I101" s="108"/>
      <c r="J101" s="109">
        <f>J207</f>
        <v>0</v>
      </c>
      <c r="L101" s="106"/>
    </row>
    <row r="102" spans="2:12" s="8" customFormat="1" ht="24.95" customHeight="1" x14ac:dyDescent="0.2">
      <c r="B102" s="106"/>
      <c r="D102" s="107" t="s">
        <v>188</v>
      </c>
      <c r="E102" s="108"/>
      <c r="F102" s="108"/>
      <c r="G102" s="108"/>
      <c r="H102" s="108"/>
      <c r="I102" s="108"/>
      <c r="J102" s="109">
        <f>J212</f>
        <v>0</v>
      </c>
      <c r="L102" s="106"/>
    </row>
    <row r="103" spans="2:12" s="8" customFormat="1" ht="24.95" customHeight="1" x14ac:dyDescent="0.2">
      <c r="B103" s="106"/>
      <c r="D103" s="107" t="s">
        <v>189</v>
      </c>
      <c r="E103" s="108"/>
      <c r="F103" s="108"/>
      <c r="G103" s="108"/>
      <c r="H103" s="108"/>
      <c r="I103" s="108"/>
      <c r="J103" s="109">
        <f>J221</f>
        <v>0</v>
      </c>
      <c r="L103" s="106"/>
    </row>
    <row r="104" spans="2:12" s="8" customFormat="1" ht="24.95" customHeight="1" x14ac:dyDescent="0.2">
      <c r="B104" s="106"/>
      <c r="D104" s="107" t="s">
        <v>190</v>
      </c>
      <c r="E104" s="108"/>
      <c r="F104" s="108"/>
      <c r="G104" s="108"/>
      <c r="H104" s="108"/>
      <c r="I104" s="108"/>
      <c r="J104" s="109">
        <f>J237</f>
        <v>0</v>
      </c>
      <c r="L104" s="106"/>
    </row>
    <row r="105" spans="2:12" s="8" customFormat="1" ht="24.95" customHeight="1" x14ac:dyDescent="0.2">
      <c r="B105" s="106"/>
      <c r="D105" s="107" t="s">
        <v>191</v>
      </c>
      <c r="E105" s="108"/>
      <c r="F105" s="108"/>
      <c r="G105" s="108"/>
      <c r="H105" s="108"/>
      <c r="I105" s="108"/>
      <c r="J105" s="109">
        <f>J262</f>
        <v>0</v>
      </c>
      <c r="L105" s="106"/>
    </row>
    <row r="106" spans="2:12" s="8" customFormat="1" ht="24.95" customHeight="1" x14ac:dyDescent="0.2">
      <c r="B106" s="106"/>
      <c r="D106" s="107" t="s">
        <v>192</v>
      </c>
      <c r="E106" s="108"/>
      <c r="F106" s="108"/>
      <c r="G106" s="108"/>
      <c r="H106" s="108"/>
      <c r="I106" s="108"/>
      <c r="J106" s="109">
        <f>J281</f>
        <v>0</v>
      </c>
      <c r="L106" s="106"/>
    </row>
    <row r="107" spans="2:12" s="8" customFormat="1" ht="24.95" customHeight="1" x14ac:dyDescent="0.2">
      <c r="B107" s="106"/>
      <c r="D107" s="107" t="s">
        <v>193</v>
      </c>
      <c r="E107" s="108"/>
      <c r="F107" s="108"/>
      <c r="G107" s="108"/>
      <c r="H107" s="108"/>
      <c r="I107" s="108"/>
      <c r="J107" s="109">
        <f>J329</f>
        <v>0</v>
      </c>
      <c r="L107" s="106"/>
    </row>
    <row r="108" spans="2:12" s="8" customFormat="1" ht="24.95" customHeight="1" x14ac:dyDescent="0.2">
      <c r="B108" s="106"/>
      <c r="D108" s="107" t="s">
        <v>194</v>
      </c>
      <c r="E108" s="108"/>
      <c r="F108" s="108"/>
      <c r="G108" s="108"/>
      <c r="H108" s="108"/>
      <c r="I108" s="108"/>
      <c r="J108" s="109">
        <f>J334</f>
        <v>0</v>
      </c>
      <c r="L108" s="106"/>
    </row>
    <row r="109" spans="2:12" s="8" customFormat="1" ht="24.95" customHeight="1" x14ac:dyDescent="0.2">
      <c r="B109" s="106"/>
      <c r="D109" s="107" t="s">
        <v>195</v>
      </c>
      <c r="E109" s="108"/>
      <c r="F109" s="108"/>
      <c r="G109" s="108"/>
      <c r="H109" s="108"/>
      <c r="I109" s="108"/>
      <c r="J109" s="109">
        <f>J437</f>
        <v>0</v>
      </c>
      <c r="L109" s="106"/>
    </row>
    <row r="110" spans="2:12" s="1" customFormat="1" ht="21.75" customHeight="1" x14ac:dyDescent="0.2">
      <c r="B110" s="32"/>
      <c r="L110" s="32"/>
    </row>
    <row r="111" spans="2:12" s="1" customFormat="1" ht="6.95" customHeight="1" x14ac:dyDescent="0.2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20" s="1" customFormat="1" ht="6.95" customHeight="1" x14ac:dyDescent="0.2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20" s="1" customFormat="1" ht="24.95" customHeight="1" x14ac:dyDescent="0.2">
      <c r="B116" s="32"/>
      <c r="C116" s="21" t="s">
        <v>196</v>
      </c>
      <c r="L116" s="32"/>
    </row>
    <row r="117" spans="2:20" s="1" customFormat="1" ht="6.95" customHeight="1" x14ac:dyDescent="0.2">
      <c r="B117" s="32"/>
      <c r="L117" s="32"/>
    </row>
    <row r="118" spans="2:20" s="1" customFormat="1" ht="12" customHeight="1" x14ac:dyDescent="0.2">
      <c r="B118" s="32"/>
      <c r="C118" s="27" t="s">
        <v>16</v>
      </c>
      <c r="L118" s="32"/>
    </row>
    <row r="119" spans="2:20" s="1" customFormat="1" ht="16.5" customHeight="1" x14ac:dyDescent="0.2">
      <c r="B119" s="32"/>
      <c r="E119" s="239" t="str">
        <f>E7</f>
        <v>Spolkové zázemí na hřišti - Hynčice</v>
      </c>
      <c r="F119" s="240"/>
      <c r="G119" s="240"/>
      <c r="H119" s="240"/>
      <c r="L119" s="32"/>
    </row>
    <row r="120" spans="2:20" s="1" customFormat="1" ht="12" customHeight="1" x14ac:dyDescent="0.2">
      <c r="B120" s="32"/>
      <c r="C120" s="27" t="s">
        <v>107</v>
      </c>
      <c r="L120" s="32"/>
    </row>
    <row r="121" spans="2:20" s="1" customFormat="1" ht="16.5" customHeight="1" x14ac:dyDescent="0.2">
      <c r="B121" s="32"/>
      <c r="E121" s="201" t="str">
        <f>E9</f>
        <v>01 - Odstranění stavby</v>
      </c>
      <c r="F121" s="241"/>
      <c r="G121" s="241"/>
      <c r="H121" s="241"/>
      <c r="L121" s="32"/>
    </row>
    <row r="122" spans="2:20" s="1" customFormat="1" ht="6.95" customHeight="1" x14ac:dyDescent="0.2">
      <c r="B122" s="32"/>
      <c r="L122" s="32"/>
    </row>
    <row r="123" spans="2:20" s="1" customFormat="1" ht="12" customHeight="1" x14ac:dyDescent="0.2">
      <c r="B123" s="32"/>
      <c r="C123" s="27" t="s">
        <v>20</v>
      </c>
      <c r="F123" s="25" t="str">
        <f>F12</f>
        <v xml:space="preserve"> </v>
      </c>
      <c r="I123" s="27" t="s">
        <v>22</v>
      </c>
      <c r="J123" s="52" t="str">
        <f>IF(J12="","",J12)</f>
        <v>11. 5. 2023</v>
      </c>
      <c r="L123" s="32"/>
    </row>
    <row r="124" spans="2:20" s="1" customFormat="1" ht="6.95" customHeight="1" x14ac:dyDescent="0.2">
      <c r="B124" s="32"/>
      <c r="L124" s="32"/>
    </row>
    <row r="125" spans="2:20" s="1" customFormat="1" ht="15.2" customHeight="1" x14ac:dyDescent="0.2">
      <c r="B125" s="32"/>
      <c r="C125" s="27" t="s">
        <v>24</v>
      </c>
      <c r="F125" s="25" t="str">
        <f>E15</f>
        <v xml:space="preserve"> </v>
      </c>
      <c r="I125" s="27" t="s">
        <v>29</v>
      </c>
      <c r="J125" s="30" t="str">
        <f>E21</f>
        <v xml:space="preserve"> </v>
      </c>
      <c r="L125" s="32"/>
    </row>
    <row r="126" spans="2:20" s="1" customFormat="1" ht="15.2" customHeight="1" x14ac:dyDescent="0.2">
      <c r="B126" s="32"/>
      <c r="C126" s="27" t="s">
        <v>27</v>
      </c>
      <c r="F126" s="25" t="str">
        <f>IF(E18="","",E18)</f>
        <v>Vyplň údaj</v>
      </c>
      <c r="I126" s="27" t="s">
        <v>31</v>
      </c>
      <c r="J126" s="30" t="str">
        <f>E24</f>
        <v xml:space="preserve"> </v>
      </c>
      <c r="L126" s="32"/>
    </row>
    <row r="127" spans="2:20" s="1" customFormat="1" ht="10.35" customHeight="1" x14ac:dyDescent="0.2">
      <c r="B127" s="32"/>
      <c r="L127" s="32"/>
    </row>
    <row r="128" spans="2:20" s="9" customFormat="1" ht="29.25" customHeight="1" x14ac:dyDescent="0.2">
      <c r="B128" s="110"/>
      <c r="C128" s="111" t="s">
        <v>197</v>
      </c>
      <c r="D128" s="112" t="s">
        <v>58</v>
      </c>
      <c r="E128" s="112" t="s">
        <v>54</v>
      </c>
      <c r="F128" s="112" t="s">
        <v>55</v>
      </c>
      <c r="G128" s="112" t="s">
        <v>198</v>
      </c>
      <c r="H128" s="112" t="s">
        <v>199</v>
      </c>
      <c r="I128" s="112" t="s">
        <v>200</v>
      </c>
      <c r="J128" s="112" t="s">
        <v>181</v>
      </c>
      <c r="K128" s="113" t="s">
        <v>201</v>
      </c>
      <c r="L128" s="110"/>
      <c r="M128" s="59" t="s">
        <v>1</v>
      </c>
      <c r="N128" s="60" t="s">
        <v>37</v>
      </c>
      <c r="O128" s="60" t="s">
        <v>202</v>
      </c>
      <c r="P128" s="60" t="s">
        <v>203</v>
      </c>
      <c r="Q128" s="60" t="s">
        <v>204</v>
      </c>
      <c r="R128" s="60" t="s">
        <v>205</v>
      </c>
      <c r="S128" s="60" t="s">
        <v>206</v>
      </c>
      <c r="T128" s="61" t="s">
        <v>207</v>
      </c>
    </row>
    <row r="129" spans="2:65" s="1" customFormat="1" ht="22.9" customHeight="1" x14ac:dyDescent="0.25">
      <c r="B129" s="32"/>
      <c r="C129" s="64" t="s">
        <v>208</v>
      </c>
      <c r="J129" s="114">
        <f>BK129</f>
        <v>0</v>
      </c>
      <c r="L129" s="32"/>
      <c r="M129" s="62"/>
      <c r="N129" s="53"/>
      <c r="O129" s="53"/>
      <c r="P129" s="115">
        <f>P130+P152+P197+P202+P207+P212+P221+P237+P262+P281+P329+P334+P437</f>
        <v>0</v>
      </c>
      <c r="Q129" s="53"/>
      <c r="R129" s="115">
        <f>R130+R152+R197+R202+R207+R212+R221+R237+R262+R281+R329+R334+R437</f>
        <v>99.985131999999993</v>
      </c>
      <c r="S129" s="53"/>
      <c r="T129" s="116">
        <f>T130+T152+T197+T202+T207+T212+T221+T237+T262+T281+T329+T334+T437</f>
        <v>567.88096675000008</v>
      </c>
      <c r="AT129" s="17" t="s">
        <v>72</v>
      </c>
      <c r="AU129" s="17" t="s">
        <v>83</v>
      </c>
      <c r="BK129" s="117">
        <f>BK130+BK152+BK197+BK202+BK207+BK212+BK221+BK237+BK262+BK281+BK329+BK334+BK437</f>
        <v>0</v>
      </c>
    </row>
    <row r="130" spans="2:65" s="10" customFormat="1" ht="25.9" customHeight="1" x14ac:dyDescent="0.2">
      <c r="B130" s="118"/>
      <c r="D130" s="119" t="s">
        <v>72</v>
      </c>
      <c r="E130" s="120" t="s">
        <v>81</v>
      </c>
      <c r="F130" s="120" t="s">
        <v>209</v>
      </c>
      <c r="I130" s="121"/>
      <c r="J130" s="122">
        <f>BK130</f>
        <v>0</v>
      </c>
      <c r="L130" s="118"/>
      <c r="M130" s="123"/>
      <c r="P130" s="124">
        <f>SUM(P131:P151)</f>
        <v>0</v>
      </c>
      <c r="R130" s="124">
        <f>SUM(R131:R151)</f>
        <v>99.978999999999999</v>
      </c>
      <c r="T130" s="125">
        <f>SUM(T131:T151)</f>
        <v>7.8937499999999998</v>
      </c>
      <c r="AR130" s="119" t="s">
        <v>210</v>
      </c>
      <c r="AT130" s="126" t="s">
        <v>72</v>
      </c>
      <c r="AU130" s="126" t="s">
        <v>73</v>
      </c>
      <c r="AY130" s="119" t="s">
        <v>211</v>
      </c>
      <c r="BK130" s="127">
        <f>SUM(BK131:BK151)</f>
        <v>0</v>
      </c>
    </row>
    <row r="131" spans="2:65" s="1" customFormat="1" ht="24.2" customHeight="1" x14ac:dyDescent="0.2">
      <c r="B131" s="32"/>
      <c r="C131" s="128" t="s">
        <v>81</v>
      </c>
      <c r="D131" s="128" t="s">
        <v>212</v>
      </c>
      <c r="E131" s="129" t="s">
        <v>213</v>
      </c>
      <c r="F131" s="130" t="s">
        <v>214</v>
      </c>
      <c r="G131" s="131" t="s">
        <v>215</v>
      </c>
      <c r="H131" s="132">
        <v>29.75</v>
      </c>
      <c r="I131" s="133"/>
      <c r="J131" s="134">
        <f>ROUND(I131*H131,2)</f>
        <v>0</v>
      </c>
      <c r="K131" s="130" t="s">
        <v>216</v>
      </c>
      <c r="L131" s="32"/>
      <c r="M131" s="135" t="s">
        <v>1</v>
      </c>
      <c r="N131" s="136" t="s">
        <v>38</v>
      </c>
      <c r="P131" s="137">
        <f>O131*H131</f>
        <v>0</v>
      </c>
      <c r="Q131" s="137">
        <v>0</v>
      </c>
      <c r="R131" s="137">
        <f>Q131*H131</f>
        <v>0</v>
      </c>
      <c r="S131" s="137">
        <v>0.255</v>
      </c>
      <c r="T131" s="138">
        <f>S131*H131</f>
        <v>7.5862499999999997</v>
      </c>
      <c r="AR131" s="139" t="s">
        <v>210</v>
      </c>
      <c r="AT131" s="139" t="s">
        <v>212</v>
      </c>
      <c r="AU131" s="139" t="s">
        <v>81</v>
      </c>
      <c r="AY131" s="17" t="s">
        <v>211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7" t="s">
        <v>81</v>
      </c>
      <c r="BK131" s="140">
        <f>ROUND(I131*H131,2)</f>
        <v>0</v>
      </c>
      <c r="BL131" s="17" t="s">
        <v>210</v>
      </c>
      <c r="BM131" s="139" t="s">
        <v>217</v>
      </c>
    </row>
    <row r="132" spans="2:65" s="1" customFormat="1" ht="19.5" x14ac:dyDescent="0.2">
      <c r="B132" s="32"/>
      <c r="D132" s="141" t="s">
        <v>218</v>
      </c>
      <c r="F132" s="142" t="s">
        <v>219</v>
      </c>
      <c r="I132" s="143"/>
      <c r="L132" s="32"/>
      <c r="M132" s="144"/>
      <c r="T132" s="56"/>
      <c r="AT132" s="17" t="s">
        <v>218</v>
      </c>
      <c r="AU132" s="17" t="s">
        <v>81</v>
      </c>
    </row>
    <row r="133" spans="2:65" s="11" customFormat="1" ht="11.25" x14ac:dyDescent="0.2">
      <c r="B133" s="145"/>
      <c r="D133" s="141" t="s">
        <v>220</v>
      </c>
      <c r="E133" s="146" t="s">
        <v>1</v>
      </c>
      <c r="F133" s="147" t="s">
        <v>221</v>
      </c>
      <c r="H133" s="146" t="s">
        <v>1</v>
      </c>
      <c r="I133" s="148"/>
      <c r="L133" s="145"/>
      <c r="M133" s="149"/>
      <c r="T133" s="150"/>
      <c r="AT133" s="146" t="s">
        <v>220</v>
      </c>
      <c r="AU133" s="146" t="s">
        <v>81</v>
      </c>
      <c r="AV133" s="11" t="s">
        <v>81</v>
      </c>
      <c r="AW133" s="11" t="s">
        <v>30</v>
      </c>
      <c r="AX133" s="11" t="s">
        <v>73</v>
      </c>
      <c r="AY133" s="146" t="s">
        <v>211</v>
      </c>
    </row>
    <row r="134" spans="2:65" s="11" customFormat="1" ht="11.25" x14ac:dyDescent="0.2">
      <c r="B134" s="145"/>
      <c r="D134" s="141" t="s">
        <v>220</v>
      </c>
      <c r="E134" s="146" t="s">
        <v>1</v>
      </c>
      <c r="F134" s="147" t="s">
        <v>222</v>
      </c>
      <c r="H134" s="146" t="s">
        <v>1</v>
      </c>
      <c r="I134" s="148"/>
      <c r="L134" s="145"/>
      <c r="M134" s="149"/>
      <c r="T134" s="150"/>
      <c r="AT134" s="146" t="s">
        <v>220</v>
      </c>
      <c r="AU134" s="146" t="s">
        <v>81</v>
      </c>
      <c r="AV134" s="11" t="s">
        <v>81</v>
      </c>
      <c r="AW134" s="11" t="s">
        <v>30</v>
      </c>
      <c r="AX134" s="11" t="s">
        <v>73</v>
      </c>
      <c r="AY134" s="146" t="s">
        <v>211</v>
      </c>
    </row>
    <row r="135" spans="2:65" s="12" customFormat="1" ht="11.25" x14ac:dyDescent="0.2">
      <c r="B135" s="151"/>
      <c r="D135" s="141" t="s">
        <v>220</v>
      </c>
      <c r="E135" s="152" t="s">
        <v>223</v>
      </c>
      <c r="F135" s="153" t="s">
        <v>224</v>
      </c>
      <c r="H135" s="154">
        <v>3.75</v>
      </c>
      <c r="I135" s="155"/>
      <c r="L135" s="151"/>
      <c r="M135" s="156"/>
      <c r="T135" s="157"/>
      <c r="AT135" s="152" t="s">
        <v>220</v>
      </c>
      <c r="AU135" s="152" t="s">
        <v>81</v>
      </c>
      <c r="AV135" s="12" t="s">
        <v>90</v>
      </c>
      <c r="AW135" s="12" t="s">
        <v>30</v>
      </c>
      <c r="AX135" s="12" t="s">
        <v>73</v>
      </c>
      <c r="AY135" s="152" t="s">
        <v>211</v>
      </c>
    </row>
    <row r="136" spans="2:65" s="12" customFormat="1" ht="11.25" x14ac:dyDescent="0.2">
      <c r="B136" s="151"/>
      <c r="D136" s="141" t="s">
        <v>220</v>
      </c>
      <c r="E136" s="152" t="s">
        <v>101</v>
      </c>
      <c r="F136" s="153" t="s">
        <v>225</v>
      </c>
      <c r="H136" s="154">
        <v>26</v>
      </c>
      <c r="I136" s="155"/>
      <c r="L136" s="151"/>
      <c r="M136" s="156"/>
      <c r="T136" s="157"/>
      <c r="AT136" s="152" t="s">
        <v>220</v>
      </c>
      <c r="AU136" s="152" t="s">
        <v>81</v>
      </c>
      <c r="AV136" s="12" t="s">
        <v>90</v>
      </c>
      <c r="AW136" s="12" t="s">
        <v>30</v>
      </c>
      <c r="AX136" s="12" t="s">
        <v>73</v>
      </c>
      <c r="AY136" s="152" t="s">
        <v>211</v>
      </c>
    </row>
    <row r="137" spans="2:65" s="12" customFormat="1" ht="11.25" x14ac:dyDescent="0.2">
      <c r="B137" s="151"/>
      <c r="D137" s="141" t="s">
        <v>220</v>
      </c>
      <c r="E137" s="152" t="s">
        <v>226</v>
      </c>
      <c r="F137" s="153" t="s">
        <v>227</v>
      </c>
      <c r="H137" s="154">
        <v>29.75</v>
      </c>
      <c r="I137" s="155"/>
      <c r="L137" s="151"/>
      <c r="M137" s="156"/>
      <c r="T137" s="157"/>
      <c r="AT137" s="152" t="s">
        <v>220</v>
      </c>
      <c r="AU137" s="152" t="s">
        <v>81</v>
      </c>
      <c r="AV137" s="12" t="s">
        <v>90</v>
      </c>
      <c r="AW137" s="12" t="s">
        <v>30</v>
      </c>
      <c r="AX137" s="12" t="s">
        <v>81</v>
      </c>
      <c r="AY137" s="152" t="s">
        <v>211</v>
      </c>
    </row>
    <row r="138" spans="2:65" s="1" customFormat="1" ht="24.2" customHeight="1" x14ac:dyDescent="0.2">
      <c r="B138" s="32"/>
      <c r="C138" s="128" t="s">
        <v>90</v>
      </c>
      <c r="D138" s="128" t="s">
        <v>212</v>
      </c>
      <c r="E138" s="129" t="s">
        <v>228</v>
      </c>
      <c r="F138" s="130" t="s">
        <v>229</v>
      </c>
      <c r="G138" s="131" t="s">
        <v>230</v>
      </c>
      <c r="H138" s="132">
        <v>1.5</v>
      </c>
      <c r="I138" s="133"/>
      <c r="J138" s="134">
        <f>ROUND(I138*H138,2)</f>
        <v>0</v>
      </c>
      <c r="K138" s="130" t="s">
        <v>216</v>
      </c>
      <c r="L138" s="32"/>
      <c r="M138" s="135" t="s">
        <v>1</v>
      </c>
      <c r="N138" s="136" t="s">
        <v>38</v>
      </c>
      <c r="P138" s="137">
        <f>O138*H138</f>
        <v>0</v>
      </c>
      <c r="Q138" s="137">
        <v>0</v>
      </c>
      <c r="R138" s="137">
        <f>Q138*H138</f>
        <v>0</v>
      </c>
      <c r="S138" s="137">
        <v>0.20499999999999999</v>
      </c>
      <c r="T138" s="138">
        <f>S138*H138</f>
        <v>0.3075</v>
      </c>
      <c r="AR138" s="139" t="s">
        <v>210</v>
      </c>
      <c r="AT138" s="139" t="s">
        <v>212</v>
      </c>
      <c r="AU138" s="139" t="s">
        <v>81</v>
      </c>
      <c r="AY138" s="17" t="s">
        <v>211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7" t="s">
        <v>81</v>
      </c>
      <c r="BK138" s="140">
        <f>ROUND(I138*H138,2)</f>
        <v>0</v>
      </c>
      <c r="BL138" s="17" t="s">
        <v>210</v>
      </c>
      <c r="BM138" s="139" t="s">
        <v>231</v>
      </c>
    </row>
    <row r="139" spans="2:65" s="1" customFormat="1" ht="19.5" x14ac:dyDescent="0.2">
      <c r="B139" s="32"/>
      <c r="D139" s="141" t="s">
        <v>218</v>
      </c>
      <c r="F139" s="142" t="s">
        <v>229</v>
      </c>
      <c r="I139" s="143"/>
      <c r="L139" s="32"/>
      <c r="M139" s="144"/>
      <c r="T139" s="56"/>
      <c r="AT139" s="17" t="s">
        <v>218</v>
      </c>
      <c r="AU139" s="17" t="s">
        <v>81</v>
      </c>
    </row>
    <row r="140" spans="2:65" s="11" customFormat="1" ht="11.25" x14ac:dyDescent="0.2">
      <c r="B140" s="145"/>
      <c r="D140" s="141" t="s">
        <v>220</v>
      </c>
      <c r="E140" s="146" t="s">
        <v>1</v>
      </c>
      <c r="F140" s="147" t="s">
        <v>221</v>
      </c>
      <c r="H140" s="146" t="s">
        <v>1</v>
      </c>
      <c r="I140" s="148"/>
      <c r="L140" s="145"/>
      <c r="M140" s="149"/>
      <c r="T140" s="150"/>
      <c r="AT140" s="146" t="s">
        <v>220</v>
      </c>
      <c r="AU140" s="146" t="s">
        <v>81</v>
      </c>
      <c r="AV140" s="11" t="s">
        <v>81</v>
      </c>
      <c r="AW140" s="11" t="s">
        <v>30</v>
      </c>
      <c r="AX140" s="11" t="s">
        <v>73</v>
      </c>
      <c r="AY140" s="146" t="s">
        <v>211</v>
      </c>
    </row>
    <row r="141" spans="2:65" s="12" customFormat="1" ht="11.25" x14ac:dyDescent="0.2">
      <c r="B141" s="151"/>
      <c r="D141" s="141" t="s">
        <v>220</v>
      </c>
      <c r="E141" s="152" t="s">
        <v>232</v>
      </c>
      <c r="F141" s="153" t="s">
        <v>233</v>
      </c>
      <c r="H141" s="154">
        <v>1.5</v>
      </c>
      <c r="I141" s="155"/>
      <c r="L141" s="151"/>
      <c r="M141" s="156"/>
      <c r="T141" s="157"/>
      <c r="AT141" s="152" t="s">
        <v>220</v>
      </c>
      <c r="AU141" s="152" t="s">
        <v>81</v>
      </c>
      <c r="AV141" s="12" t="s">
        <v>90</v>
      </c>
      <c r="AW141" s="12" t="s">
        <v>30</v>
      </c>
      <c r="AX141" s="12" t="s">
        <v>81</v>
      </c>
      <c r="AY141" s="152" t="s">
        <v>211</v>
      </c>
    </row>
    <row r="142" spans="2:65" s="1" customFormat="1" ht="24.2" customHeight="1" x14ac:dyDescent="0.2">
      <c r="B142" s="32"/>
      <c r="C142" s="128" t="s">
        <v>234</v>
      </c>
      <c r="D142" s="128" t="s">
        <v>212</v>
      </c>
      <c r="E142" s="129" t="s">
        <v>235</v>
      </c>
      <c r="F142" s="130" t="s">
        <v>236</v>
      </c>
      <c r="G142" s="131" t="s">
        <v>237</v>
      </c>
      <c r="H142" s="132">
        <v>92.572999999999993</v>
      </c>
      <c r="I142" s="133"/>
      <c r="J142" s="134">
        <f>ROUND(I142*H142,2)</f>
        <v>0</v>
      </c>
      <c r="K142" s="130" t="s">
        <v>216</v>
      </c>
      <c r="L142" s="32"/>
      <c r="M142" s="135" t="s">
        <v>1</v>
      </c>
      <c r="N142" s="136" t="s">
        <v>38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210</v>
      </c>
      <c r="AT142" s="139" t="s">
        <v>212</v>
      </c>
      <c r="AU142" s="139" t="s">
        <v>81</v>
      </c>
      <c r="AY142" s="17" t="s">
        <v>211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7" t="s">
        <v>81</v>
      </c>
      <c r="BK142" s="140">
        <f>ROUND(I142*H142,2)</f>
        <v>0</v>
      </c>
      <c r="BL142" s="17" t="s">
        <v>210</v>
      </c>
      <c r="BM142" s="139" t="s">
        <v>238</v>
      </c>
    </row>
    <row r="143" spans="2:65" s="1" customFormat="1" ht="19.5" x14ac:dyDescent="0.2">
      <c r="B143" s="32"/>
      <c r="D143" s="141" t="s">
        <v>218</v>
      </c>
      <c r="F143" s="142" t="s">
        <v>236</v>
      </c>
      <c r="I143" s="143"/>
      <c r="L143" s="32"/>
      <c r="M143" s="144"/>
      <c r="T143" s="56"/>
      <c r="AT143" s="17" t="s">
        <v>218</v>
      </c>
      <c r="AU143" s="17" t="s">
        <v>81</v>
      </c>
    </row>
    <row r="144" spans="2:65" s="11" customFormat="1" ht="11.25" x14ac:dyDescent="0.2">
      <c r="B144" s="145"/>
      <c r="D144" s="141" t="s">
        <v>220</v>
      </c>
      <c r="E144" s="146" t="s">
        <v>1</v>
      </c>
      <c r="F144" s="147" t="s">
        <v>221</v>
      </c>
      <c r="H144" s="146" t="s">
        <v>1</v>
      </c>
      <c r="I144" s="148"/>
      <c r="L144" s="145"/>
      <c r="M144" s="149"/>
      <c r="T144" s="150"/>
      <c r="AT144" s="146" t="s">
        <v>220</v>
      </c>
      <c r="AU144" s="146" t="s">
        <v>81</v>
      </c>
      <c r="AV144" s="11" t="s">
        <v>81</v>
      </c>
      <c r="AW144" s="11" t="s">
        <v>30</v>
      </c>
      <c r="AX144" s="11" t="s">
        <v>73</v>
      </c>
      <c r="AY144" s="146" t="s">
        <v>211</v>
      </c>
    </row>
    <row r="145" spans="2:65" s="12" customFormat="1" ht="11.25" x14ac:dyDescent="0.2">
      <c r="B145" s="151"/>
      <c r="D145" s="141" t="s">
        <v>220</v>
      </c>
      <c r="E145" s="152" t="s">
        <v>239</v>
      </c>
      <c r="F145" s="153" t="s">
        <v>240</v>
      </c>
      <c r="H145" s="154">
        <v>92.572999999999993</v>
      </c>
      <c r="I145" s="155"/>
      <c r="L145" s="151"/>
      <c r="M145" s="156"/>
      <c r="T145" s="157"/>
      <c r="AT145" s="152" t="s">
        <v>220</v>
      </c>
      <c r="AU145" s="152" t="s">
        <v>81</v>
      </c>
      <c r="AV145" s="12" t="s">
        <v>90</v>
      </c>
      <c r="AW145" s="12" t="s">
        <v>30</v>
      </c>
      <c r="AX145" s="12" t="s">
        <v>81</v>
      </c>
      <c r="AY145" s="152" t="s">
        <v>211</v>
      </c>
    </row>
    <row r="146" spans="2:65" s="1" customFormat="1" ht="16.5" customHeight="1" x14ac:dyDescent="0.2">
      <c r="B146" s="32"/>
      <c r="C146" s="158" t="s">
        <v>210</v>
      </c>
      <c r="D146" s="158" t="s">
        <v>230</v>
      </c>
      <c r="E146" s="159" t="s">
        <v>241</v>
      </c>
      <c r="F146" s="160" t="s">
        <v>242</v>
      </c>
      <c r="G146" s="161" t="s">
        <v>243</v>
      </c>
      <c r="H146" s="162">
        <v>99.978999999999999</v>
      </c>
      <c r="I146" s="163"/>
      <c r="J146" s="164">
        <f>ROUND(I146*H146,2)</f>
        <v>0</v>
      </c>
      <c r="K146" s="160" t="s">
        <v>216</v>
      </c>
      <c r="L146" s="165"/>
      <c r="M146" s="166" t="s">
        <v>1</v>
      </c>
      <c r="N146" s="167" t="s">
        <v>38</v>
      </c>
      <c r="P146" s="137">
        <f>O146*H146</f>
        <v>0</v>
      </c>
      <c r="Q146" s="137">
        <v>1</v>
      </c>
      <c r="R146" s="137">
        <f>Q146*H146</f>
        <v>99.978999999999999</v>
      </c>
      <c r="S146" s="137">
        <v>0</v>
      </c>
      <c r="T146" s="138">
        <f>S146*H146</f>
        <v>0</v>
      </c>
      <c r="AR146" s="139" t="s">
        <v>244</v>
      </c>
      <c r="AT146" s="139" t="s">
        <v>230</v>
      </c>
      <c r="AU146" s="139" t="s">
        <v>81</v>
      </c>
      <c r="AY146" s="17" t="s">
        <v>211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7" t="s">
        <v>81</v>
      </c>
      <c r="BK146" s="140">
        <f>ROUND(I146*H146,2)</f>
        <v>0</v>
      </c>
      <c r="BL146" s="17" t="s">
        <v>210</v>
      </c>
      <c r="BM146" s="139" t="s">
        <v>245</v>
      </c>
    </row>
    <row r="147" spans="2:65" s="1" customFormat="1" ht="11.25" x14ac:dyDescent="0.2">
      <c r="B147" s="32"/>
      <c r="D147" s="141" t="s">
        <v>218</v>
      </c>
      <c r="F147" s="142" t="s">
        <v>242</v>
      </c>
      <c r="I147" s="143"/>
      <c r="L147" s="32"/>
      <c r="M147" s="144"/>
      <c r="T147" s="56"/>
      <c r="AT147" s="17" t="s">
        <v>218</v>
      </c>
      <c r="AU147" s="17" t="s">
        <v>81</v>
      </c>
    </row>
    <row r="148" spans="2:65" s="1" customFormat="1" ht="21.75" customHeight="1" x14ac:dyDescent="0.2">
      <c r="B148" s="32"/>
      <c r="C148" s="128" t="s">
        <v>246</v>
      </c>
      <c r="D148" s="128" t="s">
        <v>212</v>
      </c>
      <c r="E148" s="129" t="s">
        <v>247</v>
      </c>
      <c r="F148" s="130" t="s">
        <v>248</v>
      </c>
      <c r="G148" s="131" t="s">
        <v>215</v>
      </c>
      <c r="H148" s="132">
        <v>690</v>
      </c>
      <c r="I148" s="133"/>
      <c r="J148" s="134">
        <f>ROUND(I148*H148,2)</f>
        <v>0</v>
      </c>
      <c r="K148" s="130" t="s">
        <v>216</v>
      </c>
      <c r="L148" s="32"/>
      <c r="M148" s="135" t="s">
        <v>1</v>
      </c>
      <c r="N148" s="136" t="s">
        <v>38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210</v>
      </c>
      <c r="AT148" s="139" t="s">
        <v>212</v>
      </c>
      <c r="AU148" s="139" t="s">
        <v>81</v>
      </c>
      <c r="AY148" s="17" t="s">
        <v>211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7" t="s">
        <v>81</v>
      </c>
      <c r="BK148" s="140">
        <f>ROUND(I148*H148,2)</f>
        <v>0</v>
      </c>
      <c r="BL148" s="17" t="s">
        <v>210</v>
      </c>
      <c r="BM148" s="139" t="s">
        <v>249</v>
      </c>
    </row>
    <row r="149" spans="2:65" s="1" customFormat="1" ht="11.25" x14ac:dyDescent="0.2">
      <c r="B149" s="32"/>
      <c r="D149" s="141" t="s">
        <v>218</v>
      </c>
      <c r="F149" s="142" t="s">
        <v>248</v>
      </c>
      <c r="I149" s="143"/>
      <c r="L149" s="32"/>
      <c r="M149" s="144"/>
      <c r="T149" s="56"/>
      <c r="AT149" s="17" t="s">
        <v>218</v>
      </c>
      <c r="AU149" s="17" t="s">
        <v>81</v>
      </c>
    </row>
    <row r="150" spans="2:65" s="11" customFormat="1" ht="11.25" x14ac:dyDescent="0.2">
      <c r="B150" s="145"/>
      <c r="D150" s="141" t="s">
        <v>220</v>
      </c>
      <c r="E150" s="146" t="s">
        <v>1</v>
      </c>
      <c r="F150" s="147" t="s">
        <v>221</v>
      </c>
      <c r="H150" s="146" t="s">
        <v>1</v>
      </c>
      <c r="I150" s="148"/>
      <c r="L150" s="145"/>
      <c r="M150" s="149"/>
      <c r="T150" s="150"/>
      <c r="AT150" s="146" t="s">
        <v>220</v>
      </c>
      <c r="AU150" s="146" t="s">
        <v>81</v>
      </c>
      <c r="AV150" s="11" t="s">
        <v>81</v>
      </c>
      <c r="AW150" s="11" t="s">
        <v>30</v>
      </c>
      <c r="AX150" s="11" t="s">
        <v>73</v>
      </c>
      <c r="AY150" s="146" t="s">
        <v>211</v>
      </c>
    </row>
    <row r="151" spans="2:65" s="12" customFormat="1" ht="11.25" x14ac:dyDescent="0.2">
      <c r="B151" s="151"/>
      <c r="D151" s="141" t="s">
        <v>220</v>
      </c>
      <c r="E151" s="152" t="s">
        <v>250</v>
      </c>
      <c r="F151" s="153" t="s">
        <v>251</v>
      </c>
      <c r="H151" s="154">
        <v>690</v>
      </c>
      <c r="I151" s="155"/>
      <c r="L151" s="151"/>
      <c r="M151" s="156"/>
      <c r="T151" s="157"/>
      <c r="AT151" s="152" t="s">
        <v>220</v>
      </c>
      <c r="AU151" s="152" t="s">
        <v>81</v>
      </c>
      <c r="AV151" s="12" t="s">
        <v>90</v>
      </c>
      <c r="AW151" s="12" t="s">
        <v>30</v>
      </c>
      <c r="AX151" s="12" t="s">
        <v>81</v>
      </c>
      <c r="AY151" s="152" t="s">
        <v>211</v>
      </c>
    </row>
    <row r="152" spans="2:65" s="10" customFormat="1" ht="25.9" customHeight="1" x14ac:dyDescent="0.2">
      <c r="B152" s="118"/>
      <c r="D152" s="119" t="s">
        <v>72</v>
      </c>
      <c r="E152" s="120" t="s">
        <v>252</v>
      </c>
      <c r="F152" s="120" t="s">
        <v>253</v>
      </c>
      <c r="I152" s="121"/>
      <c r="J152" s="122">
        <f>BK152</f>
        <v>0</v>
      </c>
      <c r="L152" s="118"/>
      <c r="M152" s="123"/>
      <c r="P152" s="124">
        <f>SUM(P153:P196)</f>
        <v>0</v>
      </c>
      <c r="R152" s="124">
        <f>SUM(R153:R196)</f>
        <v>0</v>
      </c>
      <c r="T152" s="125">
        <f>SUM(T153:T196)</f>
        <v>0.97740000000000005</v>
      </c>
      <c r="AR152" s="119" t="s">
        <v>210</v>
      </c>
      <c r="AT152" s="126" t="s">
        <v>72</v>
      </c>
      <c r="AU152" s="126" t="s">
        <v>73</v>
      </c>
      <c r="AY152" s="119" t="s">
        <v>211</v>
      </c>
      <c r="BK152" s="127">
        <f>SUM(BK153:BK196)</f>
        <v>0</v>
      </c>
    </row>
    <row r="153" spans="2:65" s="1" customFormat="1" ht="24.2" customHeight="1" x14ac:dyDescent="0.2">
      <c r="B153" s="32"/>
      <c r="C153" s="128" t="s">
        <v>254</v>
      </c>
      <c r="D153" s="128" t="s">
        <v>212</v>
      </c>
      <c r="E153" s="129" t="s">
        <v>255</v>
      </c>
      <c r="F153" s="130" t="s">
        <v>256</v>
      </c>
      <c r="G153" s="131" t="s">
        <v>257</v>
      </c>
      <c r="H153" s="132">
        <v>3</v>
      </c>
      <c r="I153" s="133"/>
      <c r="J153" s="134">
        <f>ROUND(I153*H153,2)</f>
        <v>0</v>
      </c>
      <c r="K153" s="130" t="s">
        <v>216</v>
      </c>
      <c r="L153" s="32"/>
      <c r="M153" s="135" t="s">
        <v>1</v>
      </c>
      <c r="N153" s="136" t="s">
        <v>38</v>
      </c>
      <c r="P153" s="137">
        <f>O153*H153</f>
        <v>0</v>
      </c>
      <c r="Q153" s="137">
        <v>0</v>
      </c>
      <c r="R153" s="137">
        <f>Q153*H153</f>
        <v>0</v>
      </c>
      <c r="S153" s="137">
        <v>1.933E-2</v>
      </c>
      <c r="T153" s="138">
        <f>S153*H153</f>
        <v>5.799E-2</v>
      </c>
      <c r="AR153" s="139" t="s">
        <v>210</v>
      </c>
      <c r="AT153" s="139" t="s">
        <v>212</v>
      </c>
      <c r="AU153" s="139" t="s">
        <v>81</v>
      </c>
      <c r="AY153" s="17" t="s">
        <v>211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7" t="s">
        <v>81</v>
      </c>
      <c r="BK153" s="140">
        <f>ROUND(I153*H153,2)</f>
        <v>0</v>
      </c>
      <c r="BL153" s="17" t="s">
        <v>210</v>
      </c>
      <c r="BM153" s="139" t="s">
        <v>258</v>
      </c>
    </row>
    <row r="154" spans="2:65" s="1" customFormat="1" ht="11.25" x14ac:dyDescent="0.2">
      <c r="B154" s="32"/>
      <c r="D154" s="141" t="s">
        <v>218</v>
      </c>
      <c r="F154" s="142" t="s">
        <v>256</v>
      </c>
      <c r="I154" s="143"/>
      <c r="L154" s="32"/>
      <c r="M154" s="144"/>
      <c r="T154" s="56"/>
      <c r="AT154" s="17" t="s">
        <v>218</v>
      </c>
      <c r="AU154" s="17" t="s">
        <v>81</v>
      </c>
    </row>
    <row r="155" spans="2:65" s="11" customFormat="1" ht="11.25" x14ac:dyDescent="0.2">
      <c r="B155" s="145"/>
      <c r="D155" s="141" t="s">
        <v>220</v>
      </c>
      <c r="E155" s="146" t="s">
        <v>1</v>
      </c>
      <c r="F155" s="147" t="s">
        <v>221</v>
      </c>
      <c r="H155" s="146" t="s">
        <v>1</v>
      </c>
      <c r="I155" s="148"/>
      <c r="L155" s="145"/>
      <c r="M155" s="149"/>
      <c r="T155" s="150"/>
      <c r="AT155" s="146" t="s">
        <v>220</v>
      </c>
      <c r="AU155" s="146" t="s">
        <v>81</v>
      </c>
      <c r="AV155" s="11" t="s">
        <v>81</v>
      </c>
      <c r="AW155" s="11" t="s">
        <v>30</v>
      </c>
      <c r="AX155" s="11" t="s">
        <v>73</v>
      </c>
      <c r="AY155" s="146" t="s">
        <v>211</v>
      </c>
    </row>
    <row r="156" spans="2:65" s="12" customFormat="1" ht="11.25" x14ac:dyDescent="0.2">
      <c r="B156" s="151"/>
      <c r="D156" s="141" t="s">
        <v>220</v>
      </c>
      <c r="E156" s="152" t="s">
        <v>259</v>
      </c>
      <c r="F156" s="153" t="s">
        <v>234</v>
      </c>
      <c r="H156" s="154">
        <v>3</v>
      </c>
      <c r="I156" s="155"/>
      <c r="L156" s="151"/>
      <c r="M156" s="156"/>
      <c r="T156" s="157"/>
      <c r="AT156" s="152" t="s">
        <v>220</v>
      </c>
      <c r="AU156" s="152" t="s">
        <v>81</v>
      </c>
      <c r="AV156" s="12" t="s">
        <v>90</v>
      </c>
      <c r="AW156" s="12" t="s">
        <v>30</v>
      </c>
      <c r="AX156" s="12" t="s">
        <v>81</v>
      </c>
      <c r="AY156" s="152" t="s">
        <v>211</v>
      </c>
    </row>
    <row r="157" spans="2:65" s="1" customFormat="1" ht="24.2" customHeight="1" x14ac:dyDescent="0.2">
      <c r="B157" s="32"/>
      <c r="C157" s="128" t="s">
        <v>260</v>
      </c>
      <c r="D157" s="128" t="s">
        <v>212</v>
      </c>
      <c r="E157" s="129" t="s">
        <v>261</v>
      </c>
      <c r="F157" s="130" t="s">
        <v>262</v>
      </c>
      <c r="G157" s="131" t="s">
        <v>257</v>
      </c>
      <c r="H157" s="132">
        <v>2</v>
      </c>
      <c r="I157" s="133"/>
      <c r="J157" s="134">
        <f>ROUND(I157*H157,2)</f>
        <v>0</v>
      </c>
      <c r="K157" s="130" t="s">
        <v>216</v>
      </c>
      <c r="L157" s="32"/>
      <c r="M157" s="135" t="s">
        <v>1</v>
      </c>
      <c r="N157" s="136" t="s">
        <v>38</v>
      </c>
      <c r="P157" s="137">
        <f>O157*H157</f>
        <v>0</v>
      </c>
      <c r="Q157" s="137">
        <v>0</v>
      </c>
      <c r="R157" s="137">
        <f>Q157*H157</f>
        <v>0</v>
      </c>
      <c r="S157" s="137">
        <v>3.968E-2</v>
      </c>
      <c r="T157" s="138">
        <f>S157*H157</f>
        <v>7.936E-2</v>
      </c>
      <c r="AR157" s="139" t="s">
        <v>210</v>
      </c>
      <c r="AT157" s="139" t="s">
        <v>212</v>
      </c>
      <c r="AU157" s="139" t="s">
        <v>81</v>
      </c>
      <c r="AY157" s="17" t="s">
        <v>211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7" t="s">
        <v>81</v>
      </c>
      <c r="BK157" s="140">
        <f>ROUND(I157*H157,2)</f>
        <v>0</v>
      </c>
      <c r="BL157" s="17" t="s">
        <v>210</v>
      </c>
      <c r="BM157" s="139" t="s">
        <v>263</v>
      </c>
    </row>
    <row r="158" spans="2:65" s="1" customFormat="1" ht="11.25" x14ac:dyDescent="0.2">
      <c r="B158" s="32"/>
      <c r="D158" s="141" t="s">
        <v>218</v>
      </c>
      <c r="F158" s="142" t="s">
        <v>262</v>
      </c>
      <c r="I158" s="143"/>
      <c r="L158" s="32"/>
      <c r="M158" s="144"/>
      <c r="T158" s="56"/>
      <c r="AT158" s="17" t="s">
        <v>218</v>
      </c>
      <c r="AU158" s="17" t="s">
        <v>81</v>
      </c>
    </row>
    <row r="159" spans="2:65" s="11" customFormat="1" ht="11.25" x14ac:dyDescent="0.2">
      <c r="B159" s="145"/>
      <c r="D159" s="141" t="s">
        <v>220</v>
      </c>
      <c r="E159" s="146" t="s">
        <v>1</v>
      </c>
      <c r="F159" s="147" t="s">
        <v>221</v>
      </c>
      <c r="H159" s="146" t="s">
        <v>1</v>
      </c>
      <c r="I159" s="148"/>
      <c r="L159" s="145"/>
      <c r="M159" s="149"/>
      <c r="T159" s="150"/>
      <c r="AT159" s="146" t="s">
        <v>220</v>
      </c>
      <c r="AU159" s="146" t="s">
        <v>81</v>
      </c>
      <c r="AV159" s="11" t="s">
        <v>81</v>
      </c>
      <c r="AW159" s="11" t="s">
        <v>30</v>
      </c>
      <c r="AX159" s="11" t="s">
        <v>73</v>
      </c>
      <c r="AY159" s="146" t="s">
        <v>211</v>
      </c>
    </row>
    <row r="160" spans="2:65" s="12" customFormat="1" ht="11.25" x14ac:dyDescent="0.2">
      <c r="B160" s="151"/>
      <c r="D160" s="141" t="s">
        <v>220</v>
      </c>
      <c r="E160" s="152" t="s">
        <v>264</v>
      </c>
      <c r="F160" s="153" t="s">
        <v>90</v>
      </c>
      <c r="H160" s="154">
        <v>2</v>
      </c>
      <c r="I160" s="155"/>
      <c r="L160" s="151"/>
      <c r="M160" s="156"/>
      <c r="T160" s="157"/>
      <c r="AT160" s="152" t="s">
        <v>220</v>
      </c>
      <c r="AU160" s="152" t="s">
        <v>81</v>
      </c>
      <c r="AV160" s="12" t="s">
        <v>90</v>
      </c>
      <c r="AW160" s="12" t="s">
        <v>30</v>
      </c>
      <c r="AX160" s="12" t="s">
        <v>81</v>
      </c>
      <c r="AY160" s="152" t="s">
        <v>211</v>
      </c>
    </row>
    <row r="161" spans="2:65" s="1" customFormat="1" ht="24.2" customHeight="1" x14ac:dyDescent="0.2">
      <c r="B161" s="32"/>
      <c r="C161" s="128" t="s">
        <v>102</v>
      </c>
      <c r="D161" s="128" t="s">
        <v>212</v>
      </c>
      <c r="E161" s="129" t="s">
        <v>265</v>
      </c>
      <c r="F161" s="130" t="s">
        <v>266</v>
      </c>
      <c r="G161" s="131" t="s">
        <v>257</v>
      </c>
      <c r="H161" s="132">
        <v>5</v>
      </c>
      <c r="I161" s="133"/>
      <c r="J161" s="134">
        <f>ROUND(I161*H161,2)</f>
        <v>0</v>
      </c>
      <c r="K161" s="130" t="s">
        <v>216</v>
      </c>
      <c r="L161" s="32"/>
      <c r="M161" s="135" t="s">
        <v>1</v>
      </c>
      <c r="N161" s="136" t="s">
        <v>38</v>
      </c>
      <c r="P161" s="137">
        <f>O161*H161</f>
        <v>0</v>
      </c>
      <c r="Q161" s="137">
        <v>0</v>
      </c>
      <c r="R161" s="137">
        <f>Q161*H161</f>
        <v>0</v>
      </c>
      <c r="S161" s="137">
        <v>1.9460000000000002E-2</v>
      </c>
      <c r="T161" s="138">
        <f>S161*H161</f>
        <v>9.7300000000000011E-2</v>
      </c>
      <c r="AR161" s="139" t="s">
        <v>210</v>
      </c>
      <c r="AT161" s="139" t="s">
        <v>212</v>
      </c>
      <c r="AU161" s="139" t="s">
        <v>81</v>
      </c>
      <c r="AY161" s="17" t="s">
        <v>211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7" t="s">
        <v>81</v>
      </c>
      <c r="BK161" s="140">
        <f>ROUND(I161*H161,2)</f>
        <v>0</v>
      </c>
      <c r="BL161" s="17" t="s">
        <v>210</v>
      </c>
      <c r="BM161" s="139" t="s">
        <v>267</v>
      </c>
    </row>
    <row r="162" spans="2:65" s="1" customFormat="1" ht="11.25" x14ac:dyDescent="0.2">
      <c r="B162" s="32"/>
      <c r="D162" s="141" t="s">
        <v>218</v>
      </c>
      <c r="F162" s="142" t="s">
        <v>266</v>
      </c>
      <c r="I162" s="143"/>
      <c r="L162" s="32"/>
      <c r="M162" s="144"/>
      <c r="T162" s="56"/>
      <c r="AT162" s="17" t="s">
        <v>218</v>
      </c>
      <c r="AU162" s="17" t="s">
        <v>81</v>
      </c>
    </row>
    <row r="163" spans="2:65" s="11" customFormat="1" ht="11.25" x14ac:dyDescent="0.2">
      <c r="B163" s="145"/>
      <c r="D163" s="141" t="s">
        <v>220</v>
      </c>
      <c r="E163" s="146" t="s">
        <v>1</v>
      </c>
      <c r="F163" s="147" t="s">
        <v>221</v>
      </c>
      <c r="H163" s="146" t="s">
        <v>1</v>
      </c>
      <c r="I163" s="148"/>
      <c r="L163" s="145"/>
      <c r="M163" s="149"/>
      <c r="T163" s="150"/>
      <c r="AT163" s="146" t="s">
        <v>220</v>
      </c>
      <c r="AU163" s="146" t="s">
        <v>81</v>
      </c>
      <c r="AV163" s="11" t="s">
        <v>81</v>
      </c>
      <c r="AW163" s="11" t="s">
        <v>30</v>
      </c>
      <c r="AX163" s="11" t="s">
        <v>73</v>
      </c>
      <c r="AY163" s="146" t="s">
        <v>211</v>
      </c>
    </row>
    <row r="164" spans="2:65" s="12" customFormat="1" ht="11.25" x14ac:dyDescent="0.2">
      <c r="B164" s="151"/>
      <c r="D164" s="141" t="s">
        <v>220</v>
      </c>
      <c r="E164" s="152" t="s">
        <v>268</v>
      </c>
      <c r="F164" s="153" t="s">
        <v>246</v>
      </c>
      <c r="H164" s="154">
        <v>5</v>
      </c>
      <c r="I164" s="155"/>
      <c r="L164" s="151"/>
      <c r="M164" s="156"/>
      <c r="T164" s="157"/>
      <c r="AT164" s="152" t="s">
        <v>220</v>
      </c>
      <c r="AU164" s="152" t="s">
        <v>81</v>
      </c>
      <c r="AV164" s="12" t="s">
        <v>90</v>
      </c>
      <c r="AW164" s="12" t="s">
        <v>30</v>
      </c>
      <c r="AX164" s="12" t="s">
        <v>81</v>
      </c>
      <c r="AY164" s="152" t="s">
        <v>211</v>
      </c>
    </row>
    <row r="165" spans="2:65" s="1" customFormat="1" ht="24.2" customHeight="1" x14ac:dyDescent="0.2">
      <c r="B165" s="32"/>
      <c r="C165" s="128" t="s">
        <v>269</v>
      </c>
      <c r="D165" s="128" t="s">
        <v>212</v>
      </c>
      <c r="E165" s="129" t="s">
        <v>270</v>
      </c>
      <c r="F165" s="130" t="s">
        <v>271</v>
      </c>
      <c r="G165" s="131" t="s">
        <v>257</v>
      </c>
      <c r="H165" s="132">
        <v>1</v>
      </c>
      <c r="I165" s="133"/>
      <c r="J165" s="134">
        <f>ROUND(I165*H165,2)</f>
        <v>0</v>
      </c>
      <c r="K165" s="130" t="s">
        <v>216</v>
      </c>
      <c r="L165" s="32"/>
      <c r="M165" s="135" t="s">
        <v>1</v>
      </c>
      <c r="N165" s="136" t="s">
        <v>38</v>
      </c>
      <c r="P165" s="137">
        <f>O165*H165</f>
        <v>0</v>
      </c>
      <c r="Q165" s="137">
        <v>0</v>
      </c>
      <c r="R165" s="137">
        <f>Q165*H165</f>
        <v>0</v>
      </c>
      <c r="S165" s="137">
        <v>9.1999999999999998E-3</v>
      </c>
      <c r="T165" s="138">
        <f>S165*H165</f>
        <v>9.1999999999999998E-3</v>
      </c>
      <c r="AR165" s="139" t="s">
        <v>210</v>
      </c>
      <c r="AT165" s="139" t="s">
        <v>212</v>
      </c>
      <c r="AU165" s="139" t="s">
        <v>81</v>
      </c>
      <c r="AY165" s="17" t="s">
        <v>211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7" t="s">
        <v>81</v>
      </c>
      <c r="BK165" s="140">
        <f>ROUND(I165*H165,2)</f>
        <v>0</v>
      </c>
      <c r="BL165" s="17" t="s">
        <v>210</v>
      </c>
      <c r="BM165" s="139" t="s">
        <v>272</v>
      </c>
    </row>
    <row r="166" spans="2:65" s="1" customFormat="1" ht="11.25" x14ac:dyDescent="0.2">
      <c r="B166" s="32"/>
      <c r="D166" s="141" t="s">
        <v>218</v>
      </c>
      <c r="F166" s="142" t="s">
        <v>271</v>
      </c>
      <c r="I166" s="143"/>
      <c r="L166" s="32"/>
      <c r="M166" s="144"/>
      <c r="T166" s="56"/>
      <c r="AT166" s="17" t="s">
        <v>218</v>
      </c>
      <c r="AU166" s="17" t="s">
        <v>81</v>
      </c>
    </row>
    <row r="167" spans="2:65" s="11" customFormat="1" ht="11.25" x14ac:dyDescent="0.2">
      <c r="B167" s="145"/>
      <c r="D167" s="141" t="s">
        <v>220</v>
      </c>
      <c r="E167" s="146" t="s">
        <v>1</v>
      </c>
      <c r="F167" s="147" t="s">
        <v>221</v>
      </c>
      <c r="H167" s="146" t="s">
        <v>1</v>
      </c>
      <c r="I167" s="148"/>
      <c r="L167" s="145"/>
      <c r="M167" s="149"/>
      <c r="T167" s="150"/>
      <c r="AT167" s="146" t="s">
        <v>220</v>
      </c>
      <c r="AU167" s="146" t="s">
        <v>81</v>
      </c>
      <c r="AV167" s="11" t="s">
        <v>81</v>
      </c>
      <c r="AW167" s="11" t="s">
        <v>30</v>
      </c>
      <c r="AX167" s="11" t="s">
        <v>73</v>
      </c>
      <c r="AY167" s="146" t="s">
        <v>211</v>
      </c>
    </row>
    <row r="168" spans="2:65" s="12" customFormat="1" ht="11.25" x14ac:dyDescent="0.2">
      <c r="B168" s="151"/>
      <c r="D168" s="141" t="s">
        <v>220</v>
      </c>
      <c r="E168" s="152" t="s">
        <v>273</v>
      </c>
      <c r="F168" s="153" t="s">
        <v>81</v>
      </c>
      <c r="H168" s="154">
        <v>1</v>
      </c>
      <c r="I168" s="155"/>
      <c r="L168" s="151"/>
      <c r="M168" s="156"/>
      <c r="T168" s="157"/>
      <c r="AT168" s="152" t="s">
        <v>220</v>
      </c>
      <c r="AU168" s="152" t="s">
        <v>81</v>
      </c>
      <c r="AV168" s="12" t="s">
        <v>90</v>
      </c>
      <c r="AW168" s="12" t="s">
        <v>30</v>
      </c>
      <c r="AX168" s="12" t="s">
        <v>81</v>
      </c>
      <c r="AY168" s="152" t="s">
        <v>211</v>
      </c>
    </row>
    <row r="169" spans="2:65" s="1" customFormat="1" ht="24.2" customHeight="1" x14ac:dyDescent="0.2">
      <c r="B169" s="32"/>
      <c r="C169" s="128" t="s">
        <v>274</v>
      </c>
      <c r="D169" s="128" t="s">
        <v>212</v>
      </c>
      <c r="E169" s="129" t="s">
        <v>275</v>
      </c>
      <c r="F169" s="130" t="s">
        <v>276</v>
      </c>
      <c r="G169" s="131" t="s">
        <v>257</v>
      </c>
      <c r="H169" s="132">
        <v>1</v>
      </c>
      <c r="I169" s="133"/>
      <c r="J169" s="134">
        <f>ROUND(I169*H169,2)</f>
        <v>0</v>
      </c>
      <c r="K169" s="130" t="s">
        <v>216</v>
      </c>
      <c r="L169" s="32"/>
      <c r="M169" s="135" t="s">
        <v>1</v>
      </c>
      <c r="N169" s="136" t="s">
        <v>38</v>
      </c>
      <c r="P169" s="137">
        <f>O169*H169</f>
        <v>0</v>
      </c>
      <c r="Q169" s="137">
        <v>0</v>
      </c>
      <c r="R169" s="137">
        <f>Q169*H169</f>
        <v>0</v>
      </c>
      <c r="S169" s="137">
        <v>1.7299999999999999E-2</v>
      </c>
      <c r="T169" s="138">
        <f>S169*H169</f>
        <v>1.7299999999999999E-2</v>
      </c>
      <c r="AR169" s="139" t="s">
        <v>210</v>
      </c>
      <c r="AT169" s="139" t="s">
        <v>212</v>
      </c>
      <c r="AU169" s="139" t="s">
        <v>81</v>
      </c>
      <c r="AY169" s="17" t="s">
        <v>211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7" t="s">
        <v>81</v>
      </c>
      <c r="BK169" s="140">
        <f>ROUND(I169*H169,2)</f>
        <v>0</v>
      </c>
      <c r="BL169" s="17" t="s">
        <v>210</v>
      </c>
      <c r="BM169" s="139" t="s">
        <v>277</v>
      </c>
    </row>
    <row r="170" spans="2:65" s="1" customFormat="1" ht="11.25" x14ac:dyDescent="0.2">
      <c r="B170" s="32"/>
      <c r="D170" s="141" t="s">
        <v>218</v>
      </c>
      <c r="F170" s="142" t="s">
        <v>276</v>
      </c>
      <c r="I170" s="143"/>
      <c r="L170" s="32"/>
      <c r="M170" s="144"/>
      <c r="T170" s="56"/>
      <c r="AT170" s="17" t="s">
        <v>218</v>
      </c>
      <c r="AU170" s="17" t="s">
        <v>81</v>
      </c>
    </row>
    <row r="171" spans="2:65" s="11" customFormat="1" ht="11.25" x14ac:dyDescent="0.2">
      <c r="B171" s="145"/>
      <c r="D171" s="141" t="s">
        <v>220</v>
      </c>
      <c r="E171" s="146" t="s">
        <v>1</v>
      </c>
      <c r="F171" s="147" t="s">
        <v>221</v>
      </c>
      <c r="H171" s="146" t="s">
        <v>1</v>
      </c>
      <c r="I171" s="148"/>
      <c r="L171" s="145"/>
      <c r="M171" s="149"/>
      <c r="T171" s="150"/>
      <c r="AT171" s="146" t="s">
        <v>220</v>
      </c>
      <c r="AU171" s="146" t="s">
        <v>81</v>
      </c>
      <c r="AV171" s="11" t="s">
        <v>81</v>
      </c>
      <c r="AW171" s="11" t="s">
        <v>30</v>
      </c>
      <c r="AX171" s="11" t="s">
        <v>73</v>
      </c>
      <c r="AY171" s="146" t="s">
        <v>211</v>
      </c>
    </row>
    <row r="172" spans="2:65" s="12" customFormat="1" ht="11.25" x14ac:dyDescent="0.2">
      <c r="B172" s="151"/>
      <c r="D172" s="141" t="s">
        <v>220</v>
      </c>
      <c r="E172" s="152" t="s">
        <v>278</v>
      </c>
      <c r="F172" s="153" t="s">
        <v>81</v>
      </c>
      <c r="H172" s="154">
        <v>1</v>
      </c>
      <c r="I172" s="155"/>
      <c r="L172" s="151"/>
      <c r="M172" s="156"/>
      <c r="T172" s="157"/>
      <c r="AT172" s="152" t="s">
        <v>220</v>
      </c>
      <c r="AU172" s="152" t="s">
        <v>81</v>
      </c>
      <c r="AV172" s="12" t="s">
        <v>90</v>
      </c>
      <c r="AW172" s="12" t="s">
        <v>30</v>
      </c>
      <c r="AX172" s="12" t="s">
        <v>81</v>
      </c>
      <c r="AY172" s="152" t="s">
        <v>211</v>
      </c>
    </row>
    <row r="173" spans="2:65" s="1" customFormat="1" ht="24.2" customHeight="1" x14ac:dyDescent="0.2">
      <c r="B173" s="32"/>
      <c r="C173" s="128" t="s">
        <v>279</v>
      </c>
      <c r="D173" s="128" t="s">
        <v>212</v>
      </c>
      <c r="E173" s="129" t="s">
        <v>280</v>
      </c>
      <c r="F173" s="130" t="s">
        <v>281</v>
      </c>
      <c r="G173" s="131" t="s">
        <v>257</v>
      </c>
      <c r="H173" s="132">
        <v>1</v>
      </c>
      <c r="I173" s="133"/>
      <c r="J173" s="134">
        <f>ROUND(I173*H173,2)</f>
        <v>0</v>
      </c>
      <c r="K173" s="130" t="s">
        <v>216</v>
      </c>
      <c r="L173" s="32"/>
      <c r="M173" s="135" t="s">
        <v>1</v>
      </c>
      <c r="N173" s="136" t="s">
        <v>38</v>
      </c>
      <c r="P173" s="137">
        <f>O173*H173</f>
        <v>0</v>
      </c>
      <c r="Q173" s="137">
        <v>0</v>
      </c>
      <c r="R173" s="137">
        <f>Q173*H173</f>
        <v>0</v>
      </c>
      <c r="S173" s="137">
        <v>0.69347000000000003</v>
      </c>
      <c r="T173" s="138">
        <f>S173*H173</f>
        <v>0.69347000000000003</v>
      </c>
      <c r="AR173" s="139" t="s">
        <v>210</v>
      </c>
      <c r="AT173" s="139" t="s">
        <v>212</v>
      </c>
      <c r="AU173" s="139" t="s">
        <v>81</v>
      </c>
      <c r="AY173" s="17" t="s">
        <v>211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7" t="s">
        <v>81</v>
      </c>
      <c r="BK173" s="140">
        <f>ROUND(I173*H173,2)</f>
        <v>0</v>
      </c>
      <c r="BL173" s="17" t="s">
        <v>210</v>
      </c>
      <c r="BM173" s="139" t="s">
        <v>282</v>
      </c>
    </row>
    <row r="174" spans="2:65" s="1" customFormat="1" ht="11.25" x14ac:dyDescent="0.2">
      <c r="B174" s="32"/>
      <c r="D174" s="141" t="s">
        <v>218</v>
      </c>
      <c r="F174" s="142" t="s">
        <v>281</v>
      </c>
      <c r="I174" s="143"/>
      <c r="L174" s="32"/>
      <c r="M174" s="144"/>
      <c r="T174" s="56"/>
      <c r="AT174" s="17" t="s">
        <v>218</v>
      </c>
      <c r="AU174" s="17" t="s">
        <v>81</v>
      </c>
    </row>
    <row r="175" spans="2:65" s="11" customFormat="1" ht="11.25" x14ac:dyDescent="0.2">
      <c r="B175" s="145"/>
      <c r="D175" s="141" t="s">
        <v>220</v>
      </c>
      <c r="E175" s="146" t="s">
        <v>1</v>
      </c>
      <c r="F175" s="147" t="s">
        <v>221</v>
      </c>
      <c r="H175" s="146" t="s">
        <v>1</v>
      </c>
      <c r="I175" s="148"/>
      <c r="L175" s="145"/>
      <c r="M175" s="149"/>
      <c r="T175" s="150"/>
      <c r="AT175" s="146" t="s">
        <v>220</v>
      </c>
      <c r="AU175" s="146" t="s">
        <v>81</v>
      </c>
      <c r="AV175" s="11" t="s">
        <v>81</v>
      </c>
      <c r="AW175" s="11" t="s">
        <v>30</v>
      </c>
      <c r="AX175" s="11" t="s">
        <v>73</v>
      </c>
      <c r="AY175" s="146" t="s">
        <v>211</v>
      </c>
    </row>
    <row r="176" spans="2:65" s="12" customFormat="1" ht="11.25" x14ac:dyDescent="0.2">
      <c r="B176" s="151"/>
      <c r="D176" s="141" t="s">
        <v>220</v>
      </c>
      <c r="E176" s="152" t="s">
        <v>283</v>
      </c>
      <c r="F176" s="153" t="s">
        <v>284</v>
      </c>
      <c r="H176" s="154">
        <v>1</v>
      </c>
      <c r="I176" s="155"/>
      <c r="L176" s="151"/>
      <c r="M176" s="156"/>
      <c r="T176" s="157"/>
      <c r="AT176" s="152" t="s">
        <v>220</v>
      </c>
      <c r="AU176" s="152" t="s">
        <v>81</v>
      </c>
      <c r="AV176" s="12" t="s">
        <v>90</v>
      </c>
      <c r="AW176" s="12" t="s">
        <v>30</v>
      </c>
      <c r="AX176" s="12" t="s">
        <v>81</v>
      </c>
      <c r="AY176" s="152" t="s">
        <v>211</v>
      </c>
    </row>
    <row r="177" spans="2:65" s="1" customFormat="1" ht="24.2" customHeight="1" x14ac:dyDescent="0.2">
      <c r="B177" s="32"/>
      <c r="C177" s="128" t="s">
        <v>285</v>
      </c>
      <c r="D177" s="128" t="s">
        <v>212</v>
      </c>
      <c r="E177" s="129" t="s">
        <v>286</v>
      </c>
      <c r="F177" s="130" t="s">
        <v>287</v>
      </c>
      <c r="G177" s="131" t="s">
        <v>257</v>
      </c>
      <c r="H177" s="132">
        <v>7</v>
      </c>
      <c r="I177" s="133"/>
      <c r="J177" s="134">
        <f>ROUND(I177*H177,2)</f>
        <v>0</v>
      </c>
      <c r="K177" s="130" t="s">
        <v>216</v>
      </c>
      <c r="L177" s="32"/>
      <c r="M177" s="135" t="s">
        <v>1</v>
      </c>
      <c r="N177" s="136" t="s">
        <v>38</v>
      </c>
      <c r="P177" s="137">
        <f>O177*H177</f>
        <v>0</v>
      </c>
      <c r="Q177" s="137">
        <v>0</v>
      </c>
      <c r="R177" s="137">
        <f>Q177*H177</f>
        <v>0</v>
      </c>
      <c r="S177" s="137">
        <v>1.56E-3</v>
      </c>
      <c r="T177" s="138">
        <f>S177*H177</f>
        <v>1.0919999999999999E-2</v>
      </c>
      <c r="AR177" s="139" t="s">
        <v>210</v>
      </c>
      <c r="AT177" s="139" t="s">
        <v>212</v>
      </c>
      <c r="AU177" s="139" t="s">
        <v>81</v>
      </c>
      <c r="AY177" s="17" t="s">
        <v>211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7" t="s">
        <v>81</v>
      </c>
      <c r="BK177" s="140">
        <f>ROUND(I177*H177,2)</f>
        <v>0</v>
      </c>
      <c r="BL177" s="17" t="s">
        <v>210</v>
      </c>
      <c r="BM177" s="139" t="s">
        <v>288</v>
      </c>
    </row>
    <row r="178" spans="2:65" s="1" customFormat="1" ht="11.25" x14ac:dyDescent="0.2">
      <c r="B178" s="32"/>
      <c r="D178" s="141" t="s">
        <v>218</v>
      </c>
      <c r="F178" s="142" t="s">
        <v>287</v>
      </c>
      <c r="I178" s="143"/>
      <c r="L178" s="32"/>
      <c r="M178" s="144"/>
      <c r="T178" s="56"/>
      <c r="AT178" s="17" t="s">
        <v>218</v>
      </c>
      <c r="AU178" s="17" t="s">
        <v>81</v>
      </c>
    </row>
    <row r="179" spans="2:65" s="11" customFormat="1" ht="11.25" x14ac:dyDescent="0.2">
      <c r="B179" s="145"/>
      <c r="D179" s="141" t="s">
        <v>220</v>
      </c>
      <c r="E179" s="146" t="s">
        <v>1</v>
      </c>
      <c r="F179" s="147" t="s">
        <v>221</v>
      </c>
      <c r="H179" s="146" t="s">
        <v>1</v>
      </c>
      <c r="I179" s="148"/>
      <c r="L179" s="145"/>
      <c r="M179" s="149"/>
      <c r="T179" s="150"/>
      <c r="AT179" s="146" t="s">
        <v>220</v>
      </c>
      <c r="AU179" s="146" t="s">
        <v>81</v>
      </c>
      <c r="AV179" s="11" t="s">
        <v>81</v>
      </c>
      <c r="AW179" s="11" t="s">
        <v>30</v>
      </c>
      <c r="AX179" s="11" t="s">
        <v>73</v>
      </c>
      <c r="AY179" s="146" t="s">
        <v>211</v>
      </c>
    </row>
    <row r="180" spans="2:65" s="12" customFormat="1" ht="11.25" x14ac:dyDescent="0.2">
      <c r="B180" s="151"/>
      <c r="D180" s="141" t="s">
        <v>220</v>
      </c>
      <c r="E180" s="152" t="s">
        <v>289</v>
      </c>
      <c r="F180" s="153" t="s">
        <v>290</v>
      </c>
      <c r="H180" s="154">
        <v>7</v>
      </c>
      <c r="I180" s="155"/>
      <c r="L180" s="151"/>
      <c r="M180" s="156"/>
      <c r="T180" s="157"/>
      <c r="AT180" s="152" t="s">
        <v>220</v>
      </c>
      <c r="AU180" s="152" t="s">
        <v>81</v>
      </c>
      <c r="AV180" s="12" t="s">
        <v>90</v>
      </c>
      <c r="AW180" s="12" t="s">
        <v>30</v>
      </c>
      <c r="AX180" s="12" t="s">
        <v>81</v>
      </c>
      <c r="AY180" s="152" t="s">
        <v>211</v>
      </c>
    </row>
    <row r="181" spans="2:65" s="1" customFormat="1" ht="16.5" customHeight="1" x14ac:dyDescent="0.2">
      <c r="B181" s="32"/>
      <c r="C181" s="128" t="s">
        <v>291</v>
      </c>
      <c r="D181" s="128" t="s">
        <v>212</v>
      </c>
      <c r="E181" s="129" t="s">
        <v>292</v>
      </c>
      <c r="F181" s="130" t="s">
        <v>293</v>
      </c>
      <c r="G181" s="131" t="s">
        <v>294</v>
      </c>
      <c r="H181" s="132">
        <v>2</v>
      </c>
      <c r="I181" s="133"/>
      <c r="J181" s="134">
        <f>ROUND(I181*H181,2)</f>
        <v>0</v>
      </c>
      <c r="K181" s="130" t="s">
        <v>216</v>
      </c>
      <c r="L181" s="32"/>
      <c r="M181" s="135" t="s">
        <v>1</v>
      </c>
      <c r="N181" s="136" t="s">
        <v>38</v>
      </c>
      <c r="P181" s="137">
        <f>O181*H181</f>
        <v>0</v>
      </c>
      <c r="Q181" s="137">
        <v>0</v>
      </c>
      <c r="R181" s="137">
        <f>Q181*H181</f>
        <v>0</v>
      </c>
      <c r="S181" s="137">
        <v>2.2499999999999998E-3</v>
      </c>
      <c r="T181" s="138">
        <f>S181*H181</f>
        <v>4.4999999999999997E-3</v>
      </c>
      <c r="AR181" s="139" t="s">
        <v>210</v>
      </c>
      <c r="AT181" s="139" t="s">
        <v>212</v>
      </c>
      <c r="AU181" s="139" t="s">
        <v>81</v>
      </c>
      <c r="AY181" s="17" t="s">
        <v>211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7" t="s">
        <v>81</v>
      </c>
      <c r="BK181" s="140">
        <f>ROUND(I181*H181,2)</f>
        <v>0</v>
      </c>
      <c r="BL181" s="17" t="s">
        <v>210</v>
      </c>
      <c r="BM181" s="139" t="s">
        <v>295</v>
      </c>
    </row>
    <row r="182" spans="2:65" s="1" customFormat="1" ht="11.25" x14ac:dyDescent="0.2">
      <c r="B182" s="32"/>
      <c r="D182" s="141" t="s">
        <v>218</v>
      </c>
      <c r="F182" s="142" t="s">
        <v>293</v>
      </c>
      <c r="I182" s="143"/>
      <c r="L182" s="32"/>
      <c r="M182" s="144"/>
      <c r="T182" s="56"/>
      <c r="AT182" s="17" t="s">
        <v>218</v>
      </c>
      <c r="AU182" s="17" t="s">
        <v>81</v>
      </c>
    </row>
    <row r="183" spans="2:65" s="11" customFormat="1" ht="11.25" x14ac:dyDescent="0.2">
      <c r="B183" s="145"/>
      <c r="D183" s="141" t="s">
        <v>220</v>
      </c>
      <c r="E183" s="146" t="s">
        <v>1</v>
      </c>
      <c r="F183" s="147" t="s">
        <v>221</v>
      </c>
      <c r="H183" s="146" t="s">
        <v>1</v>
      </c>
      <c r="I183" s="148"/>
      <c r="L183" s="145"/>
      <c r="M183" s="149"/>
      <c r="T183" s="150"/>
      <c r="AT183" s="146" t="s">
        <v>220</v>
      </c>
      <c r="AU183" s="146" t="s">
        <v>81</v>
      </c>
      <c r="AV183" s="11" t="s">
        <v>81</v>
      </c>
      <c r="AW183" s="11" t="s">
        <v>30</v>
      </c>
      <c r="AX183" s="11" t="s">
        <v>73</v>
      </c>
      <c r="AY183" s="146" t="s">
        <v>211</v>
      </c>
    </row>
    <row r="184" spans="2:65" s="12" customFormat="1" ht="11.25" x14ac:dyDescent="0.2">
      <c r="B184" s="151"/>
      <c r="D184" s="141" t="s">
        <v>220</v>
      </c>
      <c r="E184" s="152" t="s">
        <v>296</v>
      </c>
      <c r="F184" s="153" t="s">
        <v>90</v>
      </c>
      <c r="H184" s="154">
        <v>2</v>
      </c>
      <c r="I184" s="155"/>
      <c r="L184" s="151"/>
      <c r="M184" s="156"/>
      <c r="T184" s="157"/>
      <c r="AT184" s="152" t="s">
        <v>220</v>
      </c>
      <c r="AU184" s="152" t="s">
        <v>81</v>
      </c>
      <c r="AV184" s="12" t="s">
        <v>90</v>
      </c>
      <c r="AW184" s="12" t="s">
        <v>30</v>
      </c>
      <c r="AX184" s="12" t="s">
        <v>81</v>
      </c>
      <c r="AY184" s="152" t="s">
        <v>211</v>
      </c>
    </row>
    <row r="185" spans="2:65" s="1" customFormat="1" ht="16.5" customHeight="1" x14ac:dyDescent="0.2">
      <c r="B185" s="32"/>
      <c r="C185" s="128" t="s">
        <v>297</v>
      </c>
      <c r="D185" s="128" t="s">
        <v>212</v>
      </c>
      <c r="E185" s="129" t="s">
        <v>298</v>
      </c>
      <c r="F185" s="130" t="s">
        <v>299</v>
      </c>
      <c r="G185" s="131" t="s">
        <v>294</v>
      </c>
      <c r="H185" s="132">
        <v>2</v>
      </c>
      <c r="I185" s="133"/>
      <c r="J185" s="134">
        <f>ROUND(I185*H185,2)</f>
        <v>0</v>
      </c>
      <c r="K185" s="130" t="s">
        <v>216</v>
      </c>
      <c r="L185" s="32"/>
      <c r="M185" s="135" t="s">
        <v>1</v>
      </c>
      <c r="N185" s="136" t="s">
        <v>38</v>
      </c>
      <c r="P185" s="137">
        <f>O185*H185</f>
        <v>0</v>
      </c>
      <c r="Q185" s="137">
        <v>0</v>
      </c>
      <c r="R185" s="137">
        <f>Q185*H185</f>
        <v>0</v>
      </c>
      <c r="S185" s="137">
        <v>5.1999999999999995E-4</v>
      </c>
      <c r="T185" s="138">
        <f>S185*H185</f>
        <v>1.0399999999999999E-3</v>
      </c>
      <c r="AR185" s="139" t="s">
        <v>210</v>
      </c>
      <c r="AT185" s="139" t="s">
        <v>212</v>
      </c>
      <c r="AU185" s="139" t="s">
        <v>81</v>
      </c>
      <c r="AY185" s="17" t="s">
        <v>211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7" t="s">
        <v>81</v>
      </c>
      <c r="BK185" s="140">
        <f>ROUND(I185*H185,2)</f>
        <v>0</v>
      </c>
      <c r="BL185" s="17" t="s">
        <v>210</v>
      </c>
      <c r="BM185" s="139" t="s">
        <v>300</v>
      </c>
    </row>
    <row r="186" spans="2:65" s="1" customFormat="1" ht="11.25" x14ac:dyDescent="0.2">
      <c r="B186" s="32"/>
      <c r="D186" s="141" t="s">
        <v>218</v>
      </c>
      <c r="F186" s="142" t="s">
        <v>299</v>
      </c>
      <c r="I186" s="143"/>
      <c r="L186" s="32"/>
      <c r="M186" s="144"/>
      <c r="T186" s="56"/>
      <c r="AT186" s="17" t="s">
        <v>218</v>
      </c>
      <c r="AU186" s="17" t="s">
        <v>81</v>
      </c>
    </row>
    <row r="187" spans="2:65" s="11" customFormat="1" ht="11.25" x14ac:dyDescent="0.2">
      <c r="B187" s="145"/>
      <c r="D187" s="141" t="s">
        <v>220</v>
      </c>
      <c r="E187" s="146" t="s">
        <v>1</v>
      </c>
      <c r="F187" s="147" t="s">
        <v>221</v>
      </c>
      <c r="H187" s="146" t="s">
        <v>1</v>
      </c>
      <c r="I187" s="148"/>
      <c r="L187" s="145"/>
      <c r="M187" s="149"/>
      <c r="T187" s="150"/>
      <c r="AT187" s="146" t="s">
        <v>220</v>
      </c>
      <c r="AU187" s="146" t="s">
        <v>81</v>
      </c>
      <c r="AV187" s="11" t="s">
        <v>81</v>
      </c>
      <c r="AW187" s="11" t="s">
        <v>30</v>
      </c>
      <c r="AX187" s="11" t="s">
        <v>73</v>
      </c>
      <c r="AY187" s="146" t="s">
        <v>211</v>
      </c>
    </row>
    <row r="188" spans="2:65" s="12" customFormat="1" ht="11.25" x14ac:dyDescent="0.2">
      <c r="B188" s="151"/>
      <c r="D188" s="141" t="s">
        <v>220</v>
      </c>
      <c r="E188" s="152" t="s">
        <v>301</v>
      </c>
      <c r="F188" s="153" t="s">
        <v>90</v>
      </c>
      <c r="H188" s="154">
        <v>2</v>
      </c>
      <c r="I188" s="155"/>
      <c r="L188" s="151"/>
      <c r="M188" s="156"/>
      <c r="T188" s="157"/>
      <c r="AT188" s="152" t="s">
        <v>220</v>
      </c>
      <c r="AU188" s="152" t="s">
        <v>81</v>
      </c>
      <c r="AV188" s="12" t="s">
        <v>90</v>
      </c>
      <c r="AW188" s="12" t="s">
        <v>30</v>
      </c>
      <c r="AX188" s="12" t="s">
        <v>81</v>
      </c>
      <c r="AY188" s="152" t="s">
        <v>211</v>
      </c>
    </row>
    <row r="189" spans="2:65" s="1" customFormat="1" ht="16.5" customHeight="1" x14ac:dyDescent="0.2">
      <c r="B189" s="32"/>
      <c r="C189" s="128" t="s">
        <v>302</v>
      </c>
      <c r="D189" s="128" t="s">
        <v>212</v>
      </c>
      <c r="E189" s="129" t="s">
        <v>303</v>
      </c>
      <c r="F189" s="130" t="s">
        <v>304</v>
      </c>
      <c r="G189" s="131" t="s">
        <v>294</v>
      </c>
      <c r="H189" s="132">
        <v>6</v>
      </c>
      <c r="I189" s="133"/>
      <c r="J189" s="134">
        <f>ROUND(I189*H189,2)</f>
        <v>0</v>
      </c>
      <c r="K189" s="130" t="s">
        <v>216</v>
      </c>
      <c r="L189" s="32"/>
      <c r="M189" s="135" t="s">
        <v>1</v>
      </c>
      <c r="N189" s="136" t="s">
        <v>38</v>
      </c>
      <c r="P189" s="137">
        <f>O189*H189</f>
        <v>0</v>
      </c>
      <c r="Q189" s="137">
        <v>0</v>
      </c>
      <c r="R189" s="137">
        <f>Q189*H189</f>
        <v>0</v>
      </c>
      <c r="S189" s="137">
        <v>8.4999999999999995E-4</v>
      </c>
      <c r="T189" s="138">
        <f>S189*H189</f>
        <v>5.0999999999999995E-3</v>
      </c>
      <c r="AR189" s="139" t="s">
        <v>210</v>
      </c>
      <c r="AT189" s="139" t="s">
        <v>212</v>
      </c>
      <c r="AU189" s="139" t="s">
        <v>81</v>
      </c>
      <c r="AY189" s="17" t="s">
        <v>211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7" t="s">
        <v>81</v>
      </c>
      <c r="BK189" s="140">
        <f>ROUND(I189*H189,2)</f>
        <v>0</v>
      </c>
      <c r="BL189" s="17" t="s">
        <v>210</v>
      </c>
      <c r="BM189" s="139" t="s">
        <v>305</v>
      </c>
    </row>
    <row r="190" spans="2:65" s="1" customFormat="1" ht="11.25" x14ac:dyDescent="0.2">
      <c r="B190" s="32"/>
      <c r="D190" s="141" t="s">
        <v>218</v>
      </c>
      <c r="F190" s="142" t="s">
        <v>304</v>
      </c>
      <c r="I190" s="143"/>
      <c r="L190" s="32"/>
      <c r="M190" s="144"/>
      <c r="T190" s="56"/>
      <c r="AT190" s="17" t="s">
        <v>218</v>
      </c>
      <c r="AU190" s="17" t="s">
        <v>81</v>
      </c>
    </row>
    <row r="191" spans="2:65" s="11" customFormat="1" ht="11.25" x14ac:dyDescent="0.2">
      <c r="B191" s="145"/>
      <c r="D191" s="141" t="s">
        <v>220</v>
      </c>
      <c r="E191" s="146" t="s">
        <v>1</v>
      </c>
      <c r="F191" s="147" t="s">
        <v>221</v>
      </c>
      <c r="H191" s="146" t="s">
        <v>1</v>
      </c>
      <c r="I191" s="148"/>
      <c r="L191" s="145"/>
      <c r="M191" s="149"/>
      <c r="T191" s="150"/>
      <c r="AT191" s="146" t="s">
        <v>220</v>
      </c>
      <c r="AU191" s="146" t="s">
        <v>81</v>
      </c>
      <c r="AV191" s="11" t="s">
        <v>81</v>
      </c>
      <c r="AW191" s="11" t="s">
        <v>30</v>
      </c>
      <c r="AX191" s="11" t="s">
        <v>73</v>
      </c>
      <c r="AY191" s="146" t="s">
        <v>211</v>
      </c>
    </row>
    <row r="192" spans="2:65" s="12" customFormat="1" ht="11.25" x14ac:dyDescent="0.2">
      <c r="B192" s="151"/>
      <c r="D192" s="141" t="s">
        <v>220</v>
      </c>
      <c r="E192" s="152" t="s">
        <v>306</v>
      </c>
      <c r="F192" s="153" t="s">
        <v>307</v>
      </c>
      <c r="H192" s="154">
        <v>6</v>
      </c>
      <c r="I192" s="155"/>
      <c r="L192" s="151"/>
      <c r="M192" s="156"/>
      <c r="T192" s="157"/>
      <c r="AT192" s="152" t="s">
        <v>220</v>
      </c>
      <c r="AU192" s="152" t="s">
        <v>81</v>
      </c>
      <c r="AV192" s="12" t="s">
        <v>90</v>
      </c>
      <c r="AW192" s="12" t="s">
        <v>30</v>
      </c>
      <c r="AX192" s="12" t="s">
        <v>81</v>
      </c>
      <c r="AY192" s="152" t="s">
        <v>211</v>
      </c>
    </row>
    <row r="193" spans="2:65" s="1" customFormat="1" ht="16.5" customHeight="1" x14ac:dyDescent="0.2">
      <c r="B193" s="32"/>
      <c r="C193" s="128" t="s">
        <v>308</v>
      </c>
      <c r="D193" s="128" t="s">
        <v>212</v>
      </c>
      <c r="E193" s="129" t="s">
        <v>309</v>
      </c>
      <c r="F193" s="130" t="s">
        <v>310</v>
      </c>
      <c r="G193" s="131" t="s">
        <v>294</v>
      </c>
      <c r="H193" s="132">
        <v>1</v>
      </c>
      <c r="I193" s="133"/>
      <c r="J193" s="134">
        <f>ROUND(I193*H193,2)</f>
        <v>0</v>
      </c>
      <c r="K193" s="130" t="s">
        <v>216</v>
      </c>
      <c r="L193" s="32"/>
      <c r="M193" s="135" t="s">
        <v>1</v>
      </c>
      <c r="N193" s="136" t="s">
        <v>38</v>
      </c>
      <c r="P193" s="137">
        <f>O193*H193</f>
        <v>0</v>
      </c>
      <c r="Q193" s="137">
        <v>0</v>
      </c>
      <c r="R193" s="137">
        <f>Q193*H193</f>
        <v>0</v>
      </c>
      <c r="S193" s="137">
        <v>1.2199999999999999E-3</v>
      </c>
      <c r="T193" s="138">
        <f>S193*H193</f>
        <v>1.2199999999999999E-3</v>
      </c>
      <c r="AR193" s="139" t="s">
        <v>210</v>
      </c>
      <c r="AT193" s="139" t="s">
        <v>212</v>
      </c>
      <c r="AU193" s="139" t="s">
        <v>81</v>
      </c>
      <c r="AY193" s="17" t="s">
        <v>211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7" t="s">
        <v>81</v>
      </c>
      <c r="BK193" s="140">
        <f>ROUND(I193*H193,2)</f>
        <v>0</v>
      </c>
      <c r="BL193" s="17" t="s">
        <v>210</v>
      </c>
      <c r="BM193" s="139" t="s">
        <v>311</v>
      </c>
    </row>
    <row r="194" spans="2:65" s="1" customFormat="1" ht="11.25" x14ac:dyDescent="0.2">
      <c r="B194" s="32"/>
      <c r="D194" s="141" t="s">
        <v>218</v>
      </c>
      <c r="F194" s="142" t="s">
        <v>310</v>
      </c>
      <c r="I194" s="143"/>
      <c r="L194" s="32"/>
      <c r="M194" s="144"/>
      <c r="T194" s="56"/>
      <c r="AT194" s="17" t="s">
        <v>218</v>
      </c>
      <c r="AU194" s="17" t="s">
        <v>81</v>
      </c>
    </row>
    <row r="195" spans="2:65" s="11" customFormat="1" ht="11.25" x14ac:dyDescent="0.2">
      <c r="B195" s="145"/>
      <c r="D195" s="141" t="s">
        <v>220</v>
      </c>
      <c r="E195" s="146" t="s">
        <v>1</v>
      </c>
      <c r="F195" s="147" t="s">
        <v>221</v>
      </c>
      <c r="H195" s="146" t="s">
        <v>1</v>
      </c>
      <c r="I195" s="148"/>
      <c r="L195" s="145"/>
      <c r="M195" s="149"/>
      <c r="T195" s="150"/>
      <c r="AT195" s="146" t="s">
        <v>220</v>
      </c>
      <c r="AU195" s="146" t="s">
        <v>81</v>
      </c>
      <c r="AV195" s="11" t="s">
        <v>81</v>
      </c>
      <c r="AW195" s="11" t="s">
        <v>30</v>
      </c>
      <c r="AX195" s="11" t="s">
        <v>73</v>
      </c>
      <c r="AY195" s="146" t="s">
        <v>211</v>
      </c>
    </row>
    <row r="196" spans="2:65" s="12" customFormat="1" ht="11.25" x14ac:dyDescent="0.2">
      <c r="B196" s="151"/>
      <c r="D196" s="141" t="s">
        <v>220</v>
      </c>
      <c r="E196" s="152" t="s">
        <v>312</v>
      </c>
      <c r="F196" s="153" t="s">
        <v>313</v>
      </c>
      <c r="H196" s="154">
        <v>1</v>
      </c>
      <c r="I196" s="155"/>
      <c r="L196" s="151"/>
      <c r="M196" s="156"/>
      <c r="T196" s="157"/>
      <c r="AT196" s="152" t="s">
        <v>220</v>
      </c>
      <c r="AU196" s="152" t="s">
        <v>81</v>
      </c>
      <c r="AV196" s="12" t="s">
        <v>90</v>
      </c>
      <c r="AW196" s="12" t="s">
        <v>30</v>
      </c>
      <c r="AX196" s="12" t="s">
        <v>81</v>
      </c>
      <c r="AY196" s="152" t="s">
        <v>211</v>
      </c>
    </row>
    <row r="197" spans="2:65" s="10" customFormat="1" ht="25.9" customHeight="1" x14ac:dyDescent="0.2">
      <c r="B197" s="118"/>
      <c r="D197" s="119" t="s">
        <v>72</v>
      </c>
      <c r="E197" s="120" t="s">
        <v>314</v>
      </c>
      <c r="F197" s="120" t="s">
        <v>315</v>
      </c>
      <c r="I197" s="121"/>
      <c r="J197" s="122">
        <f>BK197</f>
        <v>0</v>
      </c>
      <c r="L197" s="118"/>
      <c r="M197" s="123"/>
      <c r="P197" s="124">
        <f>SUM(P198:P201)</f>
        <v>0</v>
      </c>
      <c r="R197" s="124">
        <f>SUM(R198:R201)</f>
        <v>2E-3</v>
      </c>
      <c r="T197" s="125">
        <f>SUM(T198:T201)</f>
        <v>0.1</v>
      </c>
      <c r="AR197" s="119" t="s">
        <v>210</v>
      </c>
      <c r="AT197" s="126" t="s">
        <v>72</v>
      </c>
      <c r="AU197" s="126" t="s">
        <v>73</v>
      </c>
      <c r="AY197" s="119" t="s">
        <v>211</v>
      </c>
      <c r="BK197" s="127">
        <f>SUM(BK198:BK201)</f>
        <v>0</v>
      </c>
    </row>
    <row r="198" spans="2:65" s="1" customFormat="1" ht="16.5" customHeight="1" x14ac:dyDescent="0.2">
      <c r="B198" s="32"/>
      <c r="C198" s="128" t="s">
        <v>316</v>
      </c>
      <c r="D198" s="128" t="s">
        <v>212</v>
      </c>
      <c r="E198" s="129" t="s">
        <v>317</v>
      </c>
      <c r="F198" s="130" t="s">
        <v>318</v>
      </c>
      <c r="G198" s="131" t="s">
        <v>230</v>
      </c>
      <c r="H198" s="132">
        <v>100</v>
      </c>
      <c r="I198" s="133"/>
      <c r="J198" s="134">
        <f>ROUND(I198*H198,2)</f>
        <v>0</v>
      </c>
      <c r="K198" s="130" t="s">
        <v>216</v>
      </c>
      <c r="L198" s="32"/>
      <c r="M198" s="135" t="s">
        <v>1</v>
      </c>
      <c r="N198" s="136" t="s">
        <v>38</v>
      </c>
      <c r="P198" s="137">
        <f>O198*H198</f>
        <v>0</v>
      </c>
      <c r="Q198" s="137">
        <v>2.0000000000000002E-5</v>
      </c>
      <c r="R198" s="137">
        <f>Q198*H198</f>
        <v>2E-3</v>
      </c>
      <c r="S198" s="137">
        <v>1E-3</v>
      </c>
      <c r="T198" s="138">
        <f>S198*H198</f>
        <v>0.1</v>
      </c>
      <c r="AR198" s="139" t="s">
        <v>210</v>
      </c>
      <c r="AT198" s="139" t="s">
        <v>212</v>
      </c>
      <c r="AU198" s="139" t="s">
        <v>81</v>
      </c>
      <c r="AY198" s="17" t="s">
        <v>211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7" t="s">
        <v>81</v>
      </c>
      <c r="BK198" s="140">
        <f>ROUND(I198*H198,2)</f>
        <v>0</v>
      </c>
      <c r="BL198" s="17" t="s">
        <v>210</v>
      </c>
      <c r="BM198" s="139" t="s">
        <v>319</v>
      </c>
    </row>
    <row r="199" spans="2:65" s="1" customFormat="1" ht="11.25" x14ac:dyDescent="0.2">
      <c r="B199" s="32"/>
      <c r="D199" s="141" t="s">
        <v>218</v>
      </c>
      <c r="F199" s="142" t="s">
        <v>318</v>
      </c>
      <c r="I199" s="143"/>
      <c r="L199" s="32"/>
      <c r="M199" s="144"/>
      <c r="T199" s="56"/>
      <c r="AT199" s="17" t="s">
        <v>218</v>
      </c>
      <c r="AU199" s="17" t="s">
        <v>81</v>
      </c>
    </row>
    <row r="200" spans="2:65" s="11" customFormat="1" ht="11.25" x14ac:dyDescent="0.2">
      <c r="B200" s="145"/>
      <c r="D200" s="141" t="s">
        <v>220</v>
      </c>
      <c r="E200" s="146" t="s">
        <v>1</v>
      </c>
      <c r="F200" s="147" t="s">
        <v>221</v>
      </c>
      <c r="H200" s="146" t="s">
        <v>1</v>
      </c>
      <c r="I200" s="148"/>
      <c r="L200" s="145"/>
      <c r="M200" s="149"/>
      <c r="T200" s="150"/>
      <c r="AT200" s="146" t="s">
        <v>220</v>
      </c>
      <c r="AU200" s="146" t="s">
        <v>81</v>
      </c>
      <c r="AV200" s="11" t="s">
        <v>81</v>
      </c>
      <c r="AW200" s="11" t="s">
        <v>30</v>
      </c>
      <c r="AX200" s="11" t="s">
        <v>73</v>
      </c>
      <c r="AY200" s="146" t="s">
        <v>211</v>
      </c>
    </row>
    <row r="201" spans="2:65" s="12" customFormat="1" ht="11.25" x14ac:dyDescent="0.2">
      <c r="B201" s="151"/>
      <c r="D201" s="141" t="s">
        <v>220</v>
      </c>
      <c r="E201" s="152" t="s">
        <v>94</v>
      </c>
      <c r="F201" s="153" t="s">
        <v>320</v>
      </c>
      <c r="H201" s="154">
        <v>100</v>
      </c>
      <c r="I201" s="155"/>
      <c r="L201" s="151"/>
      <c r="M201" s="156"/>
      <c r="T201" s="157"/>
      <c r="AT201" s="152" t="s">
        <v>220</v>
      </c>
      <c r="AU201" s="152" t="s">
        <v>81</v>
      </c>
      <c r="AV201" s="12" t="s">
        <v>90</v>
      </c>
      <c r="AW201" s="12" t="s">
        <v>30</v>
      </c>
      <c r="AX201" s="12" t="s">
        <v>81</v>
      </c>
      <c r="AY201" s="152" t="s">
        <v>211</v>
      </c>
    </row>
    <row r="202" spans="2:65" s="10" customFormat="1" ht="25.9" customHeight="1" x14ac:dyDescent="0.2">
      <c r="B202" s="118"/>
      <c r="D202" s="119" t="s">
        <v>72</v>
      </c>
      <c r="E202" s="120" t="s">
        <v>321</v>
      </c>
      <c r="F202" s="120" t="s">
        <v>322</v>
      </c>
      <c r="I202" s="121"/>
      <c r="J202" s="122">
        <f>BK202</f>
        <v>0</v>
      </c>
      <c r="L202" s="118"/>
      <c r="M202" s="123"/>
      <c r="P202" s="124">
        <f>SUM(P203:P206)</f>
        <v>0</v>
      </c>
      <c r="R202" s="124">
        <f>SUM(R203:R206)</f>
        <v>8.8000000000000003E-4</v>
      </c>
      <c r="T202" s="125">
        <f>SUM(T203:T206)</f>
        <v>0.27423000000000003</v>
      </c>
      <c r="AR202" s="119" t="s">
        <v>210</v>
      </c>
      <c r="AT202" s="126" t="s">
        <v>72</v>
      </c>
      <c r="AU202" s="126" t="s">
        <v>73</v>
      </c>
      <c r="AY202" s="119" t="s">
        <v>211</v>
      </c>
      <c r="BK202" s="127">
        <f>SUM(BK203:BK206)</f>
        <v>0</v>
      </c>
    </row>
    <row r="203" spans="2:65" s="1" customFormat="1" ht="16.5" customHeight="1" x14ac:dyDescent="0.2">
      <c r="B203" s="32"/>
      <c r="C203" s="128" t="s">
        <v>323</v>
      </c>
      <c r="D203" s="128" t="s">
        <v>212</v>
      </c>
      <c r="E203" s="129" t="s">
        <v>324</v>
      </c>
      <c r="F203" s="130" t="s">
        <v>325</v>
      </c>
      <c r="G203" s="131" t="s">
        <v>294</v>
      </c>
      <c r="H203" s="132">
        <v>11</v>
      </c>
      <c r="I203" s="133"/>
      <c r="J203" s="134">
        <f>ROUND(I203*H203,2)</f>
        <v>0</v>
      </c>
      <c r="K203" s="130" t="s">
        <v>216</v>
      </c>
      <c r="L203" s="32"/>
      <c r="M203" s="135" t="s">
        <v>1</v>
      </c>
      <c r="N203" s="136" t="s">
        <v>38</v>
      </c>
      <c r="P203" s="137">
        <f>O203*H203</f>
        <v>0</v>
      </c>
      <c r="Q203" s="137">
        <v>8.0000000000000007E-5</v>
      </c>
      <c r="R203" s="137">
        <f>Q203*H203</f>
        <v>8.8000000000000003E-4</v>
      </c>
      <c r="S203" s="137">
        <v>2.4930000000000001E-2</v>
      </c>
      <c r="T203" s="138">
        <f>S203*H203</f>
        <v>0.27423000000000003</v>
      </c>
      <c r="AR203" s="139" t="s">
        <v>210</v>
      </c>
      <c r="AT203" s="139" t="s">
        <v>212</v>
      </c>
      <c r="AU203" s="139" t="s">
        <v>81</v>
      </c>
      <c r="AY203" s="17" t="s">
        <v>211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7" t="s">
        <v>81</v>
      </c>
      <c r="BK203" s="140">
        <f>ROUND(I203*H203,2)</f>
        <v>0</v>
      </c>
      <c r="BL203" s="17" t="s">
        <v>210</v>
      </c>
      <c r="BM203" s="139" t="s">
        <v>326</v>
      </c>
    </row>
    <row r="204" spans="2:65" s="1" customFormat="1" ht="11.25" x14ac:dyDescent="0.2">
      <c r="B204" s="32"/>
      <c r="D204" s="141" t="s">
        <v>218</v>
      </c>
      <c r="F204" s="142" t="s">
        <v>325</v>
      </c>
      <c r="I204" s="143"/>
      <c r="L204" s="32"/>
      <c r="M204" s="144"/>
      <c r="T204" s="56"/>
      <c r="AT204" s="17" t="s">
        <v>218</v>
      </c>
      <c r="AU204" s="17" t="s">
        <v>81</v>
      </c>
    </row>
    <row r="205" spans="2:65" s="11" customFormat="1" ht="11.25" x14ac:dyDescent="0.2">
      <c r="B205" s="145"/>
      <c r="D205" s="141" t="s">
        <v>220</v>
      </c>
      <c r="E205" s="146" t="s">
        <v>1</v>
      </c>
      <c r="F205" s="147" t="s">
        <v>221</v>
      </c>
      <c r="H205" s="146" t="s">
        <v>1</v>
      </c>
      <c r="I205" s="148"/>
      <c r="L205" s="145"/>
      <c r="M205" s="149"/>
      <c r="T205" s="150"/>
      <c r="AT205" s="146" t="s">
        <v>220</v>
      </c>
      <c r="AU205" s="146" t="s">
        <v>81</v>
      </c>
      <c r="AV205" s="11" t="s">
        <v>81</v>
      </c>
      <c r="AW205" s="11" t="s">
        <v>30</v>
      </c>
      <c r="AX205" s="11" t="s">
        <v>73</v>
      </c>
      <c r="AY205" s="146" t="s">
        <v>211</v>
      </c>
    </row>
    <row r="206" spans="2:65" s="12" customFormat="1" ht="11.25" x14ac:dyDescent="0.2">
      <c r="B206" s="151"/>
      <c r="D206" s="141" t="s">
        <v>220</v>
      </c>
      <c r="E206" s="152" t="s">
        <v>327</v>
      </c>
      <c r="F206" s="153" t="s">
        <v>328</v>
      </c>
      <c r="H206" s="154">
        <v>11</v>
      </c>
      <c r="I206" s="155"/>
      <c r="L206" s="151"/>
      <c r="M206" s="156"/>
      <c r="T206" s="157"/>
      <c r="AT206" s="152" t="s">
        <v>220</v>
      </c>
      <c r="AU206" s="152" t="s">
        <v>81</v>
      </c>
      <c r="AV206" s="12" t="s">
        <v>90</v>
      </c>
      <c r="AW206" s="12" t="s">
        <v>30</v>
      </c>
      <c r="AX206" s="12" t="s">
        <v>81</v>
      </c>
      <c r="AY206" s="152" t="s">
        <v>211</v>
      </c>
    </row>
    <row r="207" spans="2:65" s="10" customFormat="1" ht="25.9" customHeight="1" x14ac:dyDescent="0.2">
      <c r="B207" s="118"/>
      <c r="D207" s="119" t="s">
        <v>72</v>
      </c>
      <c r="E207" s="120" t="s">
        <v>329</v>
      </c>
      <c r="F207" s="120" t="s">
        <v>330</v>
      </c>
      <c r="I207" s="121"/>
      <c r="J207" s="122">
        <f>BK207</f>
        <v>0</v>
      </c>
      <c r="L207" s="118"/>
      <c r="M207" s="123"/>
      <c r="P207" s="124">
        <f>SUM(P208:P211)</f>
        <v>0</v>
      </c>
      <c r="R207" s="124">
        <f>SUM(R208:R211)</f>
        <v>0</v>
      </c>
      <c r="T207" s="125">
        <f>SUM(T208:T211)</f>
        <v>0.03</v>
      </c>
      <c r="AR207" s="119" t="s">
        <v>210</v>
      </c>
      <c r="AT207" s="126" t="s">
        <v>72</v>
      </c>
      <c r="AU207" s="126" t="s">
        <v>73</v>
      </c>
      <c r="AY207" s="119" t="s">
        <v>211</v>
      </c>
      <c r="BK207" s="127">
        <f>SUM(BK208:BK211)</f>
        <v>0</v>
      </c>
    </row>
    <row r="208" spans="2:65" s="1" customFormat="1" ht="16.5" customHeight="1" x14ac:dyDescent="0.2">
      <c r="B208" s="32"/>
      <c r="C208" s="128" t="s">
        <v>331</v>
      </c>
      <c r="D208" s="128" t="s">
        <v>212</v>
      </c>
      <c r="E208" s="129" t="s">
        <v>332</v>
      </c>
      <c r="F208" s="130" t="s">
        <v>333</v>
      </c>
      <c r="G208" s="131" t="s">
        <v>294</v>
      </c>
      <c r="H208" s="132">
        <v>1</v>
      </c>
      <c r="I208" s="133"/>
      <c r="J208" s="134">
        <f>ROUND(I208*H208,2)</f>
        <v>0</v>
      </c>
      <c r="K208" s="130" t="s">
        <v>216</v>
      </c>
      <c r="L208" s="32"/>
      <c r="M208" s="135" t="s">
        <v>1</v>
      </c>
      <c r="N208" s="136" t="s">
        <v>38</v>
      </c>
      <c r="P208" s="137">
        <f>O208*H208</f>
        <v>0</v>
      </c>
      <c r="Q208" s="137">
        <v>0</v>
      </c>
      <c r="R208" s="137">
        <f>Q208*H208</f>
        <v>0</v>
      </c>
      <c r="S208" s="137">
        <v>0.03</v>
      </c>
      <c r="T208" s="138">
        <f>S208*H208</f>
        <v>0.03</v>
      </c>
      <c r="AR208" s="139" t="s">
        <v>210</v>
      </c>
      <c r="AT208" s="139" t="s">
        <v>212</v>
      </c>
      <c r="AU208" s="139" t="s">
        <v>81</v>
      </c>
      <c r="AY208" s="17" t="s">
        <v>211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7" t="s">
        <v>81</v>
      </c>
      <c r="BK208" s="140">
        <f>ROUND(I208*H208,2)</f>
        <v>0</v>
      </c>
      <c r="BL208" s="17" t="s">
        <v>210</v>
      </c>
      <c r="BM208" s="139" t="s">
        <v>334</v>
      </c>
    </row>
    <row r="209" spans="2:65" s="1" customFormat="1" ht="11.25" x14ac:dyDescent="0.2">
      <c r="B209" s="32"/>
      <c r="D209" s="141" t="s">
        <v>218</v>
      </c>
      <c r="F209" s="142" t="s">
        <v>333</v>
      </c>
      <c r="I209" s="143"/>
      <c r="L209" s="32"/>
      <c r="M209" s="144"/>
      <c r="T209" s="56"/>
      <c r="AT209" s="17" t="s">
        <v>218</v>
      </c>
      <c r="AU209" s="17" t="s">
        <v>81</v>
      </c>
    </row>
    <row r="210" spans="2:65" s="11" customFormat="1" ht="11.25" x14ac:dyDescent="0.2">
      <c r="B210" s="145"/>
      <c r="D210" s="141" t="s">
        <v>220</v>
      </c>
      <c r="E210" s="146" t="s">
        <v>1</v>
      </c>
      <c r="F210" s="147" t="s">
        <v>221</v>
      </c>
      <c r="H210" s="146" t="s">
        <v>1</v>
      </c>
      <c r="I210" s="148"/>
      <c r="L210" s="145"/>
      <c r="M210" s="149"/>
      <c r="T210" s="150"/>
      <c r="AT210" s="146" t="s">
        <v>220</v>
      </c>
      <c r="AU210" s="146" t="s">
        <v>81</v>
      </c>
      <c r="AV210" s="11" t="s">
        <v>81</v>
      </c>
      <c r="AW210" s="11" t="s">
        <v>30</v>
      </c>
      <c r="AX210" s="11" t="s">
        <v>73</v>
      </c>
      <c r="AY210" s="146" t="s">
        <v>211</v>
      </c>
    </row>
    <row r="211" spans="2:65" s="12" customFormat="1" ht="11.25" x14ac:dyDescent="0.2">
      <c r="B211" s="151"/>
      <c r="D211" s="141" t="s">
        <v>220</v>
      </c>
      <c r="E211" s="152" t="s">
        <v>335</v>
      </c>
      <c r="F211" s="153" t="s">
        <v>81</v>
      </c>
      <c r="H211" s="154">
        <v>1</v>
      </c>
      <c r="I211" s="155"/>
      <c r="L211" s="151"/>
      <c r="M211" s="156"/>
      <c r="T211" s="157"/>
      <c r="AT211" s="152" t="s">
        <v>220</v>
      </c>
      <c r="AU211" s="152" t="s">
        <v>81</v>
      </c>
      <c r="AV211" s="12" t="s">
        <v>90</v>
      </c>
      <c r="AW211" s="12" t="s">
        <v>30</v>
      </c>
      <c r="AX211" s="12" t="s">
        <v>81</v>
      </c>
      <c r="AY211" s="152" t="s">
        <v>211</v>
      </c>
    </row>
    <row r="212" spans="2:65" s="10" customFormat="1" ht="25.9" customHeight="1" x14ac:dyDescent="0.2">
      <c r="B212" s="118"/>
      <c r="D212" s="119" t="s">
        <v>72</v>
      </c>
      <c r="E212" s="120" t="s">
        <v>336</v>
      </c>
      <c r="F212" s="120" t="s">
        <v>337</v>
      </c>
      <c r="I212" s="121"/>
      <c r="J212" s="122">
        <f>BK212</f>
        <v>0</v>
      </c>
      <c r="L212" s="118"/>
      <c r="M212" s="123"/>
      <c r="P212" s="124">
        <f>SUM(P213:P220)</f>
        <v>0</v>
      </c>
      <c r="R212" s="124">
        <f>SUM(R213:R220)</f>
        <v>0</v>
      </c>
      <c r="T212" s="125">
        <f>SUM(T213:T220)</f>
        <v>8.9700000000000002E-2</v>
      </c>
      <c r="AR212" s="119" t="s">
        <v>210</v>
      </c>
      <c r="AT212" s="126" t="s">
        <v>72</v>
      </c>
      <c r="AU212" s="126" t="s">
        <v>73</v>
      </c>
      <c r="AY212" s="119" t="s">
        <v>211</v>
      </c>
      <c r="BK212" s="127">
        <f>SUM(BK213:BK220)</f>
        <v>0</v>
      </c>
    </row>
    <row r="213" spans="2:65" s="1" customFormat="1" ht="16.5" customHeight="1" x14ac:dyDescent="0.2">
      <c r="B213" s="32"/>
      <c r="C213" s="128" t="s">
        <v>338</v>
      </c>
      <c r="D213" s="128" t="s">
        <v>212</v>
      </c>
      <c r="E213" s="129" t="s">
        <v>339</v>
      </c>
      <c r="F213" s="130" t="s">
        <v>340</v>
      </c>
      <c r="G213" s="131" t="s">
        <v>294</v>
      </c>
      <c r="H213" s="132">
        <v>8</v>
      </c>
      <c r="I213" s="133"/>
      <c r="J213" s="134">
        <f>ROUND(I213*H213,2)</f>
        <v>0</v>
      </c>
      <c r="K213" s="130" t="s">
        <v>216</v>
      </c>
      <c r="L213" s="32"/>
      <c r="M213" s="135" t="s">
        <v>1</v>
      </c>
      <c r="N213" s="136" t="s">
        <v>38</v>
      </c>
      <c r="P213" s="137">
        <f>O213*H213</f>
        <v>0</v>
      </c>
      <c r="Q213" s="137">
        <v>0</v>
      </c>
      <c r="R213" s="137">
        <f>Q213*H213</f>
        <v>0</v>
      </c>
      <c r="S213" s="137">
        <v>1.12E-2</v>
      </c>
      <c r="T213" s="138">
        <f>S213*H213</f>
        <v>8.9599999999999999E-2</v>
      </c>
      <c r="AR213" s="139" t="s">
        <v>210</v>
      </c>
      <c r="AT213" s="139" t="s">
        <v>212</v>
      </c>
      <c r="AU213" s="139" t="s">
        <v>81</v>
      </c>
      <c r="AY213" s="17" t="s">
        <v>211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7" t="s">
        <v>81</v>
      </c>
      <c r="BK213" s="140">
        <f>ROUND(I213*H213,2)</f>
        <v>0</v>
      </c>
      <c r="BL213" s="17" t="s">
        <v>210</v>
      </c>
      <c r="BM213" s="139" t="s">
        <v>341</v>
      </c>
    </row>
    <row r="214" spans="2:65" s="1" customFormat="1" ht="11.25" x14ac:dyDescent="0.2">
      <c r="B214" s="32"/>
      <c r="D214" s="141" t="s">
        <v>218</v>
      </c>
      <c r="F214" s="142" t="s">
        <v>340</v>
      </c>
      <c r="I214" s="143"/>
      <c r="L214" s="32"/>
      <c r="M214" s="144"/>
      <c r="T214" s="56"/>
      <c r="AT214" s="17" t="s">
        <v>218</v>
      </c>
      <c r="AU214" s="17" t="s">
        <v>81</v>
      </c>
    </row>
    <row r="215" spans="2:65" s="11" customFormat="1" ht="11.25" x14ac:dyDescent="0.2">
      <c r="B215" s="145"/>
      <c r="D215" s="141" t="s">
        <v>220</v>
      </c>
      <c r="E215" s="146" t="s">
        <v>1</v>
      </c>
      <c r="F215" s="147" t="s">
        <v>221</v>
      </c>
      <c r="H215" s="146" t="s">
        <v>1</v>
      </c>
      <c r="I215" s="148"/>
      <c r="L215" s="145"/>
      <c r="M215" s="149"/>
      <c r="T215" s="150"/>
      <c r="AT215" s="146" t="s">
        <v>220</v>
      </c>
      <c r="AU215" s="146" t="s">
        <v>81</v>
      </c>
      <c r="AV215" s="11" t="s">
        <v>81</v>
      </c>
      <c r="AW215" s="11" t="s">
        <v>30</v>
      </c>
      <c r="AX215" s="11" t="s">
        <v>73</v>
      </c>
      <c r="AY215" s="146" t="s">
        <v>211</v>
      </c>
    </row>
    <row r="216" spans="2:65" s="12" customFormat="1" ht="11.25" x14ac:dyDescent="0.2">
      <c r="B216" s="151"/>
      <c r="D216" s="141" t="s">
        <v>220</v>
      </c>
      <c r="E216" s="152" t="s">
        <v>342</v>
      </c>
      <c r="F216" s="153" t="s">
        <v>244</v>
      </c>
      <c r="H216" s="154">
        <v>8</v>
      </c>
      <c r="I216" s="155"/>
      <c r="L216" s="151"/>
      <c r="M216" s="156"/>
      <c r="T216" s="157"/>
      <c r="AT216" s="152" t="s">
        <v>220</v>
      </c>
      <c r="AU216" s="152" t="s">
        <v>81</v>
      </c>
      <c r="AV216" s="12" t="s">
        <v>90</v>
      </c>
      <c r="AW216" s="12" t="s">
        <v>30</v>
      </c>
      <c r="AX216" s="12" t="s">
        <v>81</v>
      </c>
      <c r="AY216" s="152" t="s">
        <v>211</v>
      </c>
    </row>
    <row r="217" spans="2:65" s="1" customFormat="1" ht="16.5" customHeight="1" x14ac:dyDescent="0.2">
      <c r="B217" s="32"/>
      <c r="C217" s="128" t="s">
        <v>343</v>
      </c>
      <c r="D217" s="128" t="s">
        <v>212</v>
      </c>
      <c r="E217" s="129" t="s">
        <v>344</v>
      </c>
      <c r="F217" s="130" t="s">
        <v>345</v>
      </c>
      <c r="G217" s="131" t="s">
        <v>294</v>
      </c>
      <c r="H217" s="132">
        <v>1</v>
      </c>
      <c r="I217" s="133"/>
      <c r="J217" s="134">
        <f>ROUND(I217*H217,2)</f>
        <v>0</v>
      </c>
      <c r="K217" s="130" t="s">
        <v>216</v>
      </c>
      <c r="L217" s="32"/>
      <c r="M217" s="135" t="s">
        <v>1</v>
      </c>
      <c r="N217" s="136" t="s">
        <v>38</v>
      </c>
      <c r="P217" s="137">
        <f>O217*H217</f>
        <v>0</v>
      </c>
      <c r="Q217" s="137">
        <v>0</v>
      </c>
      <c r="R217" s="137">
        <f>Q217*H217</f>
        <v>0</v>
      </c>
      <c r="S217" s="137">
        <v>1E-4</v>
      </c>
      <c r="T217" s="138">
        <f>S217*H217</f>
        <v>1E-4</v>
      </c>
      <c r="AR217" s="139" t="s">
        <v>210</v>
      </c>
      <c r="AT217" s="139" t="s">
        <v>212</v>
      </c>
      <c r="AU217" s="139" t="s">
        <v>81</v>
      </c>
      <c r="AY217" s="17" t="s">
        <v>211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7" t="s">
        <v>81</v>
      </c>
      <c r="BK217" s="140">
        <f>ROUND(I217*H217,2)</f>
        <v>0</v>
      </c>
      <c r="BL217" s="17" t="s">
        <v>210</v>
      </c>
      <c r="BM217" s="139" t="s">
        <v>346</v>
      </c>
    </row>
    <row r="218" spans="2:65" s="1" customFormat="1" ht="11.25" x14ac:dyDescent="0.2">
      <c r="B218" s="32"/>
      <c r="D218" s="141" t="s">
        <v>218</v>
      </c>
      <c r="F218" s="142" t="s">
        <v>345</v>
      </c>
      <c r="I218" s="143"/>
      <c r="L218" s="32"/>
      <c r="M218" s="144"/>
      <c r="T218" s="56"/>
      <c r="AT218" s="17" t="s">
        <v>218</v>
      </c>
      <c r="AU218" s="17" t="s">
        <v>81</v>
      </c>
    </row>
    <row r="219" spans="2:65" s="11" customFormat="1" ht="11.25" x14ac:dyDescent="0.2">
      <c r="B219" s="145"/>
      <c r="D219" s="141" t="s">
        <v>220</v>
      </c>
      <c r="E219" s="146" t="s">
        <v>1</v>
      </c>
      <c r="F219" s="147" t="s">
        <v>221</v>
      </c>
      <c r="H219" s="146" t="s">
        <v>1</v>
      </c>
      <c r="I219" s="148"/>
      <c r="L219" s="145"/>
      <c r="M219" s="149"/>
      <c r="T219" s="150"/>
      <c r="AT219" s="146" t="s">
        <v>220</v>
      </c>
      <c r="AU219" s="146" t="s">
        <v>81</v>
      </c>
      <c r="AV219" s="11" t="s">
        <v>81</v>
      </c>
      <c r="AW219" s="11" t="s">
        <v>30</v>
      </c>
      <c r="AX219" s="11" t="s">
        <v>73</v>
      </c>
      <c r="AY219" s="146" t="s">
        <v>211</v>
      </c>
    </row>
    <row r="220" spans="2:65" s="12" customFormat="1" ht="11.25" x14ac:dyDescent="0.2">
      <c r="B220" s="151"/>
      <c r="D220" s="141" t="s">
        <v>220</v>
      </c>
      <c r="E220" s="152" t="s">
        <v>347</v>
      </c>
      <c r="F220" s="153" t="s">
        <v>81</v>
      </c>
      <c r="H220" s="154">
        <v>1</v>
      </c>
      <c r="I220" s="155"/>
      <c r="L220" s="151"/>
      <c r="M220" s="156"/>
      <c r="T220" s="157"/>
      <c r="AT220" s="152" t="s">
        <v>220</v>
      </c>
      <c r="AU220" s="152" t="s">
        <v>81</v>
      </c>
      <c r="AV220" s="12" t="s">
        <v>90</v>
      </c>
      <c r="AW220" s="12" t="s">
        <v>30</v>
      </c>
      <c r="AX220" s="12" t="s">
        <v>81</v>
      </c>
      <c r="AY220" s="152" t="s">
        <v>211</v>
      </c>
    </row>
    <row r="221" spans="2:65" s="10" customFormat="1" ht="25.9" customHeight="1" x14ac:dyDescent="0.2">
      <c r="B221" s="118"/>
      <c r="D221" s="119" t="s">
        <v>72</v>
      </c>
      <c r="E221" s="120" t="s">
        <v>348</v>
      </c>
      <c r="F221" s="120" t="s">
        <v>349</v>
      </c>
      <c r="I221" s="121"/>
      <c r="J221" s="122">
        <f>BK221</f>
        <v>0</v>
      </c>
      <c r="L221" s="118"/>
      <c r="M221" s="123"/>
      <c r="P221" s="124">
        <f>SUM(P222:P236)</f>
        <v>0</v>
      </c>
      <c r="R221" s="124">
        <f>SUM(R222:R236)</f>
        <v>0</v>
      </c>
      <c r="T221" s="125">
        <f>SUM(T222:T236)</f>
        <v>7.8479200000000002</v>
      </c>
      <c r="AR221" s="119" t="s">
        <v>210</v>
      </c>
      <c r="AT221" s="126" t="s">
        <v>72</v>
      </c>
      <c r="AU221" s="126" t="s">
        <v>73</v>
      </c>
      <c r="AY221" s="119" t="s">
        <v>211</v>
      </c>
      <c r="BK221" s="127">
        <f>SUM(BK222:BK236)</f>
        <v>0</v>
      </c>
    </row>
    <row r="222" spans="2:65" s="1" customFormat="1" ht="24.2" customHeight="1" x14ac:dyDescent="0.2">
      <c r="B222" s="32"/>
      <c r="C222" s="128" t="s">
        <v>350</v>
      </c>
      <c r="D222" s="128" t="s">
        <v>212</v>
      </c>
      <c r="E222" s="129" t="s">
        <v>351</v>
      </c>
      <c r="F222" s="130" t="s">
        <v>352</v>
      </c>
      <c r="G222" s="131" t="s">
        <v>230</v>
      </c>
      <c r="H222" s="132">
        <v>279.08</v>
      </c>
      <c r="I222" s="133"/>
      <c r="J222" s="134">
        <f>ROUND(I222*H222,2)</f>
        <v>0</v>
      </c>
      <c r="K222" s="130" t="s">
        <v>216</v>
      </c>
      <c r="L222" s="32"/>
      <c r="M222" s="135" t="s">
        <v>1</v>
      </c>
      <c r="N222" s="136" t="s">
        <v>38</v>
      </c>
      <c r="P222" s="137">
        <f>O222*H222</f>
        <v>0</v>
      </c>
      <c r="Q222" s="137">
        <v>0</v>
      </c>
      <c r="R222" s="137">
        <f>Q222*H222</f>
        <v>0</v>
      </c>
      <c r="S222" s="137">
        <v>1.4E-2</v>
      </c>
      <c r="T222" s="138">
        <f>S222*H222</f>
        <v>3.9071199999999999</v>
      </c>
      <c r="AR222" s="139" t="s">
        <v>210</v>
      </c>
      <c r="AT222" s="139" t="s">
        <v>212</v>
      </c>
      <c r="AU222" s="139" t="s">
        <v>81</v>
      </c>
      <c r="AY222" s="17" t="s">
        <v>211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7" t="s">
        <v>81</v>
      </c>
      <c r="BK222" s="140">
        <f>ROUND(I222*H222,2)</f>
        <v>0</v>
      </c>
      <c r="BL222" s="17" t="s">
        <v>210</v>
      </c>
      <c r="BM222" s="139" t="s">
        <v>353</v>
      </c>
    </row>
    <row r="223" spans="2:65" s="1" customFormat="1" ht="11.25" x14ac:dyDescent="0.2">
      <c r="B223" s="32"/>
      <c r="D223" s="141" t="s">
        <v>218</v>
      </c>
      <c r="F223" s="142" t="s">
        <v>352</v>
      </c>
      <c r="I223" s="143"/>
      <c r="L223" s="32"/>
      <c r="M223" s="144"/>
      <c r="T223" s="56"/>
      <c r="AT223" s="17" t="s">
        <v>218</v>
      </c>
      <c r="AU223" s="17" t="s">
        <v>81</v>
      </c>
    </row>
    <row r="224" spans="2:65" s="11" customFormat="1" ht="11.25" x14ac:dyDescent="0.2">
      <c r="B224" s="145"/>
      <c r="D224" s="141" t="s">
        <v>220</v>
      </c>
      <c r="E224" s="146" t="s">
        <v>1</v>
      </c>
      <c r="F224" s="147" t="s">
        <v>221</v>
      </c>
      <c r="H224" s="146" t="s">
        <v>1</v>
      </c>
      <c r="I224" s="148"/>
      <c r="L224" s="145"/>
      <c r="M224" s="149"/>
      <c r="T224" s="150"/>
      <c r="AT224" s="146" t="s">
        <v>220</v>
      </c>
      <c r="AU224" s="146" t="s">
        <v>81</v>
      </c>
      <c r="AV224" s="11" t="s">
        <v>81</v>
      </c>
      <c r="AW224" s="11" t="s">
        <v>30</v>
      </c>
      <c r="AX224" s="11" t="s">
        <v>73</v>
      </c>
      <c r="AY224" s="146" t="s">
        <v>211</v>
      </c>
    </row>
    <row r="225" spans="2:65" s="11" customFormat="1" ht="11.25" x14ac:dyDescent="0.2">
      <c r="B225" s="145"/>
      <c r="D225" s="141" t="s">
        <v>220</v>
      </c>
      <c r="E225" s="146" t="s">
        <v>1</v>
      </c>
      <c r="F225" s="147" t="s">
        <v>354</v>
      </c>
      <c r="H225" s="146" t="s">
        <v>1</v>
      </c>
      <c r="I225" s="148"/>
      <c r="L225" s="145"/>
      <c r="M225" s="149"/>
      <c r="T225" s="150"/>
      <c r="AT225" s="146" t="s">
        <v>220</v>
      </c>
      <c r="AU225" s="146" t="s">
        <v>81</v>
      </c>
      <c r="AV225" s="11" t="s">
        <v>81</v>
      </c>
      <c r="AW225" s="11" t="s">
        <v>30</v>
      </c>
      <c r="AX225" s="11" t="s">
        <v>73</v>
      </c>
      <c r="AY225" s="146" t="s">
        <v>211</v>
      </c>
    </row>
    <row r="226" spans="2:65" s="12" customFormat="1" ht="11.25" x14ac:dyDescent="0.2">
      <c r="B226" s="151"/>
      <c r="D226" s="141" t="s">
        <v>220</v>
      </c>
      <c r="E226" s="152" t="s">
        <v>355</v>
      </c>
      <c r="F226" s="153" t="s">
        <v>356</v>
      </c>
      <c r="H226" s="154">
        <v>80</v>
      </c>
      <c r="I226" s="155"/>
      <c r="L226" s="151"/>
      <c r="M226" s="156"/>
      <c r="T226" s="157"/>
      <c r="AT226" s="152" t="s">
        <v>220</v>
      </c>
      <c r="AU226" s="152" t="s">
        <v>81</v>
      </c>
      <c r="AV226" s="12" t="s">
        <v>90</v>
      </c>
      <c r="AW226" s="12" t="s">
        <v>30</v>
      </c>
      <c r="AX226" s="12" t="s">
        <v>73</v>
      </c>
      <c r="AY226" s="152" t="s">
        <v>211</v>
      </c>
    </row>
    <row r="227" spans="2:65" s="12" customFormat="1" ht="11.25" x14ac:dyDescent="0.2">
      <c r="B227" s="151"/>
      <c r="D227" s="141" t="s">
        <v>220</v>
      </c>
      <c r="E227" s="152" t="s">
        <v>117</v>
      </c>
      <c r="F227" s="153" t="s">
        <v>357</v>
      </c>
      <c r="H227" s="154">
        <v>199.08</v>
      </c>
      <c r="I227" s="155"/>
      <c r="L227" s="151"/>
      <c r="M227" s="156"/>
      <c r="T227" s="157"/>
      <c r="AT227" s="152" t="s">
        <v>220</v>
      </c>
      <c r="AU227" s="152" t="s">
        <v>81</v>
      </c>
      <c r="AV227" s="12" t="s">
        <v>90</v>
      </c>
      <c r="AW227" s="12" t="s">
        <v>30</v>
      </c>
      <c r="AX227" s="12" t="s">
        <v>73</v>
      </c>
      <c r="AY227" s="152" t="s">
        <v>211</v>
      </c>
    </row>
    <row r="228" spans="2:65" s="12" customFormat="1" ht="11.25" x14ac:dyDescent="0.2">
      <c r="B228" s="151"/>
      <c r="D228" s="141" t="s">
        <v>220</v>
      </c>
      <c r="E228" s="152" t="s">
        <v>358</v>
      </c>
      <c r="F228" s="153" t="s">
        <v>359</v>
      </c>
      <c r="H228" s="154">
        <v>279.08</v>
      </c>
      <c r="I228" s="155"/>
      <c r="L228" s="151"/>
      <c r="M228" s="156"/>
      <c r="T228" s="157"/>
      <c r="AT228" s="152" t="s">
        <v>220</v>
      </c>
      <c r="AU228" s="152" t="s">
        <v>81</v>
      </c>
      <c r="AV228" s="12" t="s">
        <v>90</v>
      </c>
      <c r="AW228" s="12" t="s">
        <v>30</v>
      </c>
      <c r="AX228" s="12" t="s">
        <v>81</v>
      </c>
      <c r="AY228" s="152" t="s">
        <v>211</v>
      </c>
    </row>
    <row r="229" spans="2:65" s="1" customFormat="1" ht="24.2" customHeight="1" x14ac:dyDescent="0.2">
      <c r="B229" s="32"/>
      <c r="C229" s="128" t="s">
        <v>360</v>
      </c>
      <c r="D229" s="128" t="s">
        <v>212</v>
      </c>
      <c r="E229" s="129" t="s">
        <v>361</v>
      </c>
      <c r="F229" s="130" t="s">
        <v>362</v>
      </c>
      <c r="G229" s="131" t="s">
        <v>230</v>
      </c>
      <c r="H229" s="132">
        <v>182.8</v>
      </c>
      <c r="I229" s="133"/>
      <c r="J229" s="134">
        <f>ROUND(I229*H229,2)</f>
        <v>0</v>
      </c>
      <c r="K229" s="130" t="s">
        <v>216</v>
      </c>
      <c r="L229" s="32"/>
      <c r="M229" s="135" t="s">
        <v>1</v>
      </c>
      <c r="N229" s="136" t="s">
        <v>38</v>
      </c>
      <c r="P229" s="137">
        <f>O229*H229</f>
        <v>0</v>
      </c>
      <c r="Q229" s="137">
        <v>0</v>
      </c>
      <c r="R229" s="137">
        <f>Q229*H229</f>
        <v>0</v>
      </c>
      <c r="S229" s="137">
        <v>6.0000000000000001E-3</v>
      </c>
      <c r="T229" s="138">
        <f>S229*H229</f>
        <v>1.0968</v>
      </c>
      <c r="AR229" s="139" t="s">
        <v>210</v>
      </c>
      <c r="AT229" s="139" t="s">
        <v>212</v>
      </c>
      <c r="AU229" s="139" t="s">
        <v>81</v>
      </c>
      <c r="AY229" s="17" t="s">
        <v>211</v>
      </c>
      <c r="BE229" s="140">
        <f>IF(N229="základní",J229,0)</f>
        <v>0</v>
      </c>
      <c r="BF229" s="140">
        <f>IF(N229="snížená",J229,0)</f>
        <v>0</v>
      </c>
      <c r="BG229" s="140">
        <f>IF(N229="zákl. přenesená",J229,0)</f>
        <v>0</v>
      </c>
      <c r="BH229" s="140">
        <f>IF(N229="sníž. přenesená",J229,0)</f>
        <v>0</v>
      </c>
      <c r="BI229" s="140">
        <f>IF(N229="nulová",J229,0)</f>
        <v>0</v>
      </c>
      <c r="BJ229" s="17" t="s">
        <v>81</v>
      </c>
      <c r="BK229" s="140">
        <f>ROUND(I229*H229,2)</f>
        <v>0</v>
      </c>
      <c r="BL229" s="17" t="s">
        <v>210</v>
      </c>
      <c r="BM229" s="139" t="s">
        <v>363</v>
      </c>
    </row>
    <row r="230" spans="2:65" s="1" customFormat="1" ht="19.5" x14ac:dyDescent="0.2">
      <c r="B230" s="32"/>
      <c r="D230" s="141" t="s">
        <v>218</v>
      </c>
      <c r="F230" s="142" t="s">
        <v>362</v>
      </c>
      <c r="I230" s="143"/>
      <c r="L230" s="32"/>
      <c r="M230" s="144"/>
      <c r="T230" s="56"/>
      <c r="AT230" s="17" t="s">
        <v>218</v>
      </c>
      <c r="AU230" s="17" t="s">
        <v>81</v>
      </c>
    </row>
    <row r="231" spans="2:65" s="11" customFormat="1" ht="11.25" x14ac:dyDescent="0.2">
      <c r="B231" s="145"/>
      <c r="D231" s="141" t="s">
        <v>220</v>
      </c>
      <c r="E231" s="146" t="s">
        <v>1</v>
      </c>
      <c r="F231" s="147" t="s">
        <v>221</v>
      </c>
      <c r="H231" s="146" t="s">
        <v>1</v>
      </c>
      <c r="I231" s="148"/>
      <c r="L231" s="145"/>
      <c r="M231" s="149"/>
      <c r="T231" s="150"/>
      <c r="AT231" s="146" t="s">
        <v>220</v>
      </c>
      <c r="AU231" s="146" t="s">
        <v>81</v>
      </c>
      <c r="AV231" s="11" t="s">
        <v>81</v>
      </c>
      <c r="AW231" s="11" t="s">
        <v>30</v>
      </c>
      <c r="AX231" s="11" t="s">
        <v>73</v>
      </c>
      <c r="AY231" s="146" t="s">
        <v>211</v>
      </c>
    </row>
    <row r="232" spans="2:65" s="12" customFormat="1" ht="11.25" x14ac:dyDescent="0.2">
      <c r="B232" s="151"/>
      <c r="D232" s="141" t="s">
        <v>220</v>
      </c>
      <c r="E232" s="152" t="s">
        <v>364</v>
      </c>
      <c r="F232" s="153" t="s">
        <v>365</v>
      </c>
      <c r="H232" s="154">
        <v>182.8</v>
      </c>
      <c r="I232" s="155"/>
      <c r="L232" s="151"/>
      <c r="M232" s="156"/>
      <c r="T232" s="157"/>
      <c r="AT232" s="152" t="s">
        <v>220</v>
      </c>
      <c r="AU232" s="152" t="s">
        <v>81</v>
      </c>
      <c r="AV232" s="12" t="s">
        <v>90</v>
      </c>
      <c r="AW232" s="12" t="s">
        <v>30</v>
      </c>
      <c r="AX232" s="12" t="s">
        <v>81</v>
      </c>
      <c r="AY232" s="152" t="s">
        <v>211</v>
      </c>
    </row>
    <row r="233" spans="2:65" s="1" customFormat="1" ht="24.2" customHeight="1" x14ac:dyDescent="0.2">
      <c r="B233" s="32"/>
      <c r="C233" s="128" t="s">
        <v>366</v>
      </c>
      <c r="D233" s="128" t="s">
        <v>212</v>
      </c>
      <c r="E233" s="129" t="s">
        <v>367</v>
      </c>
      <c r="F233" s="130" t="s">
        <v>368</v>
      </c>
      <c r="G233" s="131" t="s">
        <v>215</v>
      </c>
      <c r="H233" s="132">
        <v>189.6</v>
      </c>
      <c r="I233" s="133"/>
      <c r="J233" s="134">
        <f>ROUND(I233*H233,2)</f>
        <v>0</v>
      </c>
      <c r="K233" s="130" t="s">
        <v>216</v>
      </c>
      <c r="L233" s="32"/>
      <c r="M233" s="135" t="s">
        <v>1</v>
      </c>
      <c r="N233" s="136" t="s">
        <v>38</v>
      </c>
      <c r="P233" s="137">
        <f>O233*H233</f>
        <v>0</v>
      </c>
      <c r="Q233" s="137">
        <v>0</v>
      </c>
      <c r="R233" s="137">
        <f>Q233*H233</f>
        <v>0</v>
      </c>
      <c r="S233" s="137">
        <v>1.4999999999999999E-2</v>
      </c>
      <c r="T233" s="138">
        <f>S233*H233</f>
        <v>2.8439999999999999</v>
      </c>
      <c r="AR233" s="139" t="s">
        <v>210</v>
      </c>
      <c r="AT233" s="139" t="s">
        <v>212</v>
      </c>
      <c r="AU233" s="139" t="s">
        <v>81</v>
      </c>
      <c r="AY233" s="17" t="s">
        <v>211</v>
      </c>
      <c r="BE233" s="140">
        <f>IF(N233="základní",J233,0)</f>
        <v>0</v>
      </c>
      <c r="BF233" s="140">
        <f>IF(N233="snížená",J233,0)</f>
        <v>0</v>
      </c>
      <c r="BG233" s="140">
        <f>IF(N233="zákl. přenesená",J233,0)</f>
        <v>0</v>
      </c>
      <c r="BH233" s="140">
        <f>IF(N233="sníž. přenesená",J233,0)</f>
        <v>0</v>
      </c>
      <c r="BI233" s="140">
        <f>IF(N233="nulová",J233,0)</f>
        <v>0</v>
      </c>
      <c r="BJ233" s="17" t="s">
        <v>81</v>
      </c>
      <c r="BK233" s="140">
        <f>ROUND(I233*H233,2)</f>
        <v>0</v>
      </c>
      <c r="BL233" s="17" t="s">
        <v>210</v>
      </c>
      <c r="BM233" s="139" t="s">
        <v>369</v>
      </c>
    </row>
    <row r="234" spans="2:65" s="1" customFormat="1" ht="19.5" x14ac:dyDescent="0.2">
      <c r="B234" s="32"/>
      <c r="D234" s="141" t="s">
        <v>218</v>
      </c>
      <c r="F234" s="142" t="s">
        <v>368</v>
      </c>
      <c r="I234" s="143"/>
      <c r="L234" s="32"/>
      <c r="M234" s="144"/>
      <c r="T234" s="56"/>
      <c r="AT234" s="17" t="s">
        <v>218</v>
      </c>
      <c r="AU234" s="17" t="s">
        <v>81</v>
      </c>
    </row>
    <row r="235" spans="2:65" s="11" customFormat="1" ht="11.25" x14ac:dyDescent="0.2">
      <c r="B235" s="145"/>
      <c r="D235" s="141" t="s">
        <v>220</v>
      </c>
      <c r="E235" s="146" t="s">
        <v>1</v>
      </c>
      <c r="F235" s="147" t="s">
        <v>221</v>
      </c>
      <c r="H235" s="146" t="s">
        <v>1</v>
      </c>
      <c r="I235" s="148"/>
      <c r="L235" s="145"/>
      <c r="M235" s="149"/>
      <c r="T235" s="150"/>
      <c r="AT235" s="146" t="s">
        <v>220</v>
      </c>
      <c r="AU235" s="146" t="s">
        <v>81</v>
      </c>
      <c r="AV235" s="11" t="s">
        <v>81</v>
      </c>
      <c r="AW235" s="11" t="s">
        <v>30</v>
      </c>
      <c r="AX235" s="11" t="s">
        <v>73</v>
      </c>
      <c r="AY235" s="146" t="s">
        <v>211</v>
      </c>
    </row>
    <row r="236" spans="2:65" s="12" customFormat="1" ht="11.25" x14ac:dyDescent="0.2">
      <c r="B236" s="151"/>
      <c r="D236" s="141" t="s">
        <v>220</v>
      </c>
      <c r="E236" s="152" t="s">
        <v>370</v>
      </c>
      <c r="F236" s="153" t="s">
        <v>371</v>
      </c>
      <c r="H236" s="154">
        <v>189.6</v>
      </c>
      <c r="I236" s="155"/>
      <c r="L236" s="151"/>
      <c r="M236" s="156"/>
      <c r="T236" s="157"/>
      <c r="AT236" s="152" t="s">
        <v>220</v>
      </c>
      <c r="AU236" s="152" t="s">
        <v>81</v>
      </c>
      <c r="AV236" s="12" t="s">
        <v>90</v>
      </c>
      <c r="AW236" s="12" t="s">
        <v>30</v>
      </c>
      <c r="AX236" s="12" t="s">
        <v>81</v>
      </c>
      <c r="AY236" s="152" t="s">
        <v>211</v>
      </c>
    </row>
    <row r="237" spans="2:65" s="10" customFormat="1" ht="25.9" customHeight="1" x14ac:dyDescent="0.2">
      <c r="B237" s="118"/>
      <c r="D237" s="119" t="s">
        <v>72</v>
      </c>
      <c r="E237" s="120" t="s">
        <v>372</v>
      </c>
      <c r="F237" s="120" t="s">
        <v>373</v>
      </c>
      <c r="I237" s="121"/>
      <c r="J237" s="122">
        <f>BK237</f>
        <v>0</v>
      </c>
      <c r="L237" s="118"/>
      <c r="M237" s="123"/>
      <c r="P237" s="124">
        <f>SUM(P238:P261)</f>
        <v>0</v>
      </c>
      <c r="R237" s="124">
        <f>SUM(R238:R261)</f>
        <v>0</v>
      </c>
      <c r="T237" s="125">
        <f>SUM(T238:T261)</f>
        <v>0.47468220000000005</v>
      </c>
      <c r="AR237" s="119" t="s">
        <v>210</v>
      </c>
      <c r="AT237" s="126" t="s">
        <v>72</v>
      </c>
      <c r="AU237" s="126" t="s">
        <v>73</v>
      </c>
      <c r="AY237" s="119" t="s">
        <v>211</v>
      </c>
      <c r="BK237" s="127">
        <f>SUM(BK238:BK261)</f>
        <v>0</v>
      </c>
    </row>
    <row r="238" spans="2:65" s="1" customFormat="1" ht="21.75" customHeight="1" x14ac:dyDescent="0.2">
      <c r="B238" s="32"/>
      <c r="C238" s="128" t="s">
        <v>374</v>
      </c>
      <c r="D238" s="128" t="s">
        <v>212</v>
      </c>
      <c r="E238" s="129" t="s">
        <v>375</v>
      </c>
      <c r="F238" s="130" t="s">
        <v>376</v>
      </c>
      <c r="G238" s="131" t="s">
        <v>230</v>
      </c>
      <c r="H238" s="132">
        <v>38.200000000000003</v>
      </c>
      <c r="I238" s="133"/>
      <c r="J238" s="134">
        <f>ROUND(I238*H238,2)</f>
        <v>0</v>
      </c>
      <c r="K238" s="130" t="s">
        <v>216</v>
      </c>
      <c r="L238" s="32"/>
      <c r="M238" s="135" t="s">
        <v>1</v>
      </c>
      <c r="N238" s="136" t="s">
        <v>38</v>
      </c>
      <c r="P238" s="137">
        <f>O238*H238</f>
        <v>0</v>
      </c>
      <c r="Q238" s="137">
        <v>0</v>
      </c>
      <c r="R238" s="137">
        <f>Q238*H238</f>
        <v>0</v>
      </c>
      <c r="S238" s="137">
        <v>3.3800000000000002E-3</v>
      </c>
      <c r="T238" s="138">
        <f>S238*H238</f>
        <v>0.12911600000000001</v>
      </c>
      <c r="AR238" s="139" t="s">
        <v>210</v>
      </c>
      <c r="AT238" s="139" t="s">
        <v>212</v>
      </c>
      <c r="AU238" s="139" t="s">
        <v>81</v>
      </c>
      <c r="AY238" s="17" t="s">
        <v>211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17" t="s">
        <v>81</v>
      </c>
      <c r="BK238" s="140">
        <f>ROUND(I238*H238,2)</f>
        <v>0</v>
      </c>
      <c r="BL238" s="17" t="s">
        <v>210</v>
      </c>
      <c r="BM238" s="139" t="s">
        <v>377</v>
      </c>
    </row>
    <row r="239" spans="2:65" s="1" customFormat="1" ht="11.25" x14ac:dyDescent="0.2">
      <c r="B239" s="32"/>
      <c r="D239" s="141" t="s">
        <v>218</v>
      </c>
      <c r="F239" s="142" t="s">
        <v>376</v>
      </c>
      <c r="I239" s="143"/>
      <c r="L239" s="32"/>
      <c r="M239" s="144"/>
      <c r="T239" s="56"/>
      <c r="AT239" s="17" t="s">
        <v>218</v>
      </c>
      <c r="AU239" s="17" t="s">
        <v>81</v>
      </c>
    </row>
    <row r="240" spans="2:65" s="11" customFormat="1" ht="11.25" x14ac:dyDescent="0.2">
      <c r="B240" s="145"/>
      <c r="D240" s="141" t="s">
        <v>220</v>
      </c>
      <c r="E240" s="146" t="s">
        <v>1</v>
      </c>
      <c r="F240" s="147" t="s">
        <v>221</v>
      </c>
      <c r="H240" s="146" t="s">
        <v>1</v>
      </c>
      <c r="I240" s="148"/>
      <c r="L240" s="145"/>
      <c r="M240" s="149"/>
      <c r="T240" s="150"/>
      <c r="AT240" s="146" t="s">
        <v>220</v>
      </c>
      <c r="AU240" s="146" t="s">
        <v>81</v>
      </c>
      <c r="AV240" s="11" t="s">
        <v>81</v>
      </c>
      <c r="AW240" s="11" t="s">
        <v>30</v>
      </c>
      <c r="AX240" s="11" t="s">
        <v>73</v>
      </c>
      <c r="AY240" s="146" t="s">
        <v>211</v>
      </c>
    </row>
    <row r="241" spans="2:65" s="12" customFormat="1" ht="11.25" x14ac:dyDescent="0.2">
      <c r="B241" s="151"/>
      <c r="D241" s="141" t="s">
        <v>220</v>
      </c>
      <c r="E241" s="152" t="s">
        <v>378</v>
      </c>
      <c r="F241" s="153" t="s">
        <v>379</v>
      </c>
      <c r="H241" s="154">
        <v>38.200000000000003</v>
      </c>
      <c r="I241" s="155"/>
      <c r="L241" s="151"/>
      <c r="M241" s="156"/>
      <c r="T241" s="157"/>
      <c r="AT241" s="152" t="s">
        <v>220</v>
      </c>
      <c r="AU241" s="152" t="s">
        <v>81</v>
      </c>
      <c r="AV241" s="12" t="s">
        <v>90</v>
      </c>
      <c r="AW241" s="12" t="s">
        <v>30</v>
      </c>
      <c r="AX241" s="12" t="s">
        <v>81</v>
      </c>
      <c r="AY241" s="152" t="s">
        <v>211</v>
      </c>
    </row>
    <row r="242" spans="2:65" s="1" customFormat="1" ht="16.5" customHeight="1" x14ac:dyDescent="0.2">
      <c r="B242" s="32"/>
      <c r="C242" s="128" t="s">
        <v>380</v>
      </c>
      <c r="D242" s="128" t="s">
        <v>212</v>
      </c>
      <c r="E242" s="129" t="s">
        <v>381</v>
      </c>
      <c r="F242" s="130" t="s">
        <v>382</v>
      </c>
      <c r="G242" s="131" t="s">
        <v>230</v>
      </c>
      <c r="H242" s="132">
        <v>18.96</v>
      </c>
      <c r="I242" s="133"/>
      <c r="J242" s="134">
        <f>ROUND(I242*H242,2)</f>
        <v>0</v>
      </c>
      <c r="K242" s="130" t="s">
        <v>216</v>
      </c>
      <c r="L242" s="32"/>
      <c r="M242" s="135" t="s">
        <v>1</v>
      </c>
      <c r="N242" s="136" t="s">
        <v>38</v>
      </c>
      <c r="P242" s="137">
        <f>O242*H242</f>
        <v>0</v>
      </c>
      <c r="Q242" s="137">
        <v>0</v>
      </c>
      <c r="R242" s="137">
        <f>Q242*H242</f>
        <v>0</v>
      </c>
      <c r="S242" s="137">
        <v>1.6999999999999999E-3</v>
      </c>
      <c r="T242" s="138">
        <f>S242*H242</f>
        <v>3.2231999999999997E-2</v>
      </c>
      <c r="AR242" s="139" t="s">
        <v>210</v>
      </c>
      <c r="AT242" s="139" t="s">
        <v>212</v>
      </c>
      <c r="AU242" s="139" t="s">
        <v>81</v>
      </c>
      <c r="AY242" s="17" t="s">
        <v>211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7" t="s">
        <v>81</v>
      </c>
      <c r="BK242" s="140">
        <f>ROUND(I242*H242,2)</f>
        <v>0</v>
      </c>
      <c r="BL242" s="17" t="s">
        <v>210</v>
      </c>
      <c r="BM242" s="139" t="s">
        <v>383</v>
      </c>
    </row>
    <row r="243" spans="2:65" s="1" customFormat="1" ht="11.25" x14ac:dyDescent="0.2">
      <c r="B243" s="32"/>
      <c r="D243" s="141" t="s">
        <v>218</v>
      </c>
      <c r="F243" s="142" t="s">
        <v>382</v>
      </c>
      <c r="I243" s="143"/>
      <c r="L243" s="32"/>
      <c r="M243" s="144"/>
      <c r="T243" s="56"/>
      <c r="AT243" s="17" t="s">
        <v>218</v>
      </c>
      <c r="AU243" s="17" t="s">
        <v>81</v>
      </c>
    </row>
    <row r="244" spans="2:65" s="11" customFormat="1" ht="11.25" x14ac:dyDescent="0.2">
      <c r="B244" s="145"/>
      <c r="D244" s="141" t="s">
        <v>220</v>
      </c>
      <c r="E244" s="146" t="s">
        <v>1</v>
      </c>
      <c r="F244" s="147" t="s">
        <v>221</v>
      </c>
      <c r="H244" s="146" t="s">
        <v>1</v>
      </c>
      <c r="I244" s="148"/>
      <c r="L244" s="145"/>
      <c r="M244" s="149"/>
      <c r="T244" s="150"/>
      <c r="AT244" s="146" t="s">
        <v>220</v>
      </c>
      <c r="AU244" s="146" t="s">
        <v>81</v>
      </c>
      <c r="AV244" s="11" t="s">
        <v>81</v>
      </c>
      <c r="AW244" s="11" t="s">
        <v>30</v>
      </c>
      <c r="AX244" s="11" t="s">
        <v>73</v>
      </c>
      <c r="AY244" s="146" t="s">
        <v>211</v>
      </c>
    </row>
    <row r="245" spans="2:65" s="12" customFormat="1" ht="11.25" x14ac:dyDescent="0.2">
      <c r="B245" s="151"/>
      <c r="D245" s="141" t="s">
        <v>220</v>
      </c>
      <c r="E245" s="152" t="s">
        <v>384</v>
      </c>
      <c r="F245" s="153" t="s">
        <v>385</v>
      </c>
      <c r="H245" s="154">
        <v>18.96</v>
      </c>
      <c r="I245" s="155"/>
      <c r="L245" s="151"/>
      <c r="M245" s="156"/>
      <c r="T245" s="157"/>
      <c r="AT245" s="152" t="s">
        <v>220</v>
      </c>
      <c r="AU245" s="152" t="s">
        <v>81</v>
      </c>
      <c r="AV245" s="12" t="s">
        <v>90</v>
      </c>
      <c r="AW245" s="12" t="s">
        <v>30</v>
      </c>
      <c r="AX245" s="12" t="s">
        <v>81</v>
      </c>
      <c r="AY245" s="152" t="s">
        <v>211</v>
      </c>
    </row>
    <row r="246" spans="2:65" s="1" customFormat="1" ht="16.5" customHeight="1" x14ac:dyDescent="0.2">
      <c r="B246" s="32"/>
      <c r="C246" s="128" t="s">
        <v>386</v>
      </c>
      <c r="D246" s="128" t="s">
        <v>212</v>
      </c>
      <c r="E246" s="129" t="s">
        <v>387</v>
      </c>
      <c r="F246" s="130" t="s">
        <v>388</v>
      </c>
      <c r="G246" s="131" t="s">
        <v>230</v>
      </c>
      <c r="H246" s="132">
        <v>76.400000000000006</v>
      </c>
      <c r="I246" s="133"/>
      <c r="J246" s="134">
        <f>ROUND(I246*H246,2)</f>
        <v>0</v>
      </c>
      <c r="K246" s="130" t="s">
        <v>216</v>
      </c>
      <c r="L246" s="32"/>
      <c r="M246" s="135" t="s">
        <v>1</v>
      </c>
      <c r="N246" s="136" t="s">
        <v>38</v>
      </c>
      <c r="P246" s="137">
        <f>O246*H246</f>
        <v>0</v>
      </c>
      <c r="Q246" s="137">
        <v>0</v>
      </c>
      <c r="R246" s="137">
        <f>Q246*H246</f>
        <v>0</v>
      </c>
      <c r="S246" s="137">
        <v>1.7700000000000001E-3</v>
      </c>
      <c r="T246" s="138">
        <f>S246*H246</f>
        <v>0.13522800000000001</v>
      </c>
      <c r="AR246" s="139" t="s">
        <v>210</v>
      </c>
      <c r="AT246" s="139" t="s">
        <v>212</v>
      </c>
      <c r="AU246" s="139" t="s">
        <v>81</v>
      </c>
      <c r="AY246" s="17" t="s">
        <v>211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17" t="s">
        <v>81</v>
      </c>
      <c r="BK246" s="140">
        <f>ROUND(I246*H246,2)</f>
        <v>0</v>
      </c>
      <c r="BL246" s="17" t="s">
        <v>210</v>
      </c>
      <c r="BM246" s="139" t="s">
        <v>389</v>
      </c>
    </row>
    <row r="247" spans="2:65" s="1" customFormat="1" ht="11.25" x14ac:dyDescent="0.2">
      <c r="B247" s="32"/>
      <c r="D247" s="141" t="s">
        <v>218</v>
      </c>
      <c r="F247" s="142" t="s">
        <v>388</v>
      </c>
      <c r="I247" s="143"/>
      <c r="L247" s="32"/>
      <c r="M247" s="144"/>
      <c r="T247" s="56"/>
      <c r="AT247" s="17" t="s">
        <v>218</v>
      </c>
      <c r="AU247" s="17" t="s">
        <v>81</v>
      </c>
    </row>
    <row r="248" spans="2:65" s="11" customFormat="1" ht="11.25" x14ac:dyDescent="0.2">
      <c r="B248" s="145"/>
      <c r="D248" s="141" t="s">
        <v>220</v>
      </c>
      <c r="E248" s="146" t="s">
        <v>1</v>
      </c>
      <c r="F248" s="147" t="s">
        <v>221</v>
      </c>
      <c r="H248" s="146" t="s">
        <v>1</v>
      </c>
      <c r="I248" s="148"/>
      <c r="L248" s="145"/>
      <c r="M248" s="149"/>
      <c r="T248" s="150"/>
      <c r="AT248" s="146" t="s">
        <v>220</v>
      </c>
      <c r="AU248" s="146" t="s">
        <v>81</v>
      </c>
      <c r="AV248" s="11" t="s">
        <v>81</v>
      </c>
      <c r="AW248" s="11" t="s">
        <v>30</v>
      </c>
      <c r="AX248" s="11" t="s">
        <v>73</v>
      </c>
      <c r="AY248" s="146" t="s">
        <v>211</v>
      </c>
    </row>
    <row r="249" spans="2:65" s="12" customFormat="1" ht="11.25" x14ac:dyDescent="0.2">
      <c r="B249" s="151"/>
      <c r="D249" s="141" t="s">
        <v>220</v>
      </c>
      <c r="E249" s="152" t="s">
        <v>390</v>
      </c>
      <c r="F249" s="153" t="s">
        <v>391</v>
      </c>
      <c r="H249" s="154">
        <v>76.400000000000006</v>
      </c>
      <c r="I249" s="155"/>
      <c r="L249" s="151"/>
      <c r="M249" s="156"/>
      <c r="T249" s="157"/>
      <c r="AT249" s="152" t="s">
        <v>220</v>
      </c>
      <c r="AU249" s="152" t="s">
        <v>81</v>
      </c>
      <c r="AV249" s="12" t="s">
        <v>90</v>
      </c>
      <c r="AW249" s="12" t="s">
        <v>30</v>
      </c>
      <c r="AX249" s="12" t="s">
        <v>81</v>
      </c>
      <c r="AY249" s="152" t="s">
        <v>211</v>
      </c>
    </row>
    <row r="250" spans="2:65" s="1" customFormat="1" ht="16.5" customHeight="1" x14ac:dyDescent="0.2">
      <c r="B250" s="32"/>
      <c r="C250" s="128" t="s">
        <v>392</v>
      </c>
      <c r="D250" s="128" t="s">
        <v>212</v>
      </c>
      <c r="E250" s="129" t="s">
        <v>393</v>
      </c>
      <c r="F250" s="130" t="s">
        <v>394</v>
      </c>
      <c r="G250" s="131" t="s">
        <v>230</v>
      </c>
      <c r="H250" s="132">
        <v>12.26</v>
      </c>
      <c r="I250" s="133"/>
      <c r="J250" s="134">
        <f>ROUND(I250*H250,2)</f>
        <v>0</v>
      </c>
      <c r="K250" s="130" t="s">
        <v>216</v>
      </c>
      <c r="L250" s="32"/>
      <c r="M250" s="135" t="s">
        <v>1</v>
      </c>
      <c r="N250" s="136" t="s">
        <v>38</v>
      </c>
      <c r="P250" s="137">
        <f>O250*H250</f>
        <v>0</v>
      </c>
      <c r="Q250" s="137">
        <v>0</v>
      </c>
      <c r="R250" s="137">
        <f>Q250*H250</f>
        <v>0</v>
      </c>
      <c r="S250" s="137">
        <v>1.67E-3</v>
      </c>
      <c r="T250" s="138">
        <f>S250*H250</f>
        <v>2.0474200000000001E-2</v>
      </c>
      <c r="AR250" s="139" t="s">
        <v>210</v>
      </c>
      <c r="AT250" s="139" t="s">
        <v>212</v>
      </c>
      <c r="AU250" s="139" t="s">
        <v>81</v>
      </c>
      <c r="AY250" s="17" t="s">
        <v>211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17" t="s">
        <v>81</v>
      </c>
      <c r="BK250" s="140">
        <f>ROUND(I250*H250,2)</f>
        <v>0</v>
      </c>
      <c r="BL250" s="17" t="s">
        <v>210</v>
      </c>
      <c r="BM250" s="139" t="s">
        <v>395</v>
      </c>
    </row>
    <row r="251" spans="2:65" s="1" customFormat="1" ht="11.25" x14ac:dyDescent="0.2">
      <c r="B251" s="32"/>
      <c r="D251" s="141" t="s">
        <v>218</v>
      </c>
      <c r="F251" s="142" t="s">
        <v>394</v>
      </c>
      <c r="I251" s="143"/>
      <c r="L251" s="32"/>
      <c r="M251" s="144"/>
      <c r="T251" s="56"/>
      <c r="AT251" s="17" t="s">
        <v>218</v>
      </c>
      <c r="AU251" s="17" t="s">
        <v>81</v>
      </c>
    </row>
    <row r="252" spans="2:65" s="11" customFormat="1" ht="11.25" x14ac:dyDescent="0.2">
      <c r="B252" s="145"/>
      <c r="D252" s="141" t="s">
        <v>220</v>
      </c>
      <c r="E252" s="146" t="s">
        <v>1</v>
      </c>
      <c r="F252" s="147" t="s">
        <v>221</v>
      </c>
      <c r="H252" s="146" t="s">
        <v>1</v>
      </c>
      <c r="I252" s="148"/>
      <c r="L252" s="145"/>
      <c r="M252" s="149"/>
      <c r="T252" s="150"/>
      <c r="AT252" s="146" t="s">
        <v>220</v>
      </c>
      <c r="AU252" s="146" t="s">
        <v>81</v>
      </c>
      <c r="AV252" s="11" t="s">
        <v>81</v>
      </c>
      <c r="AW252" s="11" t="s">
        <v>30</v>
      </c>
      <c r="AX252" s="11" t="s">
        <v>73</v>
      </c>
      <c r="AY252" s="146" t="s">
        <v>211</v>
      </c>
    </row>
    <row r="253" spans="2:65" s="12" customFormat="1" ht="11.25" x14ac:dyDescent="0.2">
      <c r="B253" s="151"/>
      <c r="D253" s="141" t="s">
        <v>220</v>
      </c>
      <c r="E253" s="152" t="s">
        <v>396</v>
      </c>
      <c r="F253" s="153" t="s">
        <v>397</v>
      </c>
      <c r="H253" s="154">
        <v>12.26</v>
      </c>
      <c r="I253" s="155"/>
      <c r="L253" s="151"/>
      <c r="M253" s="156"/>
      <c r="T253" s="157"/>
      <c r="AT253" s="152" t="s">
        <v>220</v>
      </c>
      <c r="AU253" s="152" t="s">
        <v>81</v>
      </c>
      <c r="AV253" s="12" t="s">
        <v>90</v>
      </c>
      <c r="AW253" s="12" t="s">
        <v>30</v>
      </c>
      <c r="AX253" s="12" t="s">
        <v>81</v>
      </c>
      <c r="AY253" s="152" t="s">
        <v>211</v>
      </c>
    </row>
    <row r="254" spans="2:65" s="1" customFormat="1" ht="16.5" customHeight="1" x14ac:dyDescent="0.2">
      <c r="B254" s="32"/>
      <c r="C254" s="128" t="s">
        <v>398</v>
      </c>
      <c r="D254" s="128" t="s">
        <v>212</v>
      </c>
      <c r="E254" s="129" t="s">
        <v>399</v>
      </c>
      <c r="F254" s="130" t="s">
        <v>400</v>
      </c>
      <c r="G254" s="131" t="s">
        <v>230</v>
      </c>
      <c r="H254" s="132">
        <v>38.200000000000003</v>
      </c>
      <c r="I254" s="133"/>
      <c r="J254" s="134">
        <f>ROUND(I254*H254,2)</f>
        <v>0</v>
      </c>
      <c r="K254" s="130" t="s">
        <v>216</v>
      </c>
      <c r="L254" s="32"/>
      <c r="M254" s="135" t="s">
        <v>1</v>
      </c>
      <c r="N254" s="136" t="s">
        <v>38</v>
      </c>
      <c r="P254" s="137">
        <f>O254*H254</f>
        <v>0</v>
      </c>
      <c r="Q254" s="137">
        <v>0</v>
      </c>
      <c r="R254" s="137">
        <f>Q254*H254</f>
        <v>0</v>
      </c>
      <c r="S254" s="137">
        <v>2.5999999999999999E-3</v>
      </c>
      <c r="T254" s="138">
        <f>S254*H254</f>
        <v>9.9320000000000006E-2</v>
      </c>
      <c r="AR254" s="139" t="s">
        <v>210</v>
      </c>
      <c r="AT254" s="139" t="s">
        <v>212</v>
      </c>
      <c r="AU254" s="139" t="s">
        <v>81</v>
      </c>
      <c r="AY254" s="17" t="s">
        <v>211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17" t="s">
        <v>81</v>
      </c>
      <c r="BK254" s="140">
        <f>ROUND(I254*H254,2)</f>
        <v>0</v>
      </c>
      <c r="BL254" s="17" t="s">
        <v>210</v>
      </c>
      <c r="BM254" s="139" t="s">
        <v>401</v>
      </c>
    </row>
    <row r="255" spans="2:65" s="1" customFormat="1" ht="11.25" x14ac:dyDescent="0.2">
      <c r="B255" s="32"/>
      <c r="D255" s="141" t="s">
        <v>218</v>
      </c>
      <c r="F255" s="142" t="s">
        <v>400</v>
      </c>
      <c r="I255" s="143"/>
      <c r="L255" s="32"/>
      <c r="M255" s="144"/>
      <c r="T255" s="56"/>
      <c r="AT255" s="17" t="s">
        <v>218</v>
      </c>
      <c r="AU255" s="17" t="s">
        <v>81</v>
      </c>
    </row>
    <row r="256" spans="2:65" s="11" customFormat="1" ht="11.25" x14ac:dyDescent="0.2">
      <c r="B256" s="145"/>
      <c r="D256" s="141" t="s">
        <v>220</v>
      </c>
      <c r="E256" s="146" t="s">
        <v>1</v>
      </c>
      <c r="F256" s="147" t="s">
        <v>221</v>
      </c>
      <c r="H256" s="146" t="s">
        <v>1</v>
      </c>
      <c r="I256" s="148"/>
      <c r="L256" s="145"/>
      <c r="M256" s="149"/>
      <c r="T256" s="150"/>
      <c r="AT256" s="146" t="s">
        <v>220</v>
      </c>
      <c r="AU256" s="146" t="s">
        <v>81</v>
      </c>
      <c r="AV256" s="11" t="s">
        <v>81</v>
      </c>
      <c r="AW256" s="11" t="s">
        <v>30</v>
      </c>
      <c r="AX256" s="11" t="s">
        <v>73</v>
      </c>
      <c r="AY256" s="146" t="s">
        <v>211</v>
      </c>
    </row>
    <row r="257" spans="2:65" s="12" customFormat="1" ht="11.25" x14ac:dyDescent="0.2">
      <c r="B257" s="151"/>
      <c r="D257" s="141" t="s">
        <v>220</v>
      </c>
      <c r="E257" s="152" t="s">
        <v>402</v>
      </c>
      <c r="F257" s="153" t="s">
        <v>379</v>
      </c>
      <c r="H257" s="154">
        <v>38.200000000000003</v>
      </c>
      <c r="I257" s="155"/>
      <c r="L257" s="151"/>
      <c r="M257" s="156"/>
      <c r="T257" s="157"/>
      <c r="AT257" s="152" t="s">
        <v>220</v>
      </c>
      <c r="AU257" s="152" t="s">
        <v>81</v>
      </c>
      <c r="AV257" s="12" t="s">
        <v>90</v>
      </c>
      <c r="AW257" s="12" t="s">
        <v>30</v>
      </c>
      <c r="AX257" s="12" t="s">
        <v>81</v>
      </c>
      <c r="AY257" s="152" t="s">
        <v>211</v>
      </c>
    </row>
    <row r="258" spans="2:65" s="1" customFormat="1" ht="16.5" customHeight="1" x14ac:dyDescent="0.2">
      <c r="B258" s="32"/>
      <c r="C258" s="128" t="s">
        <v>403</v>
      </c>
      <c r="D258" s="128" t="s">
        <v>212</v>
      </c>
      <c r="E258" s="129" t="s">
        <v>404</v>
      </c>
      <c r="F258" s="130" t="s">
        <v>405</v>
      </c>
      <c r="G258" s="131" t="s">
        <v>230</v>
      </c>
      <c r="H258" s="132">
        <v>14.8</v>
      </c>
      <c r="I258" s="133"/>
      <c r="J258" s="134">
        <f>ROUND(I258*H258,2)</f>
        <v>0</v>
      </c>
      <c r="K258" s="130" t="s">
        <v>216</v>
      </c>
      <c r="L258" s="32"/>
      <c r="M258" s="135" t="s">
        <v>1</v>
      </c>
      <c r="N258" s="136" t="s">
        <v>38</v>
      </c>
      <c r="P258" s="137">
        <f>O258*H258</f>
        <v>0</v>
      </c>
      <c r="Q258" s="137">
        <v>0</v>
      </c>
      <c r="R258" s="137">
        <f>Q258*H258</f>
        <v>0</v>
      </c>
      <c r="S258" s="137">
        <v>3.9399999999999999E-3</v>
      </c>
      <c r="T258" s="138">
        <f>S258*H258</f>
        <v>5.8312000000000003E-2</v>
      </c>
      <c r="AR258" s="139" t="s">
        <v>210</v>
      </c>
      <c r="AT258" s="139" t="s">
        <v>212</v>
      </c>
      <c r="AU258" s="139" t="s">
        <v>81</v>
      </c>
      <c r="AY258" s="17" t="s">
        <v>211</v>
      </c>
      <c r="BE258" s="140">
        <f>IF(N258="základní",J258,0)</f>
        <v>0</v>
      </c>
      <c r="BF258" s="140">
        <f>IF(N258="snížená",J258,0)</f>
        <v>0</v>
      </c>
      <c r="BG258" s="140">
        <f>IF(N258="zákl. přenesená",J258,0)</f>
        <v>0</v>
      </c>
      <c r="BH258" s="140">
        <f>IF(N258="sníž. přenesená",J258,0)</f>
        <v>0</v>
      </c>
      <c r="BI258" s="140">
        <f>IF(N258="nulová",J258,0)</f>
        <v>0</v>
      </c>
      <c r="BJ258" s="17" t="s">
        <v>81</v>
      </c>
      <c r="BK258" s="140">
        <f>ROUND(I258*H258,2)</f>
        <v>0</v>
      </c>
      <c r="BL258" s="17" t="s">
        <v>210</v>
      </c>
      <c r="BM258" s="139" t="s">
        <v>406</v>
      </c>
    </row>
    <row r="259" spans="2:65" s="1" customFormat="1" ht="11.25" x14ac:dyDescent="0.2">
      <c r="B259" s="32"/>
      <c r="D259" s="141" t="s">
        <v>218</v>
      </c>
      <c r="F259" s="142" t="s">
        <v>405</v>
      </c>
      <c r="I259" s="143"/>
      <c r="L259" s="32"/>
      <c r="M259" s="144"/>
      <c r="T259" s="56"/>
      <c r="AT259" s="17" t="s">
        <v>218</v>
      </c>
      <c r="AU259" s="17" t="s">
        <v>81</v>
      </c>
    </row>
    <row r="260" spans="2:65" s="11" customFormat="1" ht="11.25" x14ac:dyDescent="0.2">
      <c r="B260" s="145"/>
      <c r="D260" s="141" t="s">
        <v>220</v>
      </c>
      <c r="E260" s="146" t="s">
        <v>1</v>
      </c>
      <c r="F260" s="147" t="s">
        <v>221</v>
      </c>
      <c r="H260" s="146" t="s">
        <v>1</v>
      </c>
      <c r="I260" s="148"/>
      <c r="L260" s="145"/>
      <c r="M260" s="149"/>
      <c r="T260" s="150"/>
      <c r="AT260" s="146" t="s">
        <v>220</v>
      </c>
      <c r="AU260" s="146" t="s">
        <v>81</v>
      </c>
      <c r="AV260" s="11" t="s">
        <v>81</v>
      </c>
      <c r="AW260" s="11" t="s">
        <v>30</v>
      </c>
      <c r="AX260" s="11" t="s">
        <v>73</v>
      </c>
      <c r="AY260" s="146" t="s">
        <v>211</v>
      </c>
    </row>
    <row r="261" spans="2:65" s="12" customFormat="1" ht="11.25" x14ac:dyDescent="0.2">
      <c r="B261" s="151"/>
      <c r="D261" s="141" t="s">
        <v>220</v>
      </c>
      <c r="E261" s="152" t="s">
        <v>407</v>
      </c>
      <c r="F261" s="153" t="s">
        <v>408</v>
      </c>
      <c r="H261" s="154">
        <v>14.8</v>
      </c>
      <c r="I261" s="155"/>
      <c r="L261" s="151"/>
      <c r="M261" s="156"/>
      <c r="T261" s="157"/>
      <c r="AT261" s="152" t="s">
        <v>220</v>
      </c>
      <c r="AU261" s="152" t="s">
        <v>81</v>
      </c>
      <c r="AV261" s="12" t="s">
        <v>90</v>
      </c>
      <c r="AW261" s="12" t="s">
        <v>30</v>
      </c>
      <c r="AX261" s="12" t="s">
        <v>81</v>
      </c>
      <c r="AY261" s="152" t="s">
        <v>211</v>
      </c>
    </row>
    <row r="262" spans="2:65" s="10" customFormat="1" ht="25.9" customHeight="1" x14ac:dyDescent="0.2">
      <c r="B262" s="118"/>
      <c r="D262" s="119" t="s">
        <v>72</v>
      </c>
      <c r="E262" s="120" t="s">
        <v>409</v>
      </c>
      <c r="F262" s="120" t="s">
        <v>410</v>
      </c>
      <c r="I262" s="121"/>
      <c r="J262" s="122">
        <f>BK262</f>
        <v>0</v>
      </c>
      <c r="L262" s="118"/>
      <c r="M262" s="123"/>
      <c r="P262" s="124">
        <f>SUM(P263:P280)</f>
        <v>0</v>
      </c>
      <c r="R262" s="124">
        <f>SUM(R263:R280)</f>
        <v>0</v>
      </c>
      <c r="T262" s="125">
        <f>SUM(T263:T280)</f>
        <v>0.92719854999999995</v>
      </c>
      <c r="AR262" s="119" t="s">
        <v>210</v>
      </c>
      <c r="AT262" s="126" t="s">
        <v>72</v>
      </c>
      <c r="AU262" s="126" t="s">
        <v>73</v>
      </c>
      <c r="AY262" s="119" t="s">
        <v>211</v>
      </c>
      <c r="BK262" s="127">
        <f>SUM(BK263:BK280)</f>
        <v>0</v>
      </c>
    </row>
    <row r="263" spans="2:65" s="1" customFormat="1" ht="16.5" customHeight="1" x14ac:dyDescent="0.2">
      <c r="B263" s="32"/>
      <c r="C263" s="128" t="s">
        <v>411</v>
      </c>
      <c r="D263" s="128" t="s">
        <v>212</v>
      </c>
      <c r="E263" s="129" t="s">
        <v>412</v>
      </c>
      <c r="F263" s="130" t="s">
        <v>413</v>
      </c>
      <c r="G263" s="131" t="s">
        <v>215</v>
      </c>
      <c r="H263" s="132">
        <v>9.8070000000000004</v>
      </c>
      <c r="I263" s="133"/>
      <c r="J263" s="134">
        <f>ROUND(I263*H263,2)</f>
        <v>0</v>
      </c>
      <c r="K263" s="130" t="s">
        <v>216</v>
      </c>
      <c r="L263" s="32"/>
      <c r="M263" s="135" t="s">
        <v>1</v>
      </c>
      <c r="N263" s="136" t="s">
        <v>38</v>
      </c>
      <c r="P263" s="137">
        <f>O263*H263</f>
        <v>0</v>
      </c>
      <c r="Q263" s="137">
        <v>0</v>
      </c>
      <c r="R263" s="137">
        <f>Q263*H263</f>
        <v>0</v>
      </c>
      <c r="S263" s="137">
        <v>2.4649999999999998E-2</v>
      </c>
      <c r="T263" s="138">
        <f>S263*H263</f>
        <v>0.24174255</v>
      </c>
      <c r="AR263" s="139" t="s">
        <v>210</v>
      </c>
      <c r="AT263" s="139" t="s">
        <v>212</v>
      </c>
      <c r="AU263" s="139" t="s">
        <v>81</v>
      </c>
      <c r="AY263" s="17" t="s">
        <v>211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17" t="s">
        <v>81</v>
      </c>
      <c r="BK263" s="140">
        <f>ROUND(I263*H263,2)</f>
        <v>0</v>
      </c>
      <c r="BL263" s="17" t="s">
        <v>210</v>
      </c>
      <c r="BM263" s="139" t="s">
        <v>414</v>
      </c>
    </row>
    <row r="264" spans="2:65" s="1" customFormat="1" ht="11.25" x14ac:dyDescent="0.2">
      <c r="B264" s="32"/>
      <c r="D264" s="141" t="s">
        <v>218</v>
      </c>
      <c r="F264" s="142" t="s">
        <v>413</v>
      </c>
      <c r="I264" s="143"/>
      <c r="L264" s="32"/>
      <c r="M264" s="144"/>
      <c r="T264" s="56"/>
      <c r="AT264" s="17" t="s">
        <v>218</v>
      </c>
      <c r="AU264" s="17" t="s">
        <v>81</v>
      </c>
    </row>
    <row r="265" spans="2:65" s="11" customFormat="1" ht="11.25" x14ac:dyDescent="0.2">
      <c r="B265" s="145"/>
      <c r="D265" s="141" t="s">
        <v>220</v>
      </c>
      <c r="E265" s="146" t="s">
        <v>1</v>
      </c>
      <c r="F265" s="147" t="s">
        <v>221</v>
      </c>
      <c r="H265" s="146" t="s">
        <v>1</v>
      </c>
      <c r="I265" s="148"/>
      <c r="L265" s="145"/>
      <c r="M265" s="149"/>
      <c r="T265" s="150"/>
      <c r="AT265" s="146" t="s">
        <v>220</v>
      </c>
      <c r="AU265" s="146" t="s">
        <v>81</v>
      </c>
      <c r="AV265" s="11" t="s">
        <v>81</v>
      </c>
      <c r="AW265" s="11" t="s">
        <v>30</v>
      </c>
      <c r="AX265" s="11" t="s">
        <v>73</v>
      </c>
      <c r="AY265" s="146" t="s">
        <v>211</v>
      </c>
    </row>
    <row r="266" spans="2:65" s="12" customFormat="1" ht="11.25" x14ac:dyDescent="0.2">
      <c r="B266" s="151"/>
      <c r="D266" s="141" t="s">
        <v>220</v>
      </c>
      <c r="E266" s="152" t="s">
        <v>415</v>
      </c>
      <c r="F266" s="153" t="s">
        <v>416</v>
      </c>
      <c r="H266" s="154">
        <v>9.8070000000000004</v>
      </c>
      <c r="I266" s="155"/>
      <c r="L266" s="151"/>
      <c r="M266" s="156"/>
      <c r="T266" s="157"/>
      <c r="AT266" s="152" t="s">
        <v>220</v>
      </c>
      <c r="AU266" s="152" t="s">
        <v>81</v>
      </c>
      <c r="AV266" s="12" t="s">
        <v>90</v>
      </c>
      <c r="AW266" s="12" t="s">
        <v>30</v>
      </c>
      <c r="AX266" s="12" t="s">
        <v>81</v>
      </c>
      <c r="AY266" s="152" t="s">
        <v>211</v>
      </c>
    </row>
    <row r="267" spans="2:65" s="1" customFormat="1" ht="16.5" customHeight="1" x14ac:dyDescent="0.2">
      <c r="B267" s="32"/>
      <c r="C267" s="128" t="s">
        <v>100</v>
      </c>
      <c r="D267" s="128" t="s">
        <v>212</v>
      </c>
      <c r="E267" s="129" t="s">
        <v>417</v>
      </c>
      <c r="F267" s="130" t="s">
        <v>418</v>
      </c>
      <c r="G267" s="131" t="s">
        <v>215</v>
      </c>
      <c r="H267" s="132">
        <v>9.8070000000000004</v>
      </c>
      <c r="I267" s="133"/>
      <c r="J267" s="134">
        <f>ROUND(I267*H267,2)</f>
        <v>0</v>
      </c>
      <c r="K267" s="130" t="s">
        <v>216</v>
      </c>
      <c r="L267" s="32"/>
      <c r="M267" s="135" t="s">
        <v>1</v>
      </c>
      <c r="N267" s="136" t="s">
        <v>38</v>
      </c>
      <c r="P267" s="137">
        <f>O267*H267</f>
        <v>0</v>
      </c>
      <c r="Q267" s="137">
        <v>0</v>
      </c>
      <c r="R267" s="137">
        <f>Q267*H267</f>
        <v>0</v>
      </c>
      <c r="S267" s="137">
        <v>8.0000000000000002E-3</v>
      </c>
      <c r="T267" s="138">
        <f>S267*H267</f>
        <v>7.8455999999999998E-2</v>
      </c>
      <c r="AR267" s="139" t="s">
        <v>210</v>
      </c>
      <c r="AT267" s="139" t="s">
        <v>212</v>
      </c>
      <c r="AU267" s="139" t="s">
        <v>81</v>
      </c>
      <c r="AY267" s="17" t="s">
        <v>211</v>
      </c>
      <c r="BE267" s="140">
        <f>IF(N267="základní",J267,0)</f>
        <v>0</v>
      </c>
      <c r="BF267" s="140">
        <f>IF(N267="snížená",J267,0)</f>
        <v>0</v>
      </c>
      <c r="BG267" s="140">
        <f>IF(N267="zákl. přenesená",J267,0)</f>
        <v>0</v>
      </c>
      <c r="BH267" s="140">
        <f>IF(N267="sníž. přenesená",J267,0)</f>
        <v>0</v>
      </c>
      <c r="BI267" s="140">
        <f>IF(N267="nulová",J267,0)</f>
        <v>0</v>
      </c>
      <c r="BJ267" s="17" t="s">
        <v>81</v>
      </c>
      <c r="BK267" s="140">
        <f>ROUND(I267*H267,2)</f>
        <v>0</v>
      </c>
      <c r="BL267" s="17" t="s">
        <v>210</v>
      </c>
      <c r="BM267" s="139" t="s">
        <v>419</v>
      </c>
    </row>
    <row r="268" spans="2:65" s="1" customFormat="1" ht="11.25" x14ac:dyDescent="0.2">
      <c r="B268" s="32"/>
      <c r="D268" s="141" t="s">
        <v>218</v>
      </c>
      <c r="F268" s="142" t="s">
        <v>418</v>
      </c>
      <c r="I268" s="143"/>
      <c r="L268" s="32"/>
      <c r="M268" s="144"/>
      <c r="T268" s="56"/>
      <c r="AT268" s="17" t="s">
        <v>218</v>
      </c>
      <c r="AU268" s="17" t="s">
        <v>81</v>
      </c>
    </row>
    <row r="269" spans="2:65" s="1" customFormat="1" ht="16.5" customHeight="1" x14ac:dyDescent="0.2">
      <c r="B269" s="32"/>
      <c r="C269" s="128" t="s">
        <v>420</v>
      </c>
      <c r="D269" s="128" t="s">
        <v>212</v>
      </c>
      <c r="E269" s="129" t="s">
        <v>421</v>
      </c>
      <c r="F269" s="130" t="s">
        <v>422</v>
      </c>
      <c r="G269" s="131" t="s">
        <v>294</v>
      </c>
      <c r="H269" s="132">
        <v>8</v>
      </c>
      <c r="I269" s="133"/>
      <c r="J269" s="134">
        <f>ROUND(I269*H269,2)</f>
        <v>0</v>
      </c>
      <c r="K269" s="130" t="s">
        <v>216</v>
      </c>
      <c r="L269" s="32"/>
      <c r="M269" s="135" t="s">
        <v>1</v>
      </c>
      <c r="N269" s="136" t="s">
        <v>38</v>
      </c>
      <c r="P269" s="137">
        <f>O269*H269</f>
        <v>0</v>
      </c>
      <c r="Q269" s="137">
        <v>0</v>
      </c>
      <c r="R269" s="137">
        <f>Q269*H269</f>
        <v>0</v>
      </c>
      <c r="S269" s="137">
        <v>5.0000000000000001E-3</v>
      </c>
      <c r="T269" s="138">
        <f>S269*H269</f>
        <v>0.04</v>
      </c>
      <c r="AR269" s="139" t="s">
        <v>210</v>
      </c>
      <c r="AT269" s="139" t="s">
        <v>212</v>
      </c>
      <c r="AU269" s="139" t="s">
        <v>81</v>
      </c>
      <c r="AY269" s="17" t="s">
        <v>211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17" t="s">
        <v>81</v>
      </c>
      <c r="BK269" s="140">
        <f>ROUND(I269*H269,2)</f>
        <v>0</v>
      </c>
      <c r="BL269" s="17" t="s">
        <v>210</v>
      </c>
      <c r="BM269" s="139" t="s">
        <v>423</v>
      </c>
    </row>
    <row r="270" spans="2:65" s="1" customFormat="1" ht="11.25" x14ac:dyDescent="0.2">
      <c r="B270" s="32"/>
      <c r="D270" s="141" t="s">
        <v>218</v>
      </c>
      <c r="F270" s="142" t="s">
        <v>422</v>
      </c>
      <c r="I270" s="143"/>
      <c r="L270" s="32"/>
      <c r="M270" s="144"/>
      <c r="T270" s="56"/>
      <c r="AT270" s="17" t="s">
        <v>218</v>
      </c>
      <c r="AU270" s="17" t="s">
        <v>81</v>
      </c>
    </row>
    <row r="271" spans="2:65" s="11" customFormat="1" ht="11.25" x14ac:dyDescent="0.2">
      <c r="B271" s="145"/>
      <c r="D271" s="141" t="s">
        <v>220</v>
      </c>
      <c r="E271" s="146" t="s">
        <v>1</v>
      </c>
      <c r="F271" s="147" t="s">
        <v>221</v>
      </c>
      <c r="H271" s="146" t="s">
        <v>1</v>
      </c>
      <c r="I271" s="148"/>
      <c r="L271" s="145"/>
      <c r="M271" s="149"/>
      <c r="T271" s="150"/>
      <c r="AT271" s="146" t="s">
        <v>220</v>
      </c>
      <c r="AU271" s="146" t="s">
        <v>81</v>
      </c>
      <c r="AV271" s="11" t="s">
        <v>81</v>
      </c>
      <c r="AW271" s="11" t="s">
        <v>30</v>
      </c>
      <c r="AX271" s="11" t="s">
        <v>73</v>
      </c>
      <c r="AY271" s="146" t="s">
        <v>211</v>
      </c>
    </row>
    <row r="272" spans="2:65" s="12" customFormat="1" ht="11.25" x14ac:dyDescent="0.2">
      <c r="B272" s="151"/>
      <c r="D272" s="141" t="s">
        <v>220</v>
      </c>
      <c r="E272" s="152" t="s">
        <v>424</v>
      </c>
      <c r="F272" s="153" t="s">
        <v>244</v>
      </c>
      <c r="H272" s="154">
        <v>8</v>
      </c>
      <c r="I272" s="155"/>
      <c r="L272" s="151"/>
      <c r="M272" s="156"/>
      <c r="T272" s="157"/>
      <c r="AT272" s="152" t="s">
        <v>220</v>
      </c>
      <c r="AU272" s="152" t="s">
        <v>81</v>
      </c>
      <c r="AV272" s="12" t="s">
        <v>90</v>
      </c>
      <c r="AW272" s="12" t="s">
        <v>30</v>
      </c>
      <c r="AX272" s="12" t="s">
        <v>81</v>
      </c>
      <c r="AY272" s="152" t="s">
        <v>211</v>
      </c>
    </row>
    <row r="273" spans="2:65" s="1" customFormat="1" ht="21.75" customHeight="1" x14ac:dyDescent="0.2">
      <c r="B273" s="32"/>
      <c r="C273" s="128" t="s">
        <v>425</v>
      </c>
      <c r="D273" s="128" t="s">
        <v>212</v>
      </c>
      <c r="E273" s="129" t="s">
        <v>426</v>
      </c>
      <c r="F273" s="130" t="s">
        <v>427</v>
      </c>
      <c r="G273" s="131" t="s">
        <v>294</v>
      </c>
      <c r="H273" s="132">
        <v>3</v>
      </c>
      <c r="I273" s="133"/>
      <c r="J273" s="134">
        <f>ROUND(I273*H273,2)</f>
        <v>0</v>
      </c>
      <c r="K273" s="130" t="s">
        <v>216</v>
      </c>
      <c r="L273" s="32"/>
      <c r="M273" s="135" t="s">
        <v>1</v>
      </c>
      <c r="N273" s="136" t="s">
        <v>38</v>
      </c>
      <c r="P273" s="137">
        <f>O273*H273</f>
        <v>0</v>
      </c>
      <c r="Q273" s="137">
        <v>0</v>
      </c>
      <c r="R273" s="137">
        <f>Q273*H273</f>
        <v>0</v>
      </c>
      <c r="S273" s="137">
        <v>0.13100000000000001</v>
      </c>
      <c r="T273" s="138">
        <f>S273*H273</f>
        <v>0.39300000000000002</v>
      </c>
      <c r="AR273" s="139" t="s">
        <v>210</v>
      </c>
      <c r="AT273" s="139" t="s">
        <v>212</v>
      </c>
      <c r="AU273" s="139" t="s">
        <v>81</v>
      </c>
      <c r="AY273" s="17" t="s">
        <v>211</v>
      </c>
      <c r="BE273" s="140">
        <f>IF(N273="základní",J273,0)</f>
        <v>0</v>
      </c>
      <c r="BF273" s="140">
        <f>IF(N273="snížená",J273,0)</f>
        <v>0</v>
      </c>
      <c r="BG273" s="140">
        <f>IF(N273="zákl. přenesená",J273,0)</f>
        <v>0</v>
      </c>
      <c r="BH273" s="140">
        <f>IF(N273="sníž. přenesená",J273,0)</f>
        <v>0</v>
      </c>
      <c r="BI273" s="140">
        <f>IF(N273="nulová",J273,0)</f>
        <v>0</v>
      </c>
      <c r="BJ273" s="17" t="s">
        <v>81</v>
      </c>
      <c r="BK273" s="140">
        <f>ROUND(I273*H273,2)</f>
        <v>0</v>
      </c>
      <c r="BL273" s="17" t="s">
        <v>210</v>
      </c>
      <c r="BM273" s="139" t="s">
        <v>428</v>
      </c>
    </row>
    <row r="274" spans="2:65" s="1" customFormat="1" ht="11.25" x14ac:dyDescent="0.2">
      <c r="B274" s="32"/>
      <c r="D274" s="141" t="s">
        <v>218</v>
      </c>
      <c r="F274" s="142" t="s">
        <v>427</v>
      </c>
      <c r="I274" s="143"/>
      <c r="L274" s="32"/>
      <c r="M274" s="144"/>
      <c r="T274" s="56"/>
      <c r="AT274" s="17" t="s">
        <v>218</v>
      </c>
      <c r="AU274" s="17" t="s">
        <v>81</v>
      </c>
    </row>
    <row r="275" spans="2:65" s="11" customFormat="1" ht="11.25" x14ac:dyDescent="0.2">
      <c r="B275" s="145"/>
      <c r="D275" s="141" t="s">
        <v>220</v>
      </c>
      <c r="E275" s="146" t="s">
        <v>1</v>
      </c>
      <c r="F275" s="147" t="s">
        <v>221</v>
      </c>
      <c r="H275" s="146" t="s">
        <v>1</v>
      </c>
      <c r="I275" s="148"/>
      <c r="L275" s="145"/>
      <c r="M275" s="149"/>
      <c r="T275" s="150"/>
      <c r="AT275" s="146" t="s">
        <v>220</v>
      </c>
      <c r="AU275" s="146" t="s">
        <v>81</v>
      </c>
      <c r="AV275" s="11" t="s">
        <v>81</v>
      </c>
      <c r="AW275" s="11" t="s">
        <v>30</v>
      </c>
      <c r="AX275" s="11" t="s">
        <v>73</v>
      </c>
      <c r="AY275" s="146" t="s">
        <v>211</v>
      </c>
    </row>
    <row r="276" spans="2:65" s="12" customFormat="1" ht="11.25" x14ac:dyDescent="0.2">
      <c r="B276" s="151"/>
      <c r="D276" s="141" t="s">
        <v>220</v>
      </c>
      <c r="E276" s="152" t="s">
        <v>429</v>
      </c>
      <c r="F276" s="153" t="s">
        <v>430</v>
      </c>
      <c r="H276" s="154">
        <v>3</v>
      </c>
      <c r="I276" s="155"/>
      <c r="L276" s="151"/>
      <c r="M276" s="156"/>
      <c r="T276" s="157"/>
      <c r="AT276" s="152" t="s">
        <v>220</v>
      </c>
      <c r="AU276" s="152" t="s">
        <v>81</v>
      </c>
      <c r="AV276" s="12" t="s">
        <v>90</v>
      </c>
      <c r="AW276" s="12" t="s">
        <v>30</v>
      </c>
      <c r="AX276" s="12" t="s">
        <v>81</v>
      </c>
      <c r="AY276" s="152" t="s">
        <v>211</v>
      </c>
    </row>
    <row r="277" spans="2:65" s="1" customFormat="1" ht="24.2" customHeight="1" x14ac:dyDescent="0.2">
      <c r="B277" s="32"/>
      <c r="C277" s="128" t="s">
        <v>431</v>
      </c>
      <c r="D277" s="128" t="s">
        <v>212</v>
      </c>
      <c r="E277" s="129" t="s">
        <v>432</v>
      </c>
      <c r="F277" s="130" t="s">
        <v>433</v>
      </c>
      <c r="G277" s="131" t="s">
        <v>294</v>
      </c>
      <c r="H277" s="132">
        <v>1</v>
      </c>
      <c r="I277" s="133"/>
      <c r="J277" s="134">
        <f>ROUND(I277*H277,2)</f>
        <v>0</v>
      </c>
      <c r="K277" s="130" t="s">
        <v>216</v>
      </c>
      <c r="L277" s="32"/>
      <c r="M277" s="135" t="s">
        <v>1</v>
      </c>
      <c r="N277" s="136" t="s">
        <v>38</v>
      </c>
      <c r="P277" s="137">
        <f>O277*H277</f>
        <v>0</v>
      </c>
      <c r="Q277" s="137">
        <v>0</v>
      </c>
      <c r="R277" s="137">
        <f>Q277*H277</f>
        <v>0</v>
      </c>
      <c r="S277" s="137">
        <v>0.17399999999999999</v>
      </c>
      <c r="T277" s="138">
        <f>S277*H277</f>
        <v>0.17399999999999999</v>
      </c>
      <c r="AR277" s="139" t="s">
        <v>210</v>
      </c>
      <c r="AT277" s="139" t="s">
        <v>212</v>
      </c>
      <c r="AU277" s="139" t="s">
        <v>81</v>
      </c>
      <c r="AY277" s="17" t="s">
        <v>211</v>
      </c>
      <c r="BE277" s="140">
        <f>IF(N277="základní",J277,0)</f>
        <v>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17" t="s">
        <v>81</v>
      </c>
      <c r="BK277" s="140">
        <f>ROUND(I277*H277,2)</f>
        <v>0</v>
      </c>
      <c r="BL277" s="17" t="s">
        <v>210</v>
      </c>
      <c r="BM277" s="139" t="s">
        <v>434</v>
      </c>
    </row>
    <row r="278" spans="2:65" s="1" customFormat="1" ht="11.25" x14ac:dyDescent="0.2">
      <c r="B278" s="32"/>
      <c r="D278" s="141" t="s">
        <v>218</v>
      </c>
      <c r="F278" s="142" t="s">
        <v>433</v>
      </c>
      <c r="I278" s="143"/>
      <c r="L278" s="32"/>
      <c r="M278" s="144"/>
      <c r="T278" s="56"/>
      <c r="AT278" s="17" t="s">
        <v>218</v>
      </c>
      <c r="AU278" s="17" t="s">
        <v>81</v>
      </c>
    </row>
    <row r="279" spans="2:65" s="11" customFormat="1" ht="11.25" x14ac:dyDescent="0.2">
      <c r="B279" s="145"/>
      <c r="D279" s="141" t="s">
        <v>220</v>
      </c>
      <c r="E279" s="146" t="s">
        <v>1</v>
      </c>
      <c r="F279" s="147" t="s">
        <v>221</v>
      </c>
      <c r="H279" s="146" t="s">
        <v>1</v>
      </c>
      <c r="I279" s="148"/>
      <c r="L279" s="145"/>
      <c r="M279" s="149"/>
      <c r="T279" s="150"/>
      <c r="AT279" s="146" t="s">
        <v>220</v>
      </c>
      <c r="AU279" s="146" t="s">
        <v>81</v>
      </c>
      <c r="AV279" s="11" t="s">
        <v>81</v>
      </c>
      <c r="AW279" s="11" t="s">
        <v>30</v>
      </c>
      <c r="AX279" s="11" t="s">
        <v>73</v>
      </c>
      <c r="AY279" s="146" t="s">
        <v>211</v>
      </c>
    </row>
    <row r="280" spans="2:65" s="12" customFormat="1" ht="11.25" x14ac:dyDescent="0.2">
      <c r="B280" s="151"/>
      <c r="D280" s="141" t="s">
        <v>220</v>
      </c>
      <c r="E280" s="152" t="s">
        <v>435</v>
      </c>
      <c r="F280" s="153" t="s">
        <v>436</v>
      </c>
      <c r="H280" s="154">
        <v>1</v>
      </c>
      <c r="I280" s="155"/>
      <c r="L280" s="151"/>
      <c r="M280" s="156"/>
      <c r="T280" s="157"/>
      <c r="AT280" s="152" t="s">
        <v>220</v>
      </c>
      <c r="AU280" s="152" t="s">
        <v>81</v>
      </c>
      <c r="AV280" s="12" t="s">
        <v>90</v>
      </c>
      <c r="AW280" s="12" t="s">
        <v>30</v>
      </c>
      <c r="AX280" s="12" t="s">
        <v>81</v>
      </c>
      <c r="AY280" s="152" t="s">
        <v>211</v>
      </c>
    </row>
    <row r="281" spans="2:65" s="10" customFormat="1" ht="25.9" customHeight="1" x14ac:dyDescent="0.2">
      <c r="B281" s="118"/>
      <c r="D281" s="119" t="s">
        <v>72</v>
      </c>
      <c r="E281" s="120" t="s">
        <v>437</v>
      </c>
      <c r="F281" s="120" t="s">
        <v>438</v>
      </c>
      <c r="I281" s="121"/>
      <c r="J281" s="122">
        <f>BK281</f>
        <v>0</v>
      </c>
      <c r="L281" s="118"/>
      <c r="M281" s="123"/>
      <c r="P281" s="124">
        <f>SUM(P282:P328)</f>
        <v>0</v>
      </c>
      <c r="R281" s="124">
        <f>SUM(R282:R328)</f>
        <v>0</v>
      </c>
      <c r="T281" s="125">
        <f>SUM(T282:T328)</f>
        <v>11.133239000000001</v>
      </c>
      <c r="AR281" s="119" t="s">
        <v>210</v>
      </c>
      <c r="AT281" s="126" t="s">
        <v>72</v>
      </c>
      <c r="AU281" s="126" t="s">
        <v>73</v>
      </c>
      <c r="AY281" s="119" t="s">
        <v>211</v>
      </c>
      <c r="BK281" s="127">
        <f>SUM(BK282:BK328)</f>
        <v>0</v>
      </c>
    </row>
    <row r="282" spans="2:65" s="1" customFormat="1" ht="16.5" customHeight="1" x14ac:dyDescent="0.2">
      <c r="B282" s="32"/>
      <c r="C282" s="128" t="s">
        <v>439</v>
      </c>
      <c r="D282" s="128" t="s">
        <v>212</v>
      </c>
      <c r="E282" s="129" t="s">
        <v>440</v>
      </c>
      <c r="F282" s="130" t="s">
        <v>441</v>
      </c>
      <c r="G282" s="131" t="s">
        <v>215</v>
      </c>
      <c r="H282" s="132">
        <v>12.606999999999999</v>
      </c>
      <c r="I282" s="133"/>
      <c r="J282" s="134">
        <f>ROUND(I282*H282,2)</f>
        <v>0</v>
      </c>
      <c r="K282" s="130" t="s">
        <v>216</v>
      </c>
      <c r="L282" s="32"/>
      <c r="M282" s="135" t="s">
        <v>1</v>
      </c>
      <c r="N282" s="136" t="s">
        <v>38</v>
      </c>
      <c r="P282" s="137">
        <f>O282*H282</f>
        <v>0</v>
      </c>
      <c r="Q282" s="137">
        <v>0</v>
      </c>
      <c r="R282" s="137">
        <f>Q282*H282</f>
        <v>0</v>
      </c>
      <c r="S282" s="137">
        <v>1.7000000000000001E-2</v>
      </c>
      <c r="T282" s="138">
        <f>S282*H282</f>
        <v>0.21431900000000001</v>
      </c>
      <c r="AR282" s="139" t="s">
        <v>210</v>
      </c>
      <c r="AT282" s="139" t="s">
        <v>212</v>
      </c>
      <c r="AU282" s="139" t="s">
        <v>81</v>
      </c>
      <c r="AY282" s="17" t="s">
        <v>211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17" t="s">
        <v>81</v>
      </c>
      <c r="BK282" s="140">
        <f>ROUND(I282*H282,2)</f>
        <v>0</v>
      </c>
      <c r="BL282" s="17" t="s">
        <v>210</v>
      </c>
      <c r="BM282" s="139" t="s">
        <v>442</v>
      </c>
    </row>
    <row r="283" spans="2:65" s="1" customFormat="1" ht="11.25" x14ac:dyDescent="0.2">
      <c r="B283" s="32"/>
      <c r="D283" s="141" t="s">
        <v>218</v>
      </c>
      <c r="F283" s="142" t="s">
        <v>441</v>
      </c>
      <c r="I283" s="143"/>
      <c r="L283" s="32"/>
      <c r="M283" s="144"/>
      <c r="T283" s="56"/>
      <c r="AT283" s="17" t="s">
        <v>218</v>
      </c>
      <c r="AU283" s="17" t="s">
        <v>81</v>
      </c>
    </row>
    <row r="284" spans="2:65" s="11" customFormat="1" ht="11.25" x14ac:dyDescent="0.2">
      <c r="B284" s="145"/>
      <c r="D284" s="141" t="s">
        <v>220</v>
      </c>
      <c r="E284" s="146" t="s">
        <v>1</v>
      </c>
      <c r="F284" s="147" t="s">
        <v>221</v>
      </c>
      <c r="H284" s="146" t="s">
        <v>1</v>
      </c>
      <c r="I284" s="148"/>
      <c r="L284" s="145"/>
      <c r="M284" s="149"/>
      <c r="T284" s="150"/>
      <c r="AT284" s="146" t="s">
        <v>220</v>
      </c>
      <c r="AU284" s="146" t="s">
        <v>81</v>
      </c>
      <c r="AV284" s="11" t="s">
        <v>81</v>
      </c>
      <c r="AW284" s="11" t="s">
        <v>30</v>
      </c>
      <c r="AX284" s="11" t="s">
        <v>73</v>
      </c>
      <c r="AY284" s="146" t="s">
        <v>211</v>
      </c>
    </row>
    <row r="285" spans="2:65" s="12" customFormat="1" ht="11.25" x14ac:dyDescent="0.2">
      <c r="B285" s="151"/>
      <c r="D285" s="141" t="s">
        <v>220</v>
      </c>
      <c r="E285" s="152" t="s">
        <v>443</v>
      </c>
      <c r="F285" s="153" t="s">
        <v>444</v>
      </c>
      <c r="H285" s="154">
        <v>12.606999999999999</v>
      </c>
      <c r="I285" s="155"/>
      <c r="L285" s="151"/>
      <c r="M285" s="156"/>
      <c r="T285" s="157"/>
      <c r="AT285" s="152" t="s">
        <v>220</v>
      </c>
      <c r="AU285" s="152" t="s">
        <v>81</v>
      </c>
      <c r="AV285" s="12" t="s">
        <v>90</v>
      </c>
      <c r="AW285" s="12" t="s">
        <v>30</v>
      </c>
      <c r="AX285" s="12" t="s">
        <v>81</v>
      </c>
      <c r="AY285" s="152" t="s">
        <v>211</v>
      </c>
    </row>
    <row r="286" spans="2:65" s="1" customFormat="1" ht="16.5" customHeight="1" x14ac:dyDescent="0.2">
      <c r="B286" s="32"/>
      <c r="C286" s="128" t="s">
        <v>445</v>
      </c>
      <c r="D286" s="128" t="s">
        <v>212</v>
      </c>
      <c r="E286" s="129" t="s">
        <v>446</v>
      </c>
      <c r="F286" s="130" t="s">
        <v>447</v>
      </c>
      <c r="G286" s="131" t="s">
        <v>230</v>
      </c>
      <c r="H286" s="132">
        <v>17.32</v>
      </c>
      <c r="I286" s="133"/>
      <c r="J286" s="134">
        <f>ROUND(I286*H286,2)</f>
        <v>0</v>
      </c>
      <c r="K286" s="130" t="s">
        <v>216</v>
      </c>
      <c r="L286" s="32"/>
      <c r="M286" s="135" t="s">
        <v>1</v>
      </c>
      <c r="N286" s="136" t="s">
        <v>38</v>
      </c>
      <c r="P286" s="137">
        <f>O286*H286</f>
        <v>0</v>
      </c>
      <c r="Q286" s="137">
        <v>0</v>
      </c>
      <c r="R286" s="137">
        <f>Q286*H286</f>
        <v>0</v>
      </c>
      <c r="S286" s="137">
        <v>1.6E-2</v>
      </c>
      <c r="T286" s="138">
        <f>S286*H286</f>
        <v>0.27712000000000003</v>
      </c>
      <c r="AR286" s="139" t="s">
        <v>210</v>
      </c>
      <c r="AT286" s="139" t="s">
        <v>212</v>
      </c>
      <c r="AU286" s="139" t="s">
        <v>81</v>
      </c>
      <c r="AY286" s="17" t="s">
        <v>211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17" t="s">
        <v>81</v>
      </c>
      <c r="BK286" s="140">
        <f>ROUND(I286*H286,2)</f>
        <v>0</v>
      </c>
      <c r="BL286" s="17" t="s">
        <v>210</v>
      </c>
      <c r="BM286" s="139" t="s">
        <v>448</v>
      </c>
    </row>
    <row r="287" spans="2:65" s="1" customFormat="1" ht="11.25" x14ac:dyDescent="0.2">
      <c r="B287" s="32"/>
      <c r="D287" s="141" t="s">
        <v>218</v>
      </c>
      <c r="F287" s="142" t="s">
        <v>447</v>
      </c>
      <c r="I287" s="143"/>
      <c r="L287" s="32"/>
      <c r="M287" s="144"/>
      <c r="T287" s="56"/>
      <c r="AT287" s="17" t="s">
        <v>218</v>
      </c>
      <c r="AU287" s="17" t="s">
        <v>81</v>
      </c>
    </row>
    <row r="288" spans="2:65" s="11" customFormat="1" ht="11.25" x14ac:dyDescent="0.2">
      <c r="B288" s="145"/>
      <c r="D288" s="141" t="s">
        <v>220</v>
      </c>
      <c r="E288" s="146" t="s">
        <v>1</v>
      </c>
      <c r="F288" s="147" t="s">
        <v>221</v>
      </c>
      <c r="H288" s="146" t="s">
        <v>1</v>
      </c>
      <c r="I288" s="148"/>
      <c r="L288" s="145"/>
      <c r="M288" s="149"/>
      <c r="T288" s="150"/>
      <c r="AT288" s="146" t="s">
        <v>220</v>
      </c>
      <c r="AU288" s="146" t="s">
        <v>81</v>
      </c>
      <c r="AV288" s="11" t="s">
        <v>81</v>
      </c>
      <c r="AW288" s="11" t="s">
        <v>30</v>
      </c>
      <c r="AX288" s="11" t="s">
        <v>73</v>
      </c>
      <c r="AY288" s="146" t="s">
        <v>211</v>
      </c>
    </row>
    <row r="289" spans="2:65" s="12" customFormat="1" ht="11.25" x14ac:dyDescent="0.2">
      <c r="B289" s="151"/>
      <c r="D289" s="141" t="s">
        <v>220</v>
      </c>
      <c r="E289" s="152" t="s">
        <v>449</v>
      </c>
      <c r="F289" s="153" t="s">
        <v>450</v>
      </c>
      <c r="H289" s="154">
        <v>17.32</v>
      </c>
      <c r="I289" s="155"/>
      <c r="L289" s="151"/>
      <c r="M289" s="156"/>
      <c r="T289" s="157"/>
      <c r="AT289" s="152" t="s">
        <v>220</v>
      </c>
      <c r="AU289" s="152" t="s">
        <v>81</v>
      </c>
      <c r="AV289" s="12" t="s">
        <v>90</v>
      </c>
      <c r="AW289" s="12" t="s">
        <v>30</v>
      </c>
      <c r="AX289" s="12" t="s">
        <v>81</v>
      </c>
      <c r="AY289" s="152" t="s">
        <v>211</v>
      </c>
    </row>
    <row r="290" spans="2:65" s="1" customFormat="1" ht="16.5" customHeight="1" x14ac:dyDescent="0.2">
      <c r="B290" s="32"/>
      <c r="C290" s="128" t="s">
        <v>451</v>
      </c>
      <c r="D290" s="128" t="s">
        <v>212</v>
      </c>
      <c r="E290" s="129" t="s">
        <v>452</v>
      </c>
      <c r="F290" s="130" t="s">
        <v>453</v>
      </c>
      <c r="G290" s="131" t="s">
        <v>215</v>
      </c>
      <c r="H290" s="132">
        <v>362.13600000000002</v>
      </c>
      <c r="I290" s="133"/>
      <c r="J290" s="134">
        <f>ROUND(I290*H290,2)</f>
        <v>0</v>
      </c>
      <c r="K290" s="130" t="s">
        <v>216</v>
      </c>
      <c r="L290" s="32"/>
      <c r="M290" s="135" t="s">
        <v>1</v>
      </c>
      <c r="N290" s="136" t="s">
        <v>38</v>
      </c>
      <c r="P290" s="137">
        <f>O290*H290</f>
        <v>0</v>
      </c>
      <c r="Q290" s="137">
        <v>0</v>
      </c>
      <c r="R290" s="137">
        <f>Q290*H290</f>
        <v>0</v>
      </c>
      <c r="S290" s="137">
        <v>7.0000000000000001E-3</v>
      </c>
      <c r="T290" s="138">
        <f>S290*H290</f>
        <v>2.5349520000000001</v>
      </c>
      <c r="AR290" s="139" t="s">
        <v>210</v>
      </c>
      <c r="AT290" s="139" t="s">
        <v>212</v>
      </c>
      <c r="AU290" s="139" t="s">
        <v>81</v>
      </c>
      <c r="AY290" s="17" t="s">
        <v>211</v>
      </c>
      <c r="BE290" s="140">
        <f>IF(N290="základní",J290,0)</f>
        <v>0</v>
      </c>
      <c r="BF290" s="140">
        <f>IF(N290="snížená",J290,0)</f>
        <v>0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17" t="s">
        <v>81</v>
      </c>
      <c r="BK290" s="140">
        <f>ROUND(I290*H290,2)</f>
        <v>0</v>
      </c>
      <c r="BL290" s="17" t="s">
        <v>210</v>
      </c>
      <c r="BM290" s="139" t="s">
        <v>454</v>
      </c>
    </row>
    <row r="291" spans="2:65" s="1" customFormat="1" ht="11.25" x14ac:dyDescent="0.2">
      <c r="B291" s="32"/>
      <c r="D291" s="141" t="s">
        <v>218</v>
      </c>
      <c r="F291" s="142" t="s">
        <v>453</v>
      </c>
      <c r="I291" s="143"/>
      <c r="L291" s="32"/>
      <c r="M291" s="144"/>
      <c r="T291" s="56"/>
      <c r="AT291" s="17" t="s">
        <v>218</v>
      </c>
      <c r="AU291" s="17" t="s">
        <v>81</v>
      </c>
    </row>
    <row r="292" spans="2:65" s="11" customFormat="1" ht="11.25" x14ac:dyDescent="0.2">
      <c r="B292" s="145"/>
      <c r="D292" s="141" t="s">
        <v>220</v>
      </c>
      <c r="E292" s="146" t="s">
        <v>1</v>
      </c>
      <c r="F292" s="147" t="s">
        <v>221</v>
      </c>
      <c r="H292" s="146" t="s">
        <v>1</v>
      </c>
      <c r="I292" s="148"/>
      <c r="L292" s="145"/>
      <c r="M292" s="149"/>
      <c r="T292" s="150"/>
      <c r="AT292" s="146" t="s">
        <v>220</v>
      </c>
      <c r="AU292" s="146" t="s">
        <v>81</v>
      </c>
      <c r="AV292" s="11" t="s">
        <v>81</v>
      </c>
      <c r="AW292" s="11" t="s">
        <v>30</v>
      </c>
      <c r="AX292" s="11" t="s">
        <v>73</v>
      </c>
      <c r="AY292" s="146" t="s">
        <v>211</v>
      </c>
    </row>
    <row r="293" spans="2:65" s="12" customFormat="1" ht="11.25" x14ac:dyDescent="0.2">
      <c r="B293" s="151"/>
      <c r="D293" s="141" t="s">
        <v>220</v>
      </c>
      <c r="E293" s="152" t="s">
        <v>455</v>
      </c>
      <c r="F293" s="153" t="s">
        <v>456</v>
      </c>
      <c r="H293" s="154">
        <v>362.13600000000002</v>
      </c>
      <c r="I293" s="155"/>
      <c r="L293" s="151"/>
      <c r="M293" s="156"/>
      <c r="T293" s="157"/>
      <c r="AT293" s="152" t="s">
        <v>220</v>
      </c>
      <c r="AU293" s="152" t="s">
        <v>81</v>
      </c>
      <c r="AV293" s="12" t="s">
        <v>90</v>
      </c>
      <c r="AW293" s="12" t="s">
        <v>30</v>
      </c>
      <c r="AX293" s="12" t="s">
        <v>81</v>
      </c>
      <c r="AY293" s="152" t="s">
        <v>211</v>
      </c>
    </row>
    <row r="294" spans="2:65" s="1" customFormat="1" ht="16.5" customHeight="1" x14ac:dyDescent="0.2">
      <c r="B294" s="32"/>
      <c r="C294" s="128" t="s">
        <v>457</v>
      </c>
      <c r="D294" s="128" t="s">
        <v>212</v>
      </c>
      <c r="E294" s="129" t="s">
        <v>458</v>
      </c>
      <c r="F294" s="130" t="s">
        <v>459</v>
      </c>
      <c r="G294" s="131" t="s">
        <v>294</v>
      </c>
      <c r="H294" s="132">
        <v>1</v>
      </c>
      <c r="I294" s="133"/>
      <c r="J294" s="134">
        <f>ROUND(I294*H294,2)</f>
        <v>0</v>
      </c>
      <c r="K294" s="130" t="s">
        <v>216</v>
      </c>
      <c r="L294" s="32"/>
      <c r="M294" s="135" t="s">
        <v>1</v>
      </c>
      <c r="N294" s="136" t="s">
        <v>38</v>
      </c>
      <c r="P294" s="137">
        <f>O294*H294</f>
        <v>0</v>
      </c>
      <c r="Q294" s="137">
        <v>0</v>
      </c>
      <c r="R294" s="137">
        <f>Q294*H294</f>
        <v>0</v>
      </c>
      <c r="S294" s="137">
        <v>8.1000000000000003E-2</v>
      </c>
      <c r="T294" s="138">
        <f>S294*H294</f>
        <v>8.1000000000000003E-2</v>
      </c>
      <c r="AR294" s="139" t="s">
        <v>210</v>
      </c>
      <c r="AT294" s="139" t="s">
        <v>212</v>
      </c>
      <c r="AU294" s="139" t="s">
        <v>81</v>
      </c>
      <c r="AY294" s="17" t="s">
        <v>211</v>
      </c>
      <c r="BE294" s="140">
        <f>IF(N294="základní",J294,0)</f>
        <v>0</v>
      </c>
      <c r="BF294" s="140">
        <f>IF(N294="snížená",J294,0)</f>
        <v>0</v>
      </c>
      <c r="BG294" s="140">
        <f>IF(N294="zákl. přenesená",J294,0)</f>
        <v>0</v>
      </c>
      <c r="BH294" s="140">
        <f>IF(N294="sníž. přenesená",J294,0)</f>
        <v>0</v>
      </c>
      <c r="BI294" s="140">
        <f>IF(N294="nulová",J294,0)</f>
        <v>0</v>
      </c>
      <c r="BJ294" s="17" t="s">
        <v>81</v>
      </c>
      <c r="BK294" s="140">
        <f>ROUND(I294*H294,2)</f>
        <v>0</v>
      </c>
      <c r="BL294" s="17" t="s">
        <v>210</v>
      </c>
      <c r="BM294" s="139" t="s">
        <v>460</v>
      </c>
    </row>
    <row r="295" spans="2:65" s="1" customFormat="1" ht="11.25" x14ac:dyDescent="0.2">
      <c r="B295" s="32"/>
      <c r="D295" s="141" t="s">
        <v>218</v>
      </c>
      <c r="F295" s="142" t="s">
        <v>459</v>
      </c>
      <c r="I295" s="143"/>
      <c r="L295" s="32"/>
      <c r="M295" s="144"/>
      <c r="T295" s="56"/>
      <c r="AT295" s="17" t="s">
        <v>218</v>
      </c>
      <c r="AU295" s="17" t="s">
        <v>81</v>
      </c>
    </row>
    <row r="296" spans="2:65" s="11" customFormat="1" ht="11.25" x14ac:dyDescent="0.2">
      <c r="B296" s="145"/>
      <c r="D296" s="141" t="s">
        <v>220</v>
      </c>
      <c r="E296" s="146" t="s">
        <v>1</v>
      </c>
      <c r="F296" s="147" t="s">
        <v>221</v>
      </c>
      <c r="H296" s="146" t="s">
        <v>1</v>
      </c>
      <c r="I296" s="148"/>
      <c r="L296" s="145"/>
      <c r="M296" s="149"/>
      <c r="T296" s="150"/>
      <c r="AT296" s="146" t="s">
        <v>220</v>
      </c>
      <c r="AU296" s="146" t="s">
        <v>81</v>
      </c>
      <c r="AV296" s="11" t="s">
        <v>81</v>
      </c>
      <c r="AW296" s="11" t="s">
        <v>30</v>
      </c>
      <c r="AX296" s="11" t="s">
        <v>73</v>
      </c>
      <c r="AY296" s="146" t="s">
        <v>211</v>
      </c>
    </row>
    <row r="297" spans="2:65" s="12" customFormat="1" ht="11.25" x14ac:dyDescent="0.2">
      <c r="B297" s="151"/>
      <c r="D297" s="141" t="s">
        <v>220</v>
      </c>
      <c r="E297" s="152" t="s">
        <v>461</v>
      </c>
      <c r="F297" s="153" t="s">
        <v>462</v>
      </c>
      <c r="H297" s="154">
        <v>1</v>
      </c>
      <c r="I297" s="155"/>
      <c r="L297" s="151"/>
      <c r="M297" s="156"/>
      <c r="T297" s="157"/>
      <c r="AT297" s="152" t="s">
        <v>220</v>
      </c>
      <c r="AU297" s="152" t="s">
        <v>81</v>
      </c>
      <c r="AV297" s="12" t="s">
        <v>90</v>
      </c>
      <c r="AW297" s="12" t="s">
        <v>30</v>
      </c>
      <c r="AX297" s="12" t="s">
        <v>81</v>
      </c>
      <c r="AY297" s="152" t="s">
        <v>211</v>
      </c>
    </row>
    <row r="298" spans="2:65" s="1" customFormat="1" ht="16.5" customHeight="1" x14ac:dyDescent="0.2">
      <c r="B298" s="32"/>
      <c r="C298" s="128" t="s">
        <v>463</v>
      </c>
      <c r="D298" s="128" t="s">
        <v>212</v>
      </c>
      <c r="E298" s="129" t="s">
        <v>464</v>
      </c>
      <c r="F298" s="130" t="s">
        <v>465</v>
      </c>
      <c r="G298" s="131" t="s">
        <v>215</v>
      </c>
      <c r="H298" s="132">
        <v>8.8940000000000001</v>
      </c>
      <c r="I298" s="133"/>
      <c r="J298" s="134">
        <f>ROUND(I298*H298,2)</f>
        <v>0</v>
      </c>
      <c r="K298" s="130" t="s">
        <v>216</v>
      </c>
      <c r="L298" s="32"/>
      <c r="M298" s="135" t="s">
        <v>1</v>
      </c>
      <c r="N298" s="136" t="s">
        <v>38</v>
      </c>
      <c r="P298" s="137">
        <f>O298*H298</f>
        <v>0</v>
      </c>
      <c r="Q298" s="137">
        <v>0</v>
      </c>
      <c r="R298" s="137">
        <f>Q298*H298</f>
        <v>0</v>
      </c>
      <c r="S298" s="137">
        <v>0.02</v>
      </c>
      <c r="T298" s="138">
        <f>S298*H298</f>
        <v>0.17788000000000001</v>
      </c>
      <c r="AR298" s="139" t="s">
        <v>210</v>
      </c>
      <c r="AT298" s="139" t="s">
        <v>212</v>
      </c>
      <c r="AU298" s="139" t="s">
        <v>81</v>
      </c>
      <c r="AY298" s="17" t="s">
        <v>211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17" t="s">
        <v>81</v>
      </c>
      <c r="BK298" s="140">
        <f>ROUND(I298*H298,2)</f>
        <v>0</v>
      </c>
      <c r="BL298" s="17" t="s">
        <v>210</v>
      </c>
      <c r="BM298" s="139" t="s">
        <v>466</v>
      </c>
    </row>
    <row r="299" spans="2:65" s="1" customFormat="1" ht="11.25" x14ac:dyDescent="0.2">
      <c r="B299" s="32"/>
      <c r="D299" s="141" t="s">
        <v>218</v>
      </c>
      <c r="F299" s="142" t="s">
        <v>465</v>
      </c>
      <c r="I299" s="143"/>
      <c r="L299" s="32"/>
      <c r="M299" s="144"/>
      <c r="T299" s="56"/>
      <c r="AT299" s="17" t="s">
        <v>218</v>
      </c>
      <c r="AU299" s="17" t="s">
        <v>81</v>
      </c>
    </row>
    <row r="300" spans="2:65" s="11" customFormat="1" ht="11.25" x14ac:dyDescent="0.2">
      <c r="B300" s="145"/>
      <c r="D300" s="141" t="s">
        <v>220</v>
      </c>
      <c r="E300" s="146" t="s">
        <v>1</v>
      </c>
      <c r="F300" s="147" t="s">
        <v>221</v>
      </c>
      <c r="H300" s="146" t="s">
        <v>1</v>
      </c>
      <c r="I300" s="148"/>
      <c r="L300" s="145"/>
      <c r="M300" s="149"/>
      <c r="T300" s="150"/>
      <c r="AT300" s="146" t="s">
        <v>220</v>
      </c>
      <c r="AU300" s="146" t="s">
        <v>81</v>
      </c>
      <c r="AV300" s="11" t="s">
        <v>81</v>
      </c>
      <c r="AW300" s="11" t="s">
        <v>30</v>
      </c>
      <c r="AX300" s="11" t="s">
        <v>73</v>
      </c>
      <c r="AY300" s="146" t="s">
        <v>211</v>
      </c>
    </row>
    <row r="301" spans="2:65" s="12" customFormat="1" ht="11.25" x14ac:dyDescent="0.2">
      <c r="B301" s="151"/>
      <c r="D301" s="141" t="s">
        <v>220</v>
      </c>
      <c r="E301" s="152" t="s">
        <v>467</v>
      </c>
      <c r="F301" s="153" t="s">
        <v>468</v>
      </c>
      <c r="H301" s="154">
        <v>8.6440000000000001</v>
      </c>
      <c r="I301" s="155"/>
      <c r="L301" s="151"/>
      <c r="M301" s="156"/>
      <c r="T301" s="157"/>
      <c r="AT301" s="152" t="s">
        <v>220</v>
      </c>
      <c r="AU301" s="152" t="s">
        <v>81</v>
      </c>
      <c r="AV301" s="12" t="s">
        <v>90</v>
      </c>
      <c r="AW301" s="12" t="s">
        <v>30</v>
      </c>
      <c r="AX301" s="12" t="s">
        <v>73</v>
      </c>
      <c r="AY301" s="152" t="s">
        <v>211</v>
      </c>
    </row>
    <row r="302" spans="2:65" s="12" customFormat="1" ht="11.25" x14ac:dyDescent="0.2">
      <c r="B302" s="151"/>
      <c r="D302" s="141" t="s">
        <v>220</v>
      </c>
      <c r="E302" s="152" t="s">
        <v>121</v>
      </c>
      <c r="F302" s="153" t="s">
        <v>469</v>
      </c>
      <c r="H302" s="154">
        <v>0.25</v>
      </c>
      <c r="I302" s="155"/>
      <c r="L302" s="151"/>
      <c r="M302" s="156"/>
      <c r="T302" s="157"/>
      <c r="AT302" s="152" t="s">
        <v>220</v>
      </c>
      <c r="AU302" s="152" t="s">
        <v>81</v>
      </c>
      <c r="AV302" s="12" t="s">
        <v>90</v>
      </c>
      <c r="AW302" s="12" t="s">
        <v>30</v>
      </c>
      <c r="AX302" s="12" t="s">
        <v>73</v>
      </c>
      <c r="AY302" s="152" t="s">
        <v>211</v>
      </c>
    </row>
    <row r="303" spans="2:65" s="12" customFormat="1" ht="11.25" x14ac:dyDescent="0.2">
      <c r="B303" s="151"/>
      <c r="D303" s="141" t="s">
        <v>220</v>
      </c>
      <c r="E303" s="152" t="s">
        <v>470</v>
      </c>
      <c r="F303" s="153" t="s">
        <v>471</v>
      </c>
      <c r="H303" s="154">
        <v>8.8940000000000001</v>
      </c>
      <c r="I303" s="155"/>
      <c r="L303" s="151"/>
      <c r="M303" s="156"/>
      <c r="T303" s="157"/>
      <c r="AT303" s="152" t="s">
        <v>220</v>
      </c>
      <c r="AU303" s="152" t="s">
        <v>81</v>
      </c>
      <c r="AV303" s="12" t="s">
        <v>90</v>
      </c>
      <c r="AW303" s="12" t="s">
        <v>30</v>
      </c>
      <c r="AX303" s="12" t="s">
        <v>81</v>
      </c>
      <c r="AY303" s="152" t="s">
        <v>211</v>
      </c>
    </row>
    <row r="304" spans="2:65" s="1" customFormat="1" ht="16.5" customHeight="1" x14ac:dyDescent="0.2">
      <c r="B304" s="32"/>
      <c r="C304" s="128" t="s">
        <v>472</v>
      </c>
      <c r="D304" s="128" t="s">
        <v>212</v>
      </c>
      <c r="E304" s="129" t="s">
        <v>473</v>
      </c>
      <c r="F304" s="130" t="s">
        <v>474</v>
      </c>
      <c r="G304" s="131" t="s">
        <v>230</v>
      </c>
      <c r="H304" s="132">
        <v>2.2999999999999998</v>
      </c>
      <c r="I304" s="133"/>
      <c r="J304" s="134">
        <f>ROUND(I304*H304,2)</f>
        <v>0</v>
      </c>
      <c r="K304" s="130" t="s">
        <v>216</v>
      </c>
      <c r="L304" s="32"/>
      <c r="M304" s="135" t="s">
        <v>1</v>
      </c>
      <c r="N304" s="136" t="s">
        <v>38</v>
      </c>
      <c r="P304" s="137">
        <f>O304*H304</f>
        <v>0</v>
      </c>
      <c r="Q304" s="137">
        <v>0</v>
      </c>
      <c r="R304" s="137">
        <f>Q304*H304</f>
        <v>0</v>
      </c>
      <c r="S304" s="137">
        <v>0.03</v>
      </c>
      <c r="T304" s="138">
        <f>S304*H304</f>
        <v>6.8999999999999992E-2</v>
      </c>
      <c r="AR304" s="139" t="s">
        <v>210</v>
      </c>
      <c r="AT304" s="139" t="s">
        <v>212</v>
      </c>
      <c r="AU304" s="139" t="s">
        <v>81</v>
      </c>
      <c r="AY304" s="17" t="s">
        <v>211</v>
      </c>
      <c r="BE304" s="140">
        <f>IF(N304="základní",J304,0)</f>
        <v>0</v>
      </c>
      <c r="BF304" s="140">
        <f>IF(N304="snížená",J304,0)</f>
        <v>0</v>
      </c>
      <c r="BG304" s="140">
        <f>IF(N304="zákl. přenesená",J304,0)</f>
        <v>0</v>
      </c>
      <c r="BH304" s="140">
        <f>IF(N304="sníž. přenesená",J304,0)</f>
        <v>0</v>
      </c>
      <c r="BI304" s="140">
        <f>IF(N304="nulová",J304,0)</f>
        <v>0</v>
      </c>
      <c r="BJ304" s="17" t="s">
        <v>81</v>
      </c>
      <c r="BK304" s="140">
        <f>ROUND(I304*H304,2)</f>
        <v>0</v>
      </c>
      <c r="BL304" s="17" t="s">
        <v>210</v>
      </c>
      <c r="BM304" s="139" t="s">
        <v>475</v>
      </c>
    </row>
    <row r="305" spans="2:65" s="1" customFormat="1" ht="11.25" x14ac:dyDescent="0.2">
      <c r="B305" s="32"/>
      <c r="D305" s="141" t="s">
        <v>218</v>
      </c>
      <c r="F305" s="142" t="s">
        <v>474</v>
      </c>
      <c r="I305" s="143"/>
      <c r="L305" s="32"/>
      <c r="M305" s="144"/>
      <c r="T305" s="56"/>
      <c r="AT305" s="17" t="s">
        <v>218</v>
      </c>
      <c r="AU305" s="17" t="s">
        <v>81</v>
      </c>
    </row>
    <row r="306" spans="2:65" s="11" customFormat="1" ht="11.25" x14ac:dyDescent="0.2">
      <c r="B306" s="145"/>
      <c r="D306" s="141" t="s">
        <v>220</v>
      </c>
      <c r="E306" s="146" t="s">
        <v>1</v>
      </c>
      <c r="F306" s="147" t="s">
        <v>221</v>
      </c>
      <c r="H306" s="146" t="s">
        <v>1</v>
      </c>
      <c r="I306" s="148"/>
      <c r="L306" s="145"/>
      <c r="M306" s="149"/>
      <c r="T306" s="150"/>
      <c r="AT306" s="146" t="s">
        <v>220</v>
      </c>
      <c r="AU306" s="146" t="s">
        <v>81</v>
      </c>
      <c r="AV306" s="11" t="s">
        <v>81</v>
      </c>
      <c r="AW306" s="11" t="s">
        <v>30</v>
      </c>
      <c r="AX306" s="11" t="s">
        <v>73</v>
      </c>
      <c r="AY306" s="146" t="s">
        <v>211</v>
      </c>
    </row>
    <row r="307" spans="2:65" s="12" customFormat="1" ht="11.25" x14ac:dyDescent="0.2">
      <c r="B307" s="151"/>
      <c r="D307" s="141" t="s">
        <v>220</v>
      </c>
      <c r="E307" s="152" t="s">
        <v>476</v>
      </c>
      <c r="F307" s="153" t="s">
        <v>477</v>
      </c>
      <c r="H307" s="154">
        <v>2.2999999999999998</v>
      </c>
      <c r="I307" s="155"/>
      <c r="L307" s="151"/>
      <c r="M307" s="156"/>
      <c r="T307" s="157"/>
      <c r="AT307" s="152" t="s">
        <v>220</v>
      </c>
      <c r="AU307" s="152" t="s">
        <v>81</v>
      </c>
      <c r="AV307" s="12" t="s">
        <v>90</v>
      </c>
      <c r="AW307" s="12" t="s">
        <v>30</v>
      </c>
      <c r="AX307" s="12" t="s">
        <v>81</v>
      </c>
      <c r="AY307" s="152" t="s">
        <v>211</v>
      </c>
    </row>
    <row r="308" spans="2:65" s="1" customFormat="1" ht="16.5" customHeight="1" x14ac:dyDescent="0.2">
      <c r="B308" s="32"/>
      <c r="C308" s="128" t="s">
        <v>478</v>
      </c>
      <c r="D308" s="128" t="s">
        <v>212</v>
      </c>
      <c r="E308" s="129" t="s">
        <v>479</v>
      </c>
      <c r="F308" s="130" t="s">
        <v>480</v>
      </c>
      <c r="G308" s="131" t="s">
        <v>481</v>
      </c>
      <c r="H308" s="132">
        <v>50</v>
      </c>
      <c r="I308" s="133"/>
      <c r="J308" s="134">
        <f>ROUND(I308*H308,2)</f>
        <v>0</v>
      </c>
      <c r="K308" s="130" t="s">
        <v>216</v>
      </c>
      <c r="L308" s="32"/>
      <c r="M308" s="135" t="s">
        <v>1</v>
      </c>
      <c r="N308" s="136" t="s">
        <v>38</v>
      </c>
      <c r="P308" s="137">
        <f>O308*H308</f>
        <v>0</v>
      </c>
      <c r="Q308" s="137">
        <v>0</v>
      </c>
      <c r="R308" s="137">
        <f>Q308*H308</f>
        <v>0</v>
      </c>
      <c r="S308" s="137">
        <v>1E-3</v>
      </c>
      <c r="T308" s="138">
        <f>S308*H308</f>
        <v>0.05</v>
      </c>
      <c r="AR308" s="139" t="s">
        <v>210</v>
      </c>
      <c r="AT308" s="139" t="s">
        <v>212</v>
      </c>
      <c r="AU308" s="139" t="s">
        <v>81</v>
      </c>
      <c r="AY308" s="17" t="s">
        <v>211</v>
      </c>
      <c r="BE308" s="140">
        <f>IF(N308="základní",J308,0)</f>
        <v>0</v>
      </c>
      <c r="BF308" s="140">
        <f>IF(N308="snížená",J308,0)</f>
        <v>0</v>
      </c>
      <c r="BG308" s="140">
        <f>IF(N308="zákl. přenesená",J308,0)</f>
        <v>0</v>
      </c>
      <c r="BH308" s="140">
        <f>IF(N308="sníž. přenesená",J308,0)</f>
        <v>0</v>
      </c>
      <c r="BI308" s="140">
        <f>IF(N308="nulová",J308,0)</f>
        <v>0</v>
      </c>
      <c r="BJ308" s="17" t="s">
        <v>81</v>
      </c>
      <c r="BK308" s="140">
        <f>ROUND(I308*H308,2)</f>
        <v>0</v>
      </c>
      <c r="BL308" s="17" t="s">
        <v>210</v>
      </c>
      <c r="BM308" s="139" t="s">
        <v>482</v>
      </c>
    </row>
    <row r="309" spans="2:65" s="1" customFormat="1" ht="11.25" x14ac:dyDescent="0.2">
      <c r="B309" s="32"/>
      <c r="D309" s="141" t="s">
        <v>218</v>
      </c>
      <c r="F309" s="142" t="s">
        <v>480</v>
      </c>
      <c r="I309" s="143"/>
      <c r="L309" s="32"/>
      <c r="M309" s="144"/>
      <c r="T309" s="56"/>
      <c r="AT309" s="17" t="s">
        <v>218</v>
      </c>
      <c r="AU309" s="17" t="s">
        <v>81</v>
      </c>
    </row>
    <row r="310" spans="2:65" s="11" customFormat="1" ht="11.25" x14ac:dyDescent="0.2">
      <c r="B310" s="145"/>
      <c r="D310" s="141" t="s">
        <v>220</v>
      </c>
      <c r="E310" s="146" t="s">
        <v>1</v>
      </c>
      <c r="F310" s="147" t="s">
        <v>221</v>
      </c>
      <c r="H310" s="146" t="s">
        <v>1</v>
      </c>
      <c r="I310" s="148"/>
      <c r="L310" s="145"/>
      <c r="M310" s="149"/>
      <c r="T310" s="150"/>
      <c r="AT310" s="146" t="s">
        <v>220</v>
      </c>
      <c r="AU310" s="146" t="s">
        <v>81</v>
      </c>
      <c r="AV310" s="11" t="s">
        <v>81</v>
      </c>
      <c r="AW310" s="11" t="s">
        <v>30</v>
      </c>
      <c r="AX310" s="11" t="s">
        <v>73</v>
      </c>
      <c r="AY310" s="146" t="s">
        <v>211</v>
      </c>
    </row>
    <row r="311" spans="2:65" s="12" customFormat="1" ht="11.25" x14ac:dyDescent="0.2">
      <c r="B311" s="151"/>
      <c r="D311" s="141" t="s">
        <v>220</v>
      </c>
      <c r="E311" s="152" t="s">
        <v>483</v>
      </c>
      <c r="F311" s="153" t="s">
        <v>484</v>
      </c>
      <c r="H311" s="154">
        <v>50</v>
      </c>
      <c r="I311" s="155"/>
      <c r="L311" s="151"/>
      <c r="M311" s="156"/>
      <c r="T311" s="157"/>
      <c r="AT311" s="152" t="s">
        <v>220</v>
      </c>
      <c r="AU311" s="152" t="s">
        <v>81</v>
      </c>
      <c r="AV311" s="12" t="s">
        <v>90</v>
      </c>
      <c r="AW311" s="12" t="s">
        <v>30</v>
      </c>
      <c r="AX311" s="12" t="s">
        <v>81</v>
      </c>
      <c r="AY311" s="152" t="s">
        <v>211</v>
      </c>
    </row>
    <row r="312" spans="2:65" s="1" customFormat="1" ht="21.75" customHeight="1" x14ac:dyDescent="0.2">
      <c r="B312" s="32"/>
      <c r="C312" s="128" t="s">
        <v>485</v>
      </c>
      <c r="D312" s="128" t="s">
        <v>212</v>
      </c>
      <c r="E312" s="129" t="s">
        <v>486</v>
      </c>
      <c r="F312" s="130" t="s">
        <v>487</v>
      </c>
      <c r="G312" s="131" t="s">
        <v>481</v>
      </c>
      <c r="H312" s="132">
        <v>2028.9680000000001</v>
      </c>
      <c r="I312" s="133"/>
      <c r="J312" s="134">
        <f>ROUND(I312*H312,2)</f>
        <v>0</v>
      </c>
      <c r="K312" s="130" t="s">
        <v>216</v>
      </c>
      <c r="L312" s="32"/>
      <c r="M312" s="135" t="s">
        <v>1</v>
      </c>
      <c r="N312" s="136" t="s">
        <v>38</v>
      </c>
      <c r="P312" s="137">
        <f>O312*H312</f>
        <v>0</v>
      </c>
      <c r="Q312" s="137">
        <v>0</v>
      </c>
      <c r="R312" s="137">
        <f>Q312*H312</f>
        <v>0</v>
      </c>
      <c r="S312" s="137">
        <v>1E-3</v>
      </c>
      <c r="T312" s="138">
        <f>S312*H312</f>
        <v>2.0289680000000003</v>
      </c>
      <c r="AR312" s="139" t="s">
        <v>210</v>
      </c>
      <c r="AT312" s="139" t="s">
        <v>212</v>
      </c>
      <c r="AU312" s="139" t="s">
        <v>81</v>
      </c>
      <c r="AY312" s="17" t="s">
        <v>211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7" t="s">
        <v>81</v>
      </c>
      <c r="BK312" s="140">
        <f>ROUND(I312*H312,2)</f>
        <v>0</v>
      </c>
      <c r="BL312" s="17" t="s">
        <v>210</v>
      </c>
      <c r="BM312" s="139" t="s">
        <v>488</v>
      </c>
    </row>
    <row r="313" spans="2:65" s="1" customFormat="1" ht="11.25" x14ac:dyDescent="0.2">
      <c r="B313" s="32"/>
      <c r="D313" s="141" t="s">
        <v>218</v>
      </c>
      <c r="F313" s="142" t="s">
        <v>487</v>
      </c>
      <c r="I313" s="143"/>
      <c r="L313" s="32"/>
      <c r="M313" s="144"/>
      <c r="T313" s="56"/>
      <c r="AT313" s="17" t="s">
        <v>218</v>
      </c>
      <c r="AU313" s="17" t="s">
        <v>81</v>
      </c>
    </row>
    <row r="314" spans="2:65" s="11" customFormat="1" ht="11.25" x14ac:dyDescent="0.2">
      <c r="B314" s="145"/>
      <c r="D314" s="141" t="s">
        <v>220</v>
      </c>
      <c r="E314" s="146" t="s">
        <v>1</v>
      </c>
      <c r="F314" s="147" t="s">
        <v>221</v>
      </c>
      <c r="H314" s="146" t="s">
        <v>1</v>
      </c>
      <c r="I314" s="148"/>
      <c r="L314" s="145"/>
      <c r="M314" s="149"/>
      <c r="T314" s="150"/>
      <c r="AT314" s="146" t="s">
        <v>220</v>
      </c>
      <c r="AU314" s="146" t="s">
        <v>81</v>
      </c>
      <c r="AV314" s="11" t="s">
        <v>81</v>
      </c>
      <c r="AW314" s="11" t="s">
        <v>30</v>
      </c>
      <c r="AX314" s="11" t="s">
        <v>73</v>
      </c>
      <c r="AY314" s="146" t="s">
        <v>211</v>
      </c>
    </row>
    <row r="315" spans="2:65" s="12" customFormat="1" ht="11.25" x14ac:dyDescent="0.2">
      <c r="B315" s="151"/>
      <c r="D315" s="141" t="s">
        <v>220</v>
      </c>
      <c r="E315" s="152" t="s">
        <v>96</v>
      </c>
      <c r="F315" s="153" t="s">
        <v>489</v>
      </c>
      <c r="H315" s="154">
        <v>780</v>
      </c>
      <c r="I315" s="155"/>
      <c r="L315" s="151"/>
      <c r="M315" s="156"/>
      <c r="T315" s="157"/>
      <c r="AT315" s="152" t="s">
        <v>220</v>
      </c>
      <c r="AU315" s="152" t="s">
        <v>81</v>
      </c>
      <c r="AV315" s="12" t="s">
        <v>90</v>
      </c>
      <c r="AW315" s="12" t="s">
        <v>30</v>
      </c>
      <c r="AX315" s="12" t="s">
        <v>73</v>
      </c>
      <c r="AY315" s="152" t="s">
        <v>211</v>
      </c>
    </row>
    <row r="316" spans="2:65" s="12" customFormat="1" ht="11.25" x14ac:dyDescent="0.2">
      <c r="B316" s="151"/>
      <c r="D316" s="141" t="s">
        <v>220</v>
      </c>
      <c r="E316" s="152" t="s">
        <v>122</v>
      </c>
      <c r="F316" s="153" t="s">
        <v>490</v>
      </c>
      <c r="H316" s="154">
        <v>324</v>
      </c>
      <c r="I316" s="155"/>
      <c r="L316" s="151"/>
      <c r="M316" s="156"/>
      <c r="T316" s="157"/>
      <c r="AT316" s="152" t="s">
        <v>220</v>
      </c>
      <c r="AU316" s="152" t="s">
        <v>81</v>
      </c>
      <c r="AV316" s="12" t="s">
        <v>90</v>
      </c>
      <c r="AW316" s="12" t="s">
        <v>30</v>
      </c>
      <c r="AX316" s="12" t="s">
        <v>73</v>
      </c>
      <c r="AY316" s="152" t="s">
        <v>211</v>
      </c>
    </row>
    <row r="317" spans="2:65" s="12" customFormat="1" ht="11.25" x14ac:dyDescent="0.2">
      <c r="B317" s="151"/>
      <c r="D317" s="141" t="s">
        <v>220</v>
      </c>
      <c r="E317" s="152" t="s">
        <v>139</v>
      </c>
      <c r="F317" s="153" t="s">
        <v>491</v>
      </c>
      <c r="H317" s="154">
        <v>924.96799999999996</v>
      </c>
      <c r="I317" s="155"/>
      <c r="L317" s="151"/>
      <c r="M317" s="156"/>
      <c r="T317" s="157"/>
      <c r="AT317" s="152" t="s">
        <v>220</v>
      </c>
      <c r="AU317" s="152" t="s">
        <v>81</v>
      </c>
      <c r="AV317" s="12" t="s">
        <v>90</v>
      </c>
      <c r="AW317" s="12" t="s">
        <v>30</v>
      </c>
      <c r="AX317" s="12" t="s">
        <v>73</v>
      </c>
      <c r="AY317" s="152" t="s">
        <v>211</v>
      </c>
    </row>
    <row r="318" spans="2:65" s="12" customFormat="1" ht="11.25" x14ac:dyDescent="0.2">
      <c r="B318" s="151"/>
      <c r="D318" s="141" t="s">
        <v>220</v>
      </c>
      <c r="E318" s="152" t="s">
        <v>492</v>
      </c>
      <c r="F318" s="153" t="s">
        <v>493</v>
      </c>
      <c r="H318" s="154">
        <v>2028.9680000000001</v>
      </c>
      <c r="I318" s="155"/>
      <c r="L318" s="151"/>
      <c r="M318" s="156"/>
      <c r="T318" s="157"/>
      <c r="AT318" s="152" t="s">
        <v>220</v>
      </c>
      <c r="AU318" s="152" t="s">
        <v>81</v>
      </c>
      <c r="AV318" s="12" t="s">
        <v>90</v>
      </c>
      <c r="AW318" s="12" t="s">
        <v>30</v>
      </c>
      <c r="AX318" s="12" t="s">
        <v>81</v>
      </c>
      <c r="AY318" s="152" t="s">
        <v>211</v>
      </c>
    </row>
    <row r="319" spans="2:65" s="1" customFormat="1" ht="21.75" customHeight="1" x14ac:dyDescent="0.2">
      <c r="B319" s="32"/>
      <c r="C319" s="128" t="s">
        <v>494</v>
      </c>
      <c r="D319" s="128" t="s">
        <v>212</v>
      </c>
      <c r="E319" s="129" t="s">
        <v>495</v>
      </c>
      <c r="F319" s="130" t="s">
        <v>496</v>
      </c>
      <c r="G319" s="131" t="s">
        <v>481</v>
      </c>
      <c r="H319" s="132">
        <v>5600</v>
      </c>
      <c r="I319" s="133"/>
      <c r="J319" s="134">
        <f>ROUND(I319*H319,2)</f>
        <v>0</v>
      </c>
      <c r="K319" s="130" t="s">
        <v>216</v>
      </c>
      <c r="L319" s="32"/>
      <c r="M319" s="135" t="s">
        <v>1</v>
      </c>
      <c r="N319" s="136" t="s">
        <v>38</v>
      </c>
      <c r="P319" s="137">
        <f>O319*H319</f>
        <v>0</v>
      </c>
      <c r="Q319" s="137">
        <v>0</v>
      </c>
      <c r="R319" s="137">
        <f>Q319*H319</f>
        <v>0</v>
      </c>
      <c r="S319" s="137">
        <v>1E-3</v>
      </c>
      <c r="T319" s="138">
        <f>S319*H319</f>
        <v>5.6000000000000005</v>
      </c>
      <c r="AR319" s="139" t="s">
        <v>210</v>
      </c>
      <c r="AT319" s="139" t="s">
        <v>212</v>
      </c>
      <c r="AU319" s="139" t="s">
        <v>81</v>
      </c>
      <c r="AY319" s="17" t="s">
        <v>211</v>
      </c>
      <c r="BE319" s="140">
        <f>IF(N319="základní",J319,0)</f>
        <v>0</v>
      </c>
      <c r="BF319" s="140">
        <f>IF(N319="snížená",J319,0)</f>
        <v>0</v>
      </c>
      <c r="BG319" s="140">
        <f>IF(N319="zákl. přenesená",J319,0)</f>
        <v>0</v>
      </c>
      <c r="BH319" s="140">
        <f>IF(N319="sníž. přenesená",J319,0)</f>
        <v>0</v>
      </c>
      <c r="BI319" s="140">
        <f>IF(N319="nulová",J319,0)</f>
        <v>0</v>
      </c>
      <c r="BJ319" s="17" t="s">
        <v>81</v>
      </c>
      <c r="BK319" s="140">
        <f>ROUND(I319*H319,2)</f>
        <v>0</v>
      </c>
      <c r="BL319" s="17" t="s">
        <v>210</v>
      </c>
      <c r="BM319" s="139" t="s">
        <v>497</v>
      </c>
    </row>
    <row r="320" spans="2:65" s="1" customFormat="1" ht="11.25" x14ac:dyDescent="0.2">
      <c r="B320" s="32"/>
      <c r="D320" s="141" t="s">
        <v>218</v>
      </c>
      <c r="F320" s="142" t="s">
        <v>496</v>
      </c>
      <c r="I320" s="143"/>
      <c r="L320" s="32"/>
      <c r="M320" s="144"/>
      <c r="T320" s="56"/>
      <c r="AT320" s="17" t="s">
        <v>218</v>
      </c>
      <c r="AU320" s="17" t="s">
        <v>81</v>
      </c>
    </row>
    <row r="321" spans="2:65" s="11" customFormat="1" ht="11.25" x14ac:dyDescent="0.2">
      <c r="B321" s="145"/>
      <c r="D321" s="141" t="s">
        <v>220</v>
      </c>
      <c r="E321" s="146" t="s">
        <v>1</v>
      </c>
      <c r="F321" s="147" t="s">
        <v>221</v>
      </c>
      <c r="H321" s="146" t="s">
        <v>1</v>
      </c>
      <c r="I321" s="148"/>
      <c r="L321" s="145"/>
      <c r="M321" s="149"/>
      <c r="T321" s="150"/>
      <c r="AT321" s="146" t="s">
        <v>220</v>
      </c>
      <c r="AU321" s="146" t="s">
        <v>81</v>
      </c>
      <c r="AV321" s="11" t="s">
        <v>81</v>
      </c>
      <c r="AW321" s="11" t="s">
        <v>30</v>
      </c>
      <c r="AX321" s="11" t="s">
        <v>73</v>
      </c>
      <c r="AY321" s="146" t="s">
        <v>211</v>
      </c>
    </row>
    <row r="322" spans="2:65" s="12" customFormat="1" ht="11.25" x14ac:dyDescent="0.2">
      <c r="B322" s="151"/>
      <c r="D322" s="141" t="s">
        <v>220</v>
      </c>
      <c r="E322" s="152" t="s">
        <v>498</v>
      </c>
      <c r="F322" s="153" t="s">
        <v>499</v>
      </c>
      <c r="H322" s="154">
        <v>5600</v>
      </c>
      <c r="I322" s="155"/>
      <c r="L322" s="151"/>
      <c r="M322" s="156"/>
      <c r="T322" s="157"/>
      <c r="AT322" s="152" t="s">
        <v>220</v>
      </c>
      <c r="AU322" s="152" t="s">
        <v>81</v>
      </c>
      <c r="AV322" s="12" t="s">
        <v>90</v>
      </c>
      <c r="AW322" s="12" t="s">
        <v>30</v>
      </c>
      <c r="AX322" s="12" t="s">
        <v>81</v>
      </c>
      <c r="AY322" s="152" t="s">
        <v>211</v>
      </c>
    </row>
    <row r="323" spans="2:65" s="1" customFormat="1" ht="16.5" customHeight="1" x14ac:dyDescent="0.2">
      <c r="B323" s="32"/>
      <c r="C323" s="128" t="s">
        <v>500</v>
      </c>
      <c r="D323" s="128" t="s">
        <v>212</v>
      </c>
      <c r="E323" s="129" t="s">
        <v>501</v>
      </c>
      <c r="F323" s="130" t="s">
        <v>502</v>
      </c>
      <c r="G323" s="131" t="s">
        <v>481</v>
      </c>
      <c r="H323" s="132">
        <v>100</v>
      </c>
      <c r="I323" s="133"/>
      <c r="J323" s="134">
        <f>ROUND(I323*H323,2)</f>
        <v>0</v>
      </c>
      <c r="K323" s="130" t="s">
        <v>216</v>
      </c>
      <c r="L323" s="32"/>
      <c r="M323" s="135" t="s">
        <v>1</v>
      </c>
      <c r="N323" s="136" t="s">
        <v>38</v>
      </c>
      <c r="P323" s="137">
        <f>O323*H323</f>
        <v>0</v>
      </c>
      <c r="Q323" s="137">
        <v>0</v>
      </c>
      <c r="R323" s="137">
        <f>Q323*H323</f>
        <v>0</v>
      </c>
      <c r="S323" s="137">
        <v>1E-3</v>
      </c>
      <c r="T323" s="138">
        <f>S323*H323</f>
        <v>0.1</v>
      </c>
      <c r="AR323" s="139" t="s">
        <v>210</v>
      </c>
      <c r="AT323" s="139" t="s">
        <v>212</v>
      </c>
      <c r="AU323" s="139" t="s">
        <v>81</v>
      </c>
      <c r="AY323" s="17" t="s">
        <v>211</v>
      </c>
      <c r="BE323" s="140">
        <f>IF(N323="základní",J323,0)</f>
        <v>0</v>
      </c>
      <c r="BF323" s="140">
        <f>IF(N323="snížená",J323,0)</f>
        <v>0</v>
      </c>
      <c r="BG323" s="140">
        <f>IF(N323="zákl. přenesená",J323,0)</f>
        <v>0</v>
      </c>
      <c r="BH323" s="140">
        <f>IF(N323="sníž. přenesená",J323,0)</f>
        <v>0</v>
      </c>
      <c r="BI323" s="140">
        <f>IF(N323="nulová",J323,0)</f>
        <v>0</v>
      </c>
      <c r="BJ323" s="17" t="s">
        <v>81</v>
      </c>
      <c r="BK323" s="140">
        <f>ROUND(I323*H323,2)</f>
        <v>0</v>
      </c>
      <c r="BL323" s="17" t="s">
        <v>210</v>
      </c>
      <c r="BM323" s="139" t="s">
        <v>503</v>
      </c>
    </row>
    <row r="324" spans="2:65" s="1" customFormat="1" ht="11.25" x14ac:dyDescent="0.2">
      <c r="B324" s="32"/>
      <c r="D324" s="141" t="s">
        <v>218</v>
      </c>
      <c r="F324" s="142" t="s">
        <v>502</v>
      </c>
      <c r="I324" s="143"/>
      <c r="L324" s="32"/>
      <c r="M324" s="144"/>
      <c r="T324" s="56"/>
      <c r="AT324" s="17" t="s">
        <v>218</v>
      </c>
      <c r="AU324" s="17" t="s">
        <v>81</v>
      </c>
    </row>
    <row r="325" spans="2:65" s="11" customFormat="1" ht="11.25" x14ac:dyDescent="0.2">
      <c r="B325" s="145"/>
      <c r="D325" s="141" t="s">
        <v>220</v>
      </c>
      <c r="E325" s="146" t="s">
        <v>1</v>
      </c>
      <c r="F325" s="147" t="s">
        <v>221</v>
      </c>
      <c r="H325" s="146" t="s">
        <v>1</v>
      </c>
      <c r="I325" s="148"/>
      <c r="L325" s="145"/>
      <c r="M325" s="149"/>
      <c r="T325" s="150"/>
      <c r="AT325" s="146" t="s">
        <v>220</v>
      </c>
      <c r="AU325" s="146" t="s">
        <v>81</v>
      </c>
      <c r="AV325" s="11" t="s">
        <v>81</v>
      </c>
      <c r="AW325" s="11" t="s">
        <v>30</v>
      </c>
      <c r="AX325" s="11" t="s">
        <v>73</v>
      </c>
      <c r="AY325" s="146" t="s">
        <v>211</v>
      </c>
    </row>
    <row r="326" spans="2:65" s="12" customFormat="1" ht="11.25" x14ac:dyDescent="0.2">
      <c r="B326" s="151"/>
      <c r="D326" s="141" t="s">
        <v>220</v>
      </c>
      <c r="E326" s="152" t="s">
        <v>99</v>
      </c>
      <c r="F326" s="153" t="s">
        <v>484</v>
      </c>
      <c r="H326" s="154">
        <v>50</v>
      </c>
      <c r="I326" s="155"/>
      <c r="L326" s="151"/>
      <c r="M326" s="156"/>
      <c r="T326" s="157"/>
      <c r="AT326" s="152" t="s">
        <v>220</v>
      </c>
      <c r="AU326" s="152" t="s">
        <v>81</v>
      </c>
      <c r="AV326" s="12" t="s">
        <v>90</v>
      </c>
      <c r="AW326" s="12" t="s">
        <v>30</v>
      </c>
      <c r="AX326" s="12" t="s">
        <v>73</v>
      </c>
      <c r="AY326" s="152" t="s">
        <v>211</v>
      </c>
    </row>
    <row r="327" spans="2:65" s="12" customFormat="1" ht="11.25" x14ac:dyDescent="0.2">
      <c r="B327" s="151"/>
      <c r="D327" s="141" t="s">
        <v>220</v>
      </c>
      <c r="E327" s="152" t="s">
        <v>124</v>
      </c>
      <c r="F327" s="153" t="s">
        <v>504</v>
      </c>
      <c r="H327" s="154">
        <v>50</v>
      </c>
      <c r="I327" s="155"/>
      <c r="L327" s="151"/>
      <c r="M327" s="156"/>
      <c r="T327" s="157"/>
      <c r="AT327" s="152" t="s">
        <v>220</v>
      </c>
      <c r="AU327" s="152" t="s">
        <v>81</v>
      </c>
      <c r="AV327" s="12" t="s">
        <v>90</v>
      </c>
      <c r="AW327" s="12" t="s">
        <v>30</v>
      </c>
      <c r="AX327" s="12" t="s">
        <v>73</v>
      </c>
      <c r="AY327" s="152" t="s">
        <v>211</v>
      </c>
    </row>
    <row r="328" spans="2:65" s="12" customFormat="1" ht="11.25" x14ac:dyDescent="0.2">
      <c r="B328" s="151"/>
      <c r="D328" s="141" t="s">
        <v>220</v>
      </c>
      <c r="E328" s="152" t="s">
        <v>505</v>
      </c>
      <c r="F328" s="153" t="s">
        <v>506</v>
      </c>
      <c r="H328" s="154">
        <v>100</v>
      </c>
      <c r="I328" s="155"/>
      <c r="L328" s="151"/>
      <c r="M328" s="156"/>
      <c r="T328" s="157"/>
      <c r="AT328" s="152" t="s">
        <v>220</v>
      </c>
      <c r="AU328" s="152" t="s">
        <v>81</v>
      </c>
      <c r="AV328" s="12" t="s">
        <v>90</v>
      </c>
      <c r="AW328" s="12" t="s">
        <v>30</v>
      </c>
      <c r="AX328" s="12" t="s">
        <v>81</v>
      </c>
      <c r="AY328" s="152" t="s">
        <v>211</v>
      </c>
    </row>
    <row r="329" spans="2:65" s="10" customFormat="1" ht="25.9" customHeight="1" x14ac:dyDescent="0.2">
      <c r="B329" s="118"/>
      <c r="D329" s="119" t="s">
        <v>72</v>
      </c>
      <c r="E329" s="120" t="s">
        <v>507</v>
      </c>
      <c r="F329" s="120" t="s">
        <v>508</v>
      </c>
      <c r="I329" s="121"/>
      <c r="J329" s="122">
        <f>BK329</f>
        <v>0</v>
      </c>
      <c r="L329" s="118"/>
      <c r="M329" s="123"/>
      <c r="P329" s="124">
        <f>SUM(P330:P333)</f>
        <v>0</v>
      </c>
      <c r="R329" s="124">
        <f>SUM(R330:R333)</f>
        <v>0</v>
      </c>
      <c r="T329" s="125">
        <f>SUM(T330:T333)</f>
        <v>0.08</v>
      </c>
      <c r="AR329" s="119" t="s">
        <v>210</v>
      </c>
      <c r="AT329" s="126" t="s">
        <v>72</v>
      </c>
      <c r="AU329" s="126" t="s">
        <v>73</v>
      </c>
      <c r="AY329" s="119" t="s">
        <v>211</v>
      </c>
      <c r="BK329" s="127">
        <f>SUM(BK330:BK333)</f>
        <v>0</v>
      </c>
    </row>
    <row r="330" spans="2:65" s="1" customFormat="1" ht="16.5" customHeight="1" x14ac:dyDescent="0.2">
      <c r="B330" s="32"/>
      <c r="C330" s="128" t="s">
        <v>509</v>
      </c>
      <c r="D330" s="128" t="s">
        <v>212</v>
      </c>
      <c r="E330" s="129" t="s">
        <v>510</v>
      </c>
      <c r="F330" s="130" t="s">
        <v>511</v>
      </c>
      <c r="G330" s="131" t="s">
        <v>294</v>
      </c>
      <c r="H330" s="132">
        <v>1</v>
      </c>
      <c r="I330" s="133"/>
      <c r="J330" s="134">
        <f>ROUND(I330*H330,2)</f>
        <v>0</v>
      </c>
      <c r="K330" s="130" t="s">
        <v>216</v>
      </c>
      <c r="L330" s="32"/>
      <c r="M330" s="135" t="s">
        <v>1</v>
      </c>
      <c r="N330" s="136" t="s">
        <v>38</v>
      </c>
      <c r="P330" s="137">
        <f>O330*H330</f>
        <v>0</v>
      </c>
      <c r="Q330" s="137">
        <v>0</v>
      </c>
      <c r="R330" s="137">
        <f>Q330*H330</f>
        <v>0</v>
      </c>
      <c r="S330" s="137">
        <v>0.08</v>
      </c>
      <c r="T330" s="138">
        <f>S330*H330</f>
        <v>0.08</v>
      </c>
      <c r="AR330" s="139" t="s">
        <v>210</v>
      </c>
      <c r="AT330" s="139" t="s">
        <v>212</v>
      </c>
      <c r="AU330" s="139" t="s">
        <v>81</v>
      </c>
      <c r="AY330" s="17" t="s">
        <v>211</v>
      </c>
      <c r="BE330" s="140">
        <f>IF(N330="základní",J330,0)</f>
        <v>0</v>
      </c>
      <c r="BF330" s="140">
        <f>IF(N330="snížená",J330,0)</f>
        <v>0</v>
      </c>
      <c r="BG330" s="140">
        <f>IF(N330="zákl. přenesená",J330,0)</f>
        <v>0</v>
      </c>
      <c r="BH330" s="140">
        <f>IF(N330="sníž. přenesená",J330,0)</f>
        <v>0</v>
      </c>
      <c r="BI330" s="140">
        <f>IF(N330="nulová",J330,0)</f>
        <v>0</v>
      </c>
      <c r="BJ330" s="17" t="s">
        <v>81</v>
      </c>
      <c r="BK330" s="140">
        <f>ROUND(I330*H330,2)</f>
        <v>0</v>
      </c>
      <c r="BL330" s="17" t="s">
        <v>210</v>
      </c>
      <c r="BM330" s="139" t="s">
        <v>512</v>
      </c>
    </row>
    <row r="331" spans="2:65" s="1" customFormat="1" ht="11.25" x14ac:dyDescent="0.2">
      <c r="B331" s="32"/>
      <c r="D331" s="141" t="s">
        <v>218</v>
      </c>
      <c r="F331" s="142" t="s">
        <v>511</v>
      </c>
      <c r="I331" s="143"/>
      <c r="L331" s="32"/>
      <c r="M331" s="144"/>
      <c r="T331" s="56"/>
      <c r="AT331" s="17" t="s">
        <v>218</v>
      </c>
      <c r="AU331" s="17" t="s">
        <v>81</v>
      </c>
    </row>
    <row r="332" spans="2:65" s="11" customFormat="1" ht="11.25" x14ac:dyDescent="0.2">
      <c r="B332" s="145"/>
      <c r="D332" s="141" t="s">
        <v>220</v>
      </c>
      <c r="E332" s="146" t="s">
        <v>1</v>
      </c>
      <c r="F332" s="147" t="s">
        <v>221</v>
      </c>
      <c r="H332" s="146" t="s">
        <v>1</v>
      </c>
      <c r="I332" s="148"/>
      <c r="L332" s="145"/>
      <c r="M332" s="149"/>
      <c r="T332" s="150"/>
      <c r="AT332" s="146" t="s">
        <v>220</v>
      </c>
      <c r="AU332" s="146" t="s">
        <v>81</v>
      </c>
      <c r="AV332" s="11" t="s">
        <v>81</v>
      </c>
      <c r="AW332" s="11" t="s">
        <v>30</v>
      </c>
      <c r="AX332" s="11" t="s">
        <v>73</v>
      </c>
      <c r="AY332" s="146" t="s">
        <v>211</v>
      </c>
    </row>
    <row r="333" spans="2:65" s="12" customFormat="1" ht="11.25" x14ac:dyDescent="0.2">
      <c r="B333" s="151"/>
      <c r="D333" s="141" t="s">
        <v>220</v>
      </c>
      <c r="E333" s="152" t="s">
        <v>513</v>
      </c>
      <c r="F333" s="153" t="s">
        <v>514</v>
      </c>
      <c r="H333" s="154">
        <v>1</v>
      </c>
      <c r="I333" s="155"/>
      <c r="L333" s="151"/>
      <c r="M333" s="156"/>
      <c r="T333" s="157"/>
      <c r="AT333" s="152" t="s">
        <v>220</v>
      </c>
      <c r="AU333" s="152" t="s">
        <v>81</v>
      </c>
      <c r="AV333" s="12" t="s">
        <v>90</v>
      </c>
      <c r="AW333" s="12" t="s">
        <v>30</v>
      </c>
      <c r="AX333" s="12" t="s">
        <v>81</v>
      </c>
      <c r="AY333" s="152" t="s">
        <v>211</v>
      </c>
    </row>
    <row r="334" spans="2:65" s="10" customFormat="1" ht="25.9" customHeight="1" x14ac:dyDescent="0.2">
      <c r="B334" s="118"/>
      <c r="D334" s="119" t="s">
        <v>72</v>
      </c>
      <c r="E334" s="120" t="s">
        <v>515</v>
      </c>
      <c r="F334" s="120" t="s">
        <v>516</v>
      </c>
      <c r="I334" s="121"/>
      <c r="J334" s="122">
        <f>BK334</f>
        <v>0</v>
      </c>
      <c r="L334" s="118"/>
      <c r="M334" s="123"/>
      <c r="P334" s="124">
        <f>SUM(P335:P436)</f>
        <v>0</v>
      </c>
      <c r="R334" s="124">
        <f>SUM(R335:R436)</f>
        <v>3.2520000000000005E-3</v>
      </c>
      <c r="T334" s="125">
        <f>SUM(T335:T436)</f>
        <v>538.05284700000004</v>
      </c>
      <c r="AR334" s="119" t="s">
        <v>210</v>
      </c>
      <c r="AT334" s="126" t="s">
        <v>72</v>
      </c>
      <c r="AU334" s="126" t="s">
        <v>73</v>
      </c>
      <c r="AY334" s="119" t="s">
        <v>211</v>
      </c>
      <c r="BK334" s="127">
        <f>SUM(BK335:BK436)</f>
        <v>0</v>
      </c>
    </row>
    <row r="335" spans="2:65" s="1" customFormat="1" ht="16.5" customHeight="1" x14ac:dyDescent="0.2">
      <c r="B335" s="32"/>
      <c r="C335" s="128" t="s">
        <v>517</v>
      </c>
      <c r="D335" s="128" t="s">
        <v>212</v>
      </c>
      <c r="E335" s="129" t="s">
        <v>518</v>
      </c>
      <c r="F335" s="130" t="s">
        <v>519</v>
      </c>
      <c r="G335" s="131" t="s">
        <v>237</v>
      </c>
      <c r="H335" s="132">
        <v>46.515000000000001</v>
      </c>
      <c r="I335" s="133"/>
      <c r="J335" s="134">
        <f>ROUND(I335*H335,2)</f>
        <v>0</v>
      </c>
      <c r="K335" s="130" t="s">
        <v>216</v>
      </c>
      <c r="L335" s="32"/>
      <c r="M335" s="135" t="s">
        <v>1</v>
      </c>
      <c r="N335" s="136" t="s">
        <v>38</v>
      </c>
      <c r="P335" s="137">
        <f>O335*H335</f>
        <v>0</v>
      </c>
      <c r="Q335" s="137">
        <v>0</v>
      </c>
      <c r="R335" s="137">
        <f>Q335*H335</f>
        <v>0</v>
      </c>
      <c r="S335" s="137">
        <v>2.4</v>
      </c>
      <c r="T335" s="138">
        <f>S335*H335</f>
        <v>111.636</v>
      </c>
      <c r="AR335" s="139" t="s">
        <v>210</v>
      </c>
      <c r="AT335" s="139" t="s">
        <v>212</v>
      </c>
      <c r="AU335" s="139" t="s">
        <v>81</v>
      </c>
      <c r="AY335" s="17" t="s">
        <v>211</v>
      </c>
      <c r="BE335" s="140">
        <f>IF(N335="základní",J335,0)</f>
        <v>0</v>
      </c>
      <c r="BF335" s="140">
        <f>IF(N335="snížená",J335,0)</f>
        <v>0</v>
      </c>
      <c r="BG335" s="140">
        <f>IF(N335="zákl. přenesená",J335,0)</f>
        <v>0</v>
      </c>
      <c r="BH335" s="140">
        <f>IF(N335="sníž. přenesená",J335,0)</f>
        <v>0</v>
      </c>
      <c r="BI335" s="140">
        <f>IF(N335="nulová",J335,0)</f>
        <v>0</v>
      </c>
      <c r="BJ335" s="17" t="s">
        <v>81</v>
      </c>
      <c r="BK335" s="140">
        <f>ROUND(I335*H335,2)</f>
        <v>0</v>
      </c>
      <c r="BL335" s="17" t="s">
        <v>210</v>
      </c>
      <c r="BM335" s="139" t="s">
        <v>520</v>
      </c>
    </row>
    <row r="336" spans="2:65" s="1" customFormat="1" ht="11.25" x14ac:dyDescent="0.2">
      <c r="B336" s="32"/>
      <c r="D336" s="141" t="s">
        <v>218</v>
      </c>
      <c r="F336" s="142" t="s">
        <v>519</v>
      </c>
      <c r="I336" s="143"/>
      <c r="L336" s="32"/>
      <c r="M336" s="144"/>
      <c r="T336" s="56"/>
      <c r="AT336" s="17" t="s">
        <v>218</v>
      </c>
      <c r="AU336" s="17" t="s">
        <v>81</v>
      </c>
    </row>
    <row r="337" spans="2:65" s="11" customFormat="1" ht="11.25" x14ac:dyDescent="0.2">
      <c r="B337" s="145"/>
      <c r="D337" s="141" t="s">
        <v>220</v>
      </c>
      <c r="E337" s="146" t="s">
        <v>1</v>
      </c>
      <c r="F337" s="147" t="s">
        <v>221</v>
      </c>
      <c r="H337" s="146" t="s">
        <v>1</v>
      </c>
      <c r="I337" s="148"/>
      <c r="L337" s="145"/>
      <c r="M337" s="149"/>
      <c r="T337" s="150"/>
      <c r="AT337" s="146" t="s">
        <v>220</v>
      </c>
      <c r="AU337" s="146" t="s">
        <v>81</v>
      </c>
      <c r="AV337" s="11" t="s">
        <v>81</v>
      </c>
      <c r="AW337" s="11" t="s">
        <v>30</v>
      </c>
      <c r="AX337" s="11" t="s">
        <v>73</v>
      </c>
      <c r="AY337" s="146" t="s">
        <v>211</v>
      </c>
    </row>
    <row r="338" spans="2:65" s="11" customFormat="1" ht="11.25" x14ac:dyDescent="0.2">
      <c r="B338" s="145"/>
      <c r="D338" s="141" t="s">
        <v>220</v>
      </c>
      <c r="E338" s="146" t="s">
        <v>1</v>
      </c>
      <c r="F338" s="147" t="s">
        <v>521</v>
      </c>
      <c r="H338" s="146" t="s">
        <v>1</v>
      </c>
      <c r="I338" s="148"/>
      <c r="L338" s="145"/>
      <c r="M338" s="149"/>
      <c r="T338" s="150"/>
      <c r="AT338" s="146" t="s">
        <v>220</v>
      </c>
      <c r="AU338" s="146" t="s">
        <v>81</v>
      </c>
      <c r="AV338" s="11" t="s">
        <v>81</v>
      </c>
      <c r="AW338" s="11" t="s">
        <v>30</v>
      </c>
      <c r="AX338" s="11" t="s">
        <v>73</v>
      </c>
      <c r="AY338" s="146" t="s">
        <v>211</v>
      </c>
    </row>
    <row r="339" spans="2:65" s="12" customFormat="1" ht="11.25" x14ac:dyDescent="0.2">
      <c r="B339" s="151"/>
      <c r="D339" s="141" t="s">
        <v>220</v>
      </c>
      <c r="E339" s="152" t="s">
        <v>522</v>
      </c>
      <c r="F339" s="153" t="s">
        <v>523</v>
      </c>
      <c r="H339" s="154">
        <v>11.21</v>
      </c>
      <c r="I339" s="155"/>
      <c r="L339" s="151"/>
      <c r="M339" s="156"/>
      <c r="T339" s="157"/>
      <c r="AT339" s="152" t="s">
        <v>220</v>
      </c>
      <c r="AU339" s="152" t="s">
        <v>81</v>
      </c>
      <c r="AV339" s="12" t="s">
        <v>90</v>
      </c>
      <c r="AW339" s="12" t="s">
        <v>30</v>
      </c>
      <c r="AX339" s="12" t="s">
        <v>73</v>
      </c>
      <c r="AY339" s="152" t="s">
        <v>211</v>
      </c>
    </row>
    <row r="340" spans="2:65" s="12" customFormat="1" ht="11.25" x14ac:dyDescent="0.2">
      <c r="B340" s="151"/>
      <c r="D340" s="141" t="s">
        <v>220</v>
      </c>
      <c r="E340" s="152" t="s">
        <v>119</v>
      </c>
      <c r="F340" s="153" t="s">
        <v>524</v>
      </c>
      <c r="H340" s="154">
        <v>1.35</v>
      </c>
      <c r="I340" s="155"/>
      <c r="L340" s="151"/>
      <c r="M340" s="156"/>
      <c r="T340" s="157"/>
      <c r="AT340" s="152" t="s">
        <v>220</v>
      </c>
      <c r="AU340" s="152" t="s">
        <v>81</v>
      </c>
      <c r="AV340" s="12" t="s">
        <v>90</v>
      </c>
      <c r="AW340" s="12" t="s">
        <v>30</v>
      </c>
      <c r="AX340" s="12" t="s">
        <v>73</v>
      </c>
      <c r="AY340" s="152" t="s">
        <v>211</v>
      </c>
    </row>
    <row r="341" spans="2:65" s="11" customFormat="1" ht="11.25" x14ac:dyDescent="0.2">
      <c r="B341" s="145"/>
      <c r="D341" s="141" t="s">
        <v>220</v>
      </c>
      <c r="E341" s="146" t="s">
        <v>1</v>
      </c>
      <c r="F341" s="147" t="s">
        <v>521</v>
      </c>
      <c r="H341" s="146" t="s">
        <v>1</v>
      </c>
      <c r="I341" s="148"/>
      <c r="L341" s="145"/>
      <c r="M341" s="149"/>
      <c r="T341" s="150"/>
      <c r="AT341" s="146" t="s">
        <v>220</v>
      </c>
      <c r="AU341" s="146" t="s">
        <v>81</v>
      </c>
      <c r="AV341" s="11" t="s">
        <v>81</v>
      </c>
      <c r="AW341" s="11" t="s">
        <v>30</v>
      </c>
      <c r="AX341" s="11" t="s">
        <v>73</v>
      </c>
      <c r="AY341" s="146" t="s">
        <v>211</v>
      </c>
    </row>
    <row r="342" spans="2:65" s="12" customFormat="1" ht="11.25" x14ac:dyDescent="0.2">
      <c r="B342" s="151"/>
      <c r="D342" s="141" t="s">
        <v>220</v>
      </c>
      <c r="E342" s="152" t="s">
        <v>137</v>
      </c>
      <c r="F342" s="153" t="s">
        <v>525</v>
      </c>
      <c r="H342" s="154">
        <v>33.954999999999998</v>
      </c>
      <c r="I342" s="155"/>
      <c r="L342" s="151"/>
      <c r="M342" s="156"/>
      <c r="T342" s="157"/>
      <c r="AT342" s="152" t="s">
        <v>220</v>
      </c>
      <c r="AU342" s="152" t="s">
        <v>81</v>
      </c>
      <c r="AV342" s="12" t="s">
        <v>90</v>
      </c>
      <c r="AW342" s="12" t="s">
        <v>30</v>
      </c>
      <c r="AX342" s="12" t="s">
        <v>73</v>
      </c>
      <c r="AY342" s="152" t="s">
        <v>211</v>
      </c>
    </row>
    <row r="343" spans="2:65" s="12" customFormat="1" ht="11.25" x14ac:dyDescent="0.2">
      <c r="B343" s="151"/>
      <c r="D343" s="141" t="s">
        <v>220</v>
      </c>
      <c r="E343" s="152" t="s">
        <v>526</v>
      </c>
      <c r="F343" s="153" t="s">
        <v>527</v>
      </c>
      <c r="H343" s="154">
        <v>46.515000000000001</v>
      </c>
      <c r="I343" s="155"/>
      <c r="L343" s="151"/>
      <c r="M343" s="156"/>
      <c r="T343" s="157"/>
      <c r="AT343" s="152" t="s">
        <v>220</v>
      </c>
      <c r="AU343" s="152" t="s">
        <v>81</v>
      </c>
      <c r="AV343" s="12" t="s">
        <v>90</v>
      </c>
      <c r="AW343" s="12" t="s">
        <v>30</v>
      </c>
      <c r="AX343" s="12" t="s">
        <v>81</v>
      </c>
      <c r="AY343" s="152" t="s">
        <v>211</v>
      </c>
    </row>
    <row r="344" spans="2:65" s="1" customFormat="1" ht="16.5" customHeight="1" x14ac:dyDescent="0.2">
      <c r="B344" s="32"/>
      <c r="C344" s="128" t="s">
        <v>528</v>
      </c>
      <c r="D344" s="128" t="s">
        <v>212</v>
      </c>
      <c r="E344" s="129" t="s">
        <v>529</v>
      </c>
      <c r="F344" s="130" t="s">
        <v>530</v>
      </c>
      <c r="G344" s="131" t="s">
        <v>215</v>
      </c>
      <c r="H344" s="132">
        <v>9.2219999999999995</v>
      </c>
      <c r="I344" s="133"/>
      <c r="J344" s="134">
        <f>ROUND(I344*H344,2)</f>
        <v>0</v>
      </c>
      <c r="K344" s="130" t="s">
        <v>216</v>
      </c>
      <c r="L344" s="32"/>
      <c r="M344" s="135" t="s">
        <v>1</v>
      </c>
      <c r="N344" s="136" t="s">
        <v>38</v>
      </c>
      <c r="P344" s="137">
        <f>O344*H344</f>
        <v>0</v>
      </c>
      <c r="Q344" s="137">
        <v>0</v>
      </c>
      <c r="R344" s="137">
        <f>Q344*H344</f>
        <v>0</v>
      </c>
      <c r="S344" s="137">
        <v>8.2000000000000003E-2</v>
      </c>
      <c r="T344" s="138">
        <f>S344*H344</f>
        <v>0.75620399999999999</v>
      </c>
      <c r="AR344" s="139" t="s">
        <v>210</v>
      </c>
      <c r="AT344" s="139" t="s">
        <v>212</v>
      </c>
      <c r="AU344" s="139" t="s">
        <v>81</v>
      </c>
      <c r="AY344" s="17" t="s">
        <v>211</v>
      </c>
      <c r="BE344" s="140">
        <f>IF(N344="základní",J344,0)</f>
        <v>0</v>
      </c>
      <c r="BF344" s="140">
        <f>IF(N344="snížená",J344,0)</f>
        <v>0</v>
      </c>
      <c r="BG344" s="140">
        <f>IF(N344="zákl. přenesená",J344,0)</f>
        <v>0</v>
      </c>
      <c r="BH344" s="140">
        <f>IF(N344="sníž. přenesená",J344,0)</f>
        <v>0</v>
      </c>
      <c r="BI344" s="140">
        <f>IF(N344="nulová",J344,0)</f>
        <v>0</v>
      </c>
      <c r="BJ344" s="17" t="s">
        <v>81</v>
      </c>
      <c r="BK344" s="140">
        <f>ROUND(I344*H344,2)</f>
        <v>0</v>
      </c>
      <c r="BL344" s="17" t="s">
        <v>210</v>
      </c>
      <c r="BM344" s="139" t="s">
        <v>531</v>
      </c>
    </row>
    <row r="345" spans="2:65" s="1" customFormat="1" ht="11.25" x14ac:dyDescent="0.2">
      <c r="B345" s="32"/>
      <c r="D345" s="141" t="s">
        <v>218</v>
      </c>
      <c r="F345" s="142" t="s">
        <v>530</v>
      </c>
      <c r="I345" s="143"/>
      <c r="L345" s="32"/>
      <c r="M345" s="144"/>
      <c r="T345" s="56"/>
      <c r="AT345" s="17" t="s">
        <v>218</v>
      </c>
      <c r="AU345" s="17" t="s">
        <v>81</v>
      </c>
    </row>
    <row r="346" spans="2:65" s="11" customFormat="1" ht="11.25" x14ac:dyDescent="0.2">
      <c r="B346" s="145"/>
      <c r="D346" s="141" t="s">
        <v>220</v>
      </c>
      <c r="E346" s="146" t="s">
        <v>1</v>
      </c>
      <c r="F346" s="147" t="s">
        <v>221</v>
      </c>
      <c r="H346" s="146" t="s">
        <v>1</v>
      </c>
      <c r="I346" s="148"/>
      <c r="L346" s="145"/>
      <c r="M346" s="149"/>
      <c r="T346" s="150"/>
      <c r="AT346" s="146" t="s">
        <v>220</v>
      </c>
      <c r="AU346" s="146" t="s">
        <v>81</v>
      </c>
      <c r="AV346" s="11" t="s">
        <v>81</v>
      </c>
      <c r="AW346" s="11" t="s">
        <v>30</v>
      </c>
      <c r="AX346" s="11" t="s">
        <v>73</v>
      </c>
      <c r="AY346" s="146" t="s">
        <v>211</v>
      </c>
    </row>
    <row r="347" spans="2:65" s="12" customFormat="1" ht="11.25" x14ac:dyDescent="0.2">
      <c r="B347" s="151"/>
      <c r="D347" s="141" t="s">
        <v>220</v>
      </c>
      <c r="E347" s="152" t="s">
        <v>532</v>
      </c>
      <c r="F347" s="153" t="s">
        <v>533</v>
      </c>
      <c r="H347" s="154">
        <v>4.242</v>
      </c>
      <c r="I347" s="155"/>
      <c r="L347" s="151"/>
      <c r="M347" s="156"/>
      <c r="T347" s="157"/>
      <c r="AT347" s="152" t="s">
        <v>220</v>
      </c>
      <c r="AU347" s="152" t="s">
        <v>81</v>
      </c>
      <c r="AV347" s="12" t="s">
        <v>90</v>
      </c>
      <c r="AW347" s="12" t="s">
        <v>30</v>
      </c>
      <c r="AX347" s="12" t="s">
        <v>73</v>
      </c>
      <c r="AY347" s="152" t="s">
        <v>211</v>
      </c>
    </row>
    <row r="348" spans="2:65" s="12" customFormat="1" ht="11.25" x14ac:dyDescent="0.2">
      <c r="B348" s="151"/>
      <c r="D348" s="141" t="s">
        <v>220</v>
      </c>
      <c r="E348" s="152" t="s">
        <v>125</v>
      </c>
      <c r="F348" s="153" t="s">
        <v>534</v>
      </c>
      <c r="H348" s="154">
        <v>4.9800000000000004</v>
      </c>
      <c r="I348" s="155"/>
      <c r="L348" s="151"/>
      <c r="M348" s="156"/>
      <c r="T348" s="157"/>
      <c r="AT348" s="152" t="s">
        <v>220</v>
      </c>
      <c r="AU348" s="152" t="s">
        <v>81</v>
      </c>
      <c r="AV348" s="12" t="s">
        <v>90</v>
      </c>
      <c r="AW348" s="12" t="s">
        <v>30</v>
      </c>
      <c r="AX348" s="12" t="s">
        <v>73</v>
      </c>
      <c r="AY348" s="152" t="s">
        <v>211</v>
      </c>
    </row>
    <row r="349" spans="2:65" s="12" customFormat="1" ht="11.25" x14ac:dyDescent="0.2">
      <c r="B349" s="151"/>
      <c r="D349" s="141" t="s">
        <v>220</v>
      </c>
      <c r="E349" s="152" t="s">
        <v>535</v>
      </c>
      <c r="F349" s="153" t="s">
        <v>536</v>
      </c>
      <c r="H349" s="154">
        <v>9.2219999999999995</v>
      </c>
      <c r="I349" s="155"/>
      <c r="L349" s="151"/>
      <c r="M349" s="156"/>
      <c r="T349" s="157"/>
      <c r="AT349" s="152" t="s">
        <v>220</v>
      </c>
      <c r="AU349" s="152" t="s">
        <v>81</v>
      </c>
      <c r="AV349" s="12" t="s">
        <v>90</v>
      </c>
      <c r="AW349" s="12" t="s">
        <v>30</v>
      </c>
      <c r="AX349" s="12" t="s">
        <v>81</v>
      </c>
      <c r="AY349" s="152" t="s">
        <v>211</v>
      </c>
    </row>
    <row r="350" spans="2:65" s="1" customFormat="1" ht="16.5" customHeight="1" x14ac:dyDescent="0.2">
      <c r="B350" s="32"/>
      <c r="C350" s="128" t="s">
        <v>244</v>
      </c>
      <c r="D350" s="128" t="s">
        <v>212</v>
      </c>
      <c r="E350" s="129" t="s">
        <v>537</v>
      </c>
      <c r="F350" s="130" t="s">
        <v>538</v>
      </c>
      <c r="G350" s="131" t="s">
        <v>237</v>
      </c>
      <c r="H350" s="132">
        <v>46.058</v>
      </c>
      <c r="I350" s="133"/>
      <c r="J350" s="134">
        <f>ROUND(I350*H350,2)</f>
        <v>0</v>
      </c>
      <c r="K350" s="130" t="s">
        <v>216</v>
      </c>
      <c r="L350" s="32"/>
      <c r="M350" s="135" t="s">
        <v>1</v>
      </c>
      <c r="N350" s="136" t="s">
        <v>38</v>
      </c>
      <c r="P350" s="137">
        <f>O350*H350</f>
        <v>0</v>
      </c>
      <c r="Q350" s="137">
        <v>0</v>
      </c>
      <c r="R350" s="137">
        <f>Q350*H350</f>
        <v>0</v>
      </c>
      <c r="S350" s="137">
        <v>2.2000000000000002</v>
      </c>
      <c r="T350" s="138">
        <f>S350*H350</f>
        <v>101.3276</v>
      </c>
      <c r="AR350" s="139" t="s">
        <v>210</v>
      </c>
      <c r="AT350" s="139" t="s">
        <v>212</v>
      </c>
      <c r="AU350" s="139" t="s">
        <v>81</v>
      </c>
      <c r="AY350" s="17" t="s">
        <v>211</v>
      </c>
      <c r="BE350" s="140">
        <f>IF(N350="základní",J350,0)</f>
        <v>0</v>
      </c>
      <c r="BF350" s="140">
        <f>IF(N350="snížená",J350,0)</f>
        <v>0</v>
      </c>
      <c r="BG350" s="140">
        <f>IF(N350="zákl. přenesená",J350,0)</f>
        <v>0</v>
      </c>
      <c r="BH350" s="140">
        <f>IF(N350="sníž. přenesená",J350,0)</f>
        <v>0</v>
      </c>
      <c r="BI350" s="140">
        <f>IF(N350="nulová",J350,0)</f>
        <v>0</v>
      </c>
      <c r="BJ350" s="17" t="s">
        <v>81</v>
      </c>
      <c r="BK350" s="140">
        <f>ROUND(I350*H350,2)</f>
        <v>0</v>
      </c>
      <c r="BL350" s="17" t="s">
        <v>210</v>
      </c>
      <c r="BM350" s="139" t="s">
        <v>539</v>
      </c>
    </row>
    <row r="351" spans="2:65" s="1" customFormat="1" ht="11.25" x14ac:dyDescent="0.2">
      <c r="B351" s="32"/>
      <c r="D351" s="141" t="s">
        <v>218</v>
      </c>
      <c r="F351" s="142" t="s">
        <v>538</v>
      </c>
      <c r="I351" s="143"/>
      <c r="L351" s="32"/>
      <c r="M351" s="144"/>
      <c r="T351" s="56"/>
      <c r="AT351" s="17" t="s">
        <v>218</v>
      </c>
      <c r="AU351" s="17" t="s">
        <v>81</v>
      </c>
    </row>
    <row r="352" spans="2:65" s="11" customFormat="1" ht="11.25" x14ac:dyDescent="0.2">
      <c r="B352" s="145"/>
      <c r="D352" s="141" t="s">
        <v>220</v>
      </c>
      <c r="E352" s="146" t="s">
        <v>1</v>
      </c>
      <c r="F352" s="147" t="s">
        <v>221</v>
      </c>
      <c r="H352" s="146" t="s">
        <v>1</v>
      </c>
      <c r="I352" s="148"/>
      <c r="L352" s="145"/>
      <c r="M352" s="149"/>
      <c r="T352" s="150"/>
      <c r="AT352" s="146" t="s">
        <v>220</v>
      </c>
      <c r="AU352" s="146" t="s">
        <v>81</v>
      </c>
      <c r="AV352" s="11" t="s">
        <v>81</v>
      </c>
      <c r="AW352" s="11" t="s">
        <v>30</v>
      </c>
      <c r="AX352" s="11" t="s">
        <v>73</v>
      </c>
      <c r="AY352" s="146" t="s">
        <v>211</v>
      </c>
    </row>
    <row r="353" spans="2:65" s="12" customFormat="1" ht="11.25" x14ac:dyDescent="0.2">
      <c r="B353" s="151"/>
      <c r="D353" s="141" t="s">
        <v>220</v>
      </c>
      <c r="E353" s="152" t="s">
        <v>540</v>
      </c>
      <c r="F353" s="153" t="s">
        <v>541</v>
      </c>
      <c r="H353" s="154">
        <v>0.51</v>
      </c>
      <c r="I353" s="155"/>
      <c r="L353" s="151"/>
      <c r="M353" s="156"/>
      <c r="T353" s="157"/>
      <c r="AT353" s="152" t="s">
        <v>220</v>
      </c>
      <c r="AU353" s="152" t="s">
        <v>81</v>
      </c>
      <c r="AV353" s="12" t="s">
        <v>90</v>
      </c>
      <c r="AW353" s="12" t="s">
        <v>30</v>
      </c>
      <c r="AX353" s="12" t="s">
        <v>73</v>
      </c>
      <c r="AY353" s="152" t="s">
        <v>211</v>
      </c>
    </row>
    <row r="354" spans="2:65" s="12" customFormat="1" ht="11.25" x14ac:dyDescent="0.2">
      <c r="B354" s="151"/>
      <c r="D354" s="141" t="s">
        <v>220</v>
      </c>
      <c r="E354" s="152" t="s">
        <v>127</v>
      </c>
      <c r="F354" s="153" t="s">
        <v>542</v>
      </c>
      <c r="H354" s="154">
        <v>45.548000000000002</v>
      </c>
      <c r="I354" s="155"/>
      <c r="L354" s="151"/>
      <c r="M354" s="156"/>
      <c r="T354" s="157"/>
      <c r="AT354" s="152" t="s">
        <v>220</v>
      </c>
      <c r="AU354" s="152" t="s">
        <v>81</v>
      </c>
      <c r="AV354" s="12" t="s">
        <v>90</v>
      </c>
      <c r="AW354" s="12" t="s">
        <v>30</v>
      </c>
      <c r="AX354" s="12" t="s">
        <v>73</v>
      </c>
      <c r="AY354" s="152" t="s">
        <v>211</v>
      </c>
    </row>
    <row r="355" spans="2:65" s="12" customFormat="1" ht="11.25" x14ac:dyDescent="0.2">
      <c r="B355" s="151"/>
      <c r="D355" s="141" t="s">
        <v>220</v>
      </c>
      <c r="E355" s="152" t="s">
        <v>543</v>
      </c>
      <c r="F355" s="153" t="s">
        <v>544</v>
      </c>
      <c r="H355" s="154">
        <v>46.058</v>
      </c>
      <c r="I355" s="155"/>
      <c r="L355" s="151"/>
      <c r="M355" s="156"/>
      <c r="T355" s="157"/>
      <c r="AT355" s="152" t="s">
        <v>220</v>
      </c>
      <c r="AU355" s="152" t="s">
        <v>81</v>
      </c>
      <c r="AV355" s="12" t="s">
        <v>90</v>
      </c>
      <c r="AW355" s="12" t="s">
        <v>30</v>
      </c>
      <c r="AX355" s="12" t="s">
        <v>81</v>
      </c>
      <c r="AY355" s="152" t="s">
        <v>211</v>
      </c>
    </row>
    <row r="356" spans="2:65" s="1" customFormat="1" ht="21.75" customHeight="1" x14ac:dyDescent="0.2">
      <c r="B356" s="32"/>
      <c r="C356" s="128" t="s">
        <v>515</v>
      </c>
      <c r="D356" s="128" t="s">
        <v>212</v>
      </c>
      <c r="E356" s="129" t="s">
        <v>545</v>
      </c>
      <c r="F356" s="130" t="s">
        <v>546</v>
      </c>
      <c r="G356" s="131" t="s">
        <v>237</v>
      </c>
      <c r="H356" s="132">
        <v>46.058</v>
      </c>
      <c r="I356" s="133"/>
      <c r="J356" s="134">
        <f>ROUND(I356*H356,2)</f>
        <v>0</v>
      </c>
      <c r="K356" s="130" t="s">
        <v>216</v>
      </c>
      <c r="L356" s="32"/>
      <c r="M356" s="135" t="s">
        <v>1</v>
      </c>
      <c r="N356" s="136" t="s">
        <v>38</v>
      </c>
      <c r="P356" s="137">
        <f>O356*H356</f>
        <v>0</v>
      </c>
      <c r="Q356" s="137">
        <v>0</v>
      </c>
      <c r="R356" s="137">
        <f>Q356*H356</f>
        <v>0</v>
      </c>
      <c r="S356" s="137">
        <v>2.9000000000000001E-2</v>
      </c>
      <c r="T356" s="138">
        <f>S356*H356</f>
        <v>1.335682</v>
      </c>
      <c r="AR356" s="139" t="s">
        <v>210</v>
      </c>
      <c r="AT356" s="139" t="s">
        <v>212</v>
      </c>
      <c r="AU356" s="139" t="s">
        <v>81</v>
      </c>
      <c r="AY356" s="17" t="s">
        <v>211</v>
      </c>
      <c r="BE356" s="140">
        <f>IF(N356="základní",J356,0)</f>
        <v>0</v>
      </c>
      <c r="BF356" s="140">
        <f>IF(N356="snížená",J356,0)</f>
        <v>0</v>
      </c>
      <c r="BG356" s="140">
        <f>IF(N356="zákl. přenesená",J356,0)</f>
        <v>0</v>
      </c>
      <c r="BH356" s="140">
        <f>IF(N356="sníž. přenesená",J356,0)</f>
        <v>0</v>
      </c>
      <c r="BI356" s="140">
        <f>IF(N356="nulová",J356,0)</f>
        <v>0</v>
      </c>
      <c r="BJ356" s="17" t="s">
        <v>81</v>
      </c>
      <c r="BK356" s="140">
        <f>ROUND(I356*H356,2)</f>
        <v>0</v>
      </c>
      <c r="BL356" s="17" t="s">
        <v>210</v>
      </c>
      <c r="BM356" s="139" t="s">
        <v>547</v>
      </c>
    </row>
    <row r="357" spans="2:65" s="1" customFormat="1" ht="11.25" x14ac:dyDescent="0.2">
      <c r="B357" s="32"/>
      <c r="D357" s="141" t="s">
        <v>218</v>
      </c>
      <c r="F357" s="142" t="s">
        <v>546</v>
      </c>
      <c r="I357" s="143"/>
      <c r="L357" s="32"/>
      <c r="M357" s="144"/>
      <c r="T357" s="56"/>
      <c r="AT357" s="17" t="s">
        <v>218</v>
      </c>
      <c r="AU357" s="17" t="s">
        <v>81</v>
      </c>
    </row>
    <row r="358" spans="2:65" s="1" customFormat="1" ht="24.2" customHeight="1" x14ac:dyDescent="0.2">
      <c r="B358" s="32"/>
      <c r="C358" s="128" t="s">
        <v>548</v>
      </c>
      <c r="D358" s="128" t="s">
        <v>212</v>
      </c>
      <c r="E358" s="129" t="s">
        <v>549</v>
      </c>
      <c r="F358" s="130" t="s">
        <v>550</v>
      </c>
      <c r="G358" s="131" t="s">
        <v>215</v>
      </c>
      <c r="H358" s="132">
        <v>33.67</v>
      </c>
      <c r="I358" s="133"/>
      <c r="J358" s="134">
        <f>ROUND(I358*H358,2)</f>
        <v>0</v>
      </c>
      <c r="K358" s="130" t="s">
        <v>216</v>
      </c>
      <c r="L358" s="32"/>
      <c r="M358" s="135" t="s">
        <v>1</v>
      </c>
      <c r="N358" s="136" t="s">
        <v>38</v>
      </c>
      <c r="P358" s="137">
        <f>O358*H358</f>
        <v>0</v>
      </c>
      <c r="Q358" s="137">
        <v>0</v>
      </c>
      <c r="R358" s="137">
        <f>Q358*H358</f>
        <v>0</v>
      </c>
      <c r="S358" s="137">
        <v>3.5000000000000003E-2</v>
      </c>
      <c r="T358" s="138">
        <f>S358*H358</f>
        <v>1.1784500000000002</v>
      </c>
      <c r="AR358" s="139" t="s">
        <v>210</v>
      </c>
      <c r="AT358" s="139" t="s">
        <v>212</v>
      </c>
      <c r="AU358" s="139" t="s">
        <v>81</v>
      </c>
      <c r="AY358" s="17" t="s">
        <v>211</v>
      </c>
      <c r="BE358" s="140">
        <f>IF(N358="základní",J358,0)</f>
        <v>0</v>
      </c>
      <c r="BF358" s="140">
        <f>IF(N358="snížená",J358,0)</f>
        <v>0</v>
      </c>
      <c r="BG358" s="140">
        <f>IF(N358="zákl. přenesená",J358,0)</f>
        <v>0</v>
      </c>
      <c r="BH358" s="140">
        <f>IF(N358="sníž. přenesená",J358,0)</f>
        <v>0</v>
      </c>
      <c r="BI358" s="140">
        <f>IF(N358="nulová",J358,0)</f>
        <v>0</v>
      </c>
      <c r="BJ358" s="17" t="s">
        <v>81</v>
      </c>
      <c r="BK358" s="140">
        <f>ROUND(I358*H358,2)</f>
        <v>0</v>
      </c>
      <c r="BL358" s="17" t="s">
        <v>210</v>
      </c>
      <c r="BM358" s="139" t="s">
        <v>551</v>
      </c>
    </row>
    <row r="359" spans="2:65" s="1" customFormat="1" ht="19.5" x14ac:dyDescent="0.2">
      <c r="B359" s="32"/>
      <c r="D359" s="141" t="s">
        <v>218</v>
      </c>
      <c r="F359" s="142" t="s">
        <v>550</v>
      </c>
      <c r="I359" s="143"/>
      <c r="L359" s="32"/>
      <c r="M359" s="144"/>
      <c r="T359" s="56"/>
      <c r="AT359" s="17" t="s">
        <v>218</v>
      </c>
      <c r="AU359" s="17" t="s">
        <v>81</v>
      </c>
    </row>
    <row r="360" spans="2:65" s="11" customFormat="1" ht="11.25" x14ac:dyDescent="0.2">
      <c r="B360" s="145"/>
      <c r="D360" s="141" t="s">
        <v>220</v>
      </c>
      <c r="E360" s="146" t="s">
        <v>1</v>
      </c>
      <c r="F360" s="147" t="s">
        <v>221</v>
      </c>
      <c r="H360" s="146" t="s">
        <v>1</v>
      </c>
      <c r="I360" s="148"/>
      <c r="L360" s="145"/>
      <c r="M360" s="149"/>
      <c r="T360" s="150"/>
      <c r="AT360" s="146" t="s">
        <v>220</v>
      </c>
      <c r="AU360" s="146" t="s">
        <v>81</v>
      </c>
      <c r="AV360" s="11" t="s">
        <v>81</v>
      </c>
      <c r="AW360" s="11" t="s">
        <v>30</v>
      </c>
      <c r="AX360" s="11" t="s">
        <v>73</v>
      </c>
      <c r="AY360" s="146" t="s">
        <v>211</v>
      </c>
    </row>
    <row r="361" spans="2:65" s="12" customFormat="1" ht="11.25" x14ac:dyDescent="0.2">
      <c r="B361" s="151"/>
      <c r="D361" s="141" t="s">
        <v>220</v>
      </c>
      <c r="E361" s="152" t="s">
        <v>552</v>
      </c>
      <c r="F361" s="153" t="s">
        <v>553</v>
      </c>
      <c r="H361" s="154">
        <v>33.67</v>
      </c>
      <c r="I361" s="155"/>
      <c r="L361" s="151"/>
      <c r="M361" s="156"/>
      <c r="T361" s="157"/>
      <c r="AT361" s="152" t="s">
        <v>220</v>
      </c>
      <c r="AU361" s="152" t="s">
        <v>81</v>
      </c>
      <c r="AV361" s="12" t="s">
        <v>90</v>
      </c>
      <c r="AW361" s="12" t="s">
        <v>30</v>
      </c>
      <c r="AX361" s="12" t="s">
        <v>81</v>
      </c>
      <c r="AY361" s="152" t="s">
        <v>211</v>
      </c>
    </row>
    <row r="362" spans="2:65" s="1" customFormat="1" ht="24.2" customHeight="1" x14ac:dyDescent="0.2">
      <c r="B362" s="32"/>
      <c r="C362" s="128" t="s">
        <v>328</v>
      </c>
      <c r="D362" s="128" t="s">
        <v>212</v>
      </c>
      <c r="E362" s="129" t="s">
        <v>554</v>
      </c>
      <c r="F362" s="130" t="s">
        <v>555</v>
      </c>
      <c r="G362" s="131" t="s">
        <v>215</v>
      </c>
      <c r="H362" s="132">
        <v>149.19999999999999</v>
      </c>
      <c r="I362" s="133"/>
      <c r="J362" s="134">
        <f>ROUND(I362*H362,2)</f>
        <v>0</v>
      </c>
      <c r="K362" s="130" t="s">
        <v>216</v>
      </c>
      <c r="L362" s="32"/>
      <c r="M362" s="135" t="s">
        <v>1</v>
      </c>
      <c r="N362" s="136" t="s">
        <v>38</v>
      </c>
      <c r="P362" s="137">
        <f>O362*H362</f>
        <v>0</v>
      </c>
      <c r="Q362" s="137">
        <v>0</v>
      </c>
      <c r="R362" s="137">
        <f>Q362*H362</f>
        <v>0</v>
      </c>
      <c r="S362" s="137">
        <v>5.8999999999999997E-2</v>
      </c>
      <c r="T362" s="138">
        <f>S362*H362</f>
        <v>8.8027999999999995</v>
      </c>
      <c r="AR362" s="139" t="s">
        <v>210</v>
      </c>
      <c r="AT362" s="139" t="s">
        <v>212</v>
      </c>
      <c r="AU362" s="139" t="s">
        <v>81</v>
      </c>
      <c r="AY362" s="17" t="s">
        <v>211</v>
      </c>
      <c r="BE362" s="140">
        <f>IF(N362="základní",J362,0)</f>
        <v>0</v>
      </c>
      <c r="BF362" s="140">
        <f>IF(N362="snížená",J362,0)</f>
        <v>0</v>
      </c>
      <c r="BG362" s="140">
        <f>IF(N362="zákl. přenesená",J362,0)</f>
        <v>0</v>
      </c>
      <c r="BH362" s="140">
        <f>IF(N362="sníž. přenesená",J362,0)</f>
        <v>0</v>
      </c>
      <c r="BI362" s="140">
        <f>IF(N362="nulová",J362,0)</f>
        <v>0</v>
      </c>
      <c r="BJ362" s="17" t="s">
        <v>81</v>
      </c>
      <c r="BK362" s="140">
        <f>ROUND(I362*H362,2)</f>
        <v>0</v>
      </c>
      <c r="BL362" s="17" t="s">
        <v>210</v>
      </c>
      <c r="BM362" s="139" t="s">
        <v>556</v>
      </c>
    </row>
    <row r="363" spans="2:65" s="1" customFormat="1" ht="19.5" x14ac:dyDescent="0.2">
      <c r="B363" s="32"/>
      <c r="D363" s="141" t="s">
        <v>218</v>
      </c>
      <c r="F363" s="142" t="s">
        <v>555</v>
      </c>
      <c r="I363" s="143"/>
      <c r="L363" s="32"/>
      <c r="M363" s="144"/>
      <c r="T363" s="56"/>
      <c r="AT363" s="17" t="s">
        <v>218</v>
      </c>
      <c r="AU363" s="17" t="s">
        <v>81</v>
      </c>
    </row>
    <row r="364" spans="2:65" s="11" customFormat="1" ht="11.25" x14ac:dyDescent="0.2">
      <c r="B364" s="145"/>
      <c r="D364" s="141" t="s">
        <v>220</v>
      </c>
      <c r="E364" s="146" t="s">
        <v>1</v>
      </c>
      <c r="F364" s="147" t="s">
        <v>221</v>
      </c>
      <c r="H364" s="146" t="s">
        <v>1</v>
      </c>
      <c r="I364" s="148"/>
      <c r="L364" s="145"/>
      <c r="M364" s="149"/>
      <c r="T364" s="150"/>
      <c r="AT364" s="146" t="s">
        <v>220</v>
      </c>
      <c r="AU364" s="146" t="s">
        <v>81</v>
      </c>
      <c r="AV364" s="11" t="s">
        <v>81</v>
      </c>
      <c r="AW364" s="11" t="s">
        <v>30</v>
      </c>
      <c r="AX364" s="11" t="s">
        <v>73</v>
      </c>
      <c r="AY364" s="146" t="s">
        <v>211</v>
      </c>
    </row>
    <row r="365" spans="2:65" s="11" customFormat="1" ht="11.25" x14ac:dyDescent="0.2">
      <c r="B365" s="145"/>
      <c r="D365" s="141" t="s">
        <v>220</v>
      </c>
      <c r="E365" s="146" t="s">
        <v>1</v>
      </c>
      <c r="F365" s="147" t="s">
        <v>557</v>
      </c>
      <c r="H365" s="146" t="s">
        <v>1</v>
      </c>
      <c r="I365" s="148"/>
      <c r="L365" s="145"/>
      <c r="M365" s="149"/>
      <c r="T365" s="150"/>
      <c r="AT365" s="146" t="s">
        <v>220</v>
      </c>
      <c r="AU365" s="146" t="s">
        <v>81</v>
      </c>
      <c r="AV365" s="11" t="s">
        <v>81</v>
      </c>
      <c r="AW365" s="11" t="s">
        <v>30</v>
      </c>
      <c r="AX365" s="11" t="s">
        <v>73</v>
      </c>
      <c r="AY365" s="146" t="s">
        <v>211</v>
      </c>
    </row>
    <row r="366" spans="2:65" s="12" customFormat="1" ht="11.25" x14ac:dyDescent="0.2">
      <c r="B366" s="151"/>
      <c r="D366" s="141" t="s">
        <v>220</v>
      </c>
      <c r="E366" s="152" t="s">
        <v>558</v>
      </c>
      <c r="F366" s="153" t="s">
        <v>559</v>
      </c>
      <c r="H366" s="154">
        <v>149.19999999999999</v>
      </c>
      <c r="I366" s="155"/>
      <c r="L366" s="151"/>
      <c r="M366" s="156"/>
      <c r="T366" s="157"/>
      <c r="AT366" s="152" t="s">
        <v>220</v>
      </c>
      <c r="AU366" s="152" t="s">
        <v>81</v>
      </c>
      <c r="AV366" s="12" t="s">
        <v>90</v>
      </c>
      <c r="AW366" s="12" t="s">
        <v>30</v>
      </c>
      <c r="AX366" s="12" t="s">
        <v>81</v>
      </c>
      <c r="AY366" s="152" t="s">
        <v>211</v>
      </c>
    </row>
    <row r="367" spans="2:65" s="1" customFormat="1" ht="16.5" customHeight="1" x14ac:dyDescent="0.2">
      <c r="B367" s="32"/>
      <c r="C367" s="128" t="s">
        <v>560</v>
      </c>
      <c r="D367" s="128" t="s">
        <v>212</v>
      </c>
      <c r="E367" s="129" t="s">
        <v>561</v>
      </c>
      <c r="F367" s="130" t="s">
        <v>562</v>
      </c>
      <c r="G367" s="131" t="s">
        <v>230</v>
      </c>
      <c r="H367" s="132">
        <v>70.959999999999994</v>
      </c>
      <c r="I367" s="133"/>
      <c r="J367" s="134">
        <f>ROUND(I367*H367,2)</f>
        <v>0</v>
      </c>
      <c r="K367" s="130" t="s">
        <v>216</v>
      </c>
      <c r="L367" s="32"/>
      <c r="M367" s="135" t="s">
        <v>1</v>
      </c>
      <c r="N367" s="136" t="s">
        <v>38</v>
      </c>
      <c r="P367" s="137">
        <f>O367*H367</f>
        <v>0</v>
      </c>
      <c r="Q367" s="137">
        <v>0</v>
      </c>
      <c r="R367" s="137">
        <f>Q367*H367</f>
        <v>0</v>
      </c>
      <c r="S367" s="137">
        <v>8.9999999999999993E-3</v>
      </c>
      <c r="T367" s="138">
        <f>S367*H367</f>
        <v>0.63863999999999987</v>
      </c>
      <c r="AR367" s="139" t="s">
        <v>210</v>
      </c>
      <c r="AT367" s="139" t="s">
        <v>212</v>
      </c>
      <c r="AU367" s="139" t="s">
        <v>81</v>
      </c>
      <c r="AY367" s="17" t="s">
        <v>211</v>
      </c>
      <c r="BE367" s="140">
        <f>IF(N367="základní",J367,0)</f>
        <v>0</v>
      </c>
      <c r="BF367" s="140">
        <f>IF(N367="snížená",J367,0)</f>
        <v>0</v>
      </c>
      <c r="BG367" s="140">
        <f>IF(N367="zákl. přenesená",J367,0)</f>
        <v>0</v>
      </c>
      <c r="BH367" s="140">
        <f>IF(N367="sníž. přenesená",J367,0)</f>
        <v>0</v>
      </c>
      <c r="BI367" s="140">
        <f>IF(N367="nulová",J367,0)</f>
        <v>0</v>
      </c>
      <c r="BJ367" s="17" t="s">
        <v>81</v>
      </c>
      <c r="BK367" s="140">
        <f>ROUND(I367*H367,2)</f>
        <v>0</v>
      </c>
      <c r="BL367" s="17" t="s">
        <v>210</v>
      </c>
      <c r="BM367" s="139" t="s">
        <v>563</v>
      </c>
    </row>
    <row r="368" spans="2:65" s="1" customFormat="1" ht="11.25" x14ac:dyDescent="0.2">
      <c r="B368" s="32"/>
      <c r="D368" s="141" t="s">
        <v>218</v>
      </c>
      <c r="F368" s="142" t="s">
        <v>562</v>
      </c>
      <c r="I368" s="143"/>
      <c r="L368" s="32"/>
      <c r="M368" s="144"/>
      <c r="T368" s="56"/>
      <c r="AT368" s="17" t="s">
        <v>218</v>
      </c>
      <c r="AU368" s="17" t="s">
        <v>81</v>
      </c>
    </row>
    <row r="369" spans="2:65" s="11" customFormat="1" ht="11.25" x14ac:dyDescent="0.2">
      <c r="B369" s="145"/>
      <c r="D369" s="141" t="s">
        <v>220</v>
      </c>
      <c r="E369" s="146" t="s">
        <v>1</v>
      </c>
      <c r="F369" s="147" t="s">
        <v>221</v>
      </c>
      <c r="H369" s="146" t="s">
        <v>1</v>
      </c>
      <c r="I369" s="148"/>
      <c r="L369" s="145"/>
      <c r="M369" s="149"/>
      <c r="T369" s="150"/>
      <c r="AT369" s="146" t="s">
        <v>220</v>
      </c>
      <c r="AU369" s="146" t="s">
        <v>81</v>
      </c>
      <c r="AV369" s="11" t="s">
        <v>81</v>
      </c>
      <c r="AW369" s="11" t="s">
        <v>30</v>
      </c>
      <c r="AX369" s="11" t="s">
        <v>73</v>
      </c>
      <c r="AY369" s="146" t="s">
        <v>211</v>
      </c>
    </row>
    <row r="370" spans="2:65" s="11" customFormat="1" ht="11.25" x14ac:dyDescent="0.2">
      <c r="B370" s="145"/>
      <c r="D370" s="141" t="s">
        <v>220</v>
      </c>
      <c r="E370" s="146" t="s">
        <v>1</v>
      </c>
      <c r="F370" s="147" t="s">
        <v>564</v>
      </c>
      <c r="H370" s="146" t="s">
        <v>1</v>
      </c>
      <c r="I370" s="148"/>
      <c r="L370" s="145"/>
      <c r="M370" s="149"/>
      <c r="T370" s="150"/>
      <c r="AT370" s="146" t="s">
        <v>220</v>
      </c>
      <c r="AU370" s="146" t="s">
        <v>81</v>
      </c>
      <c r="AV370" s="11" t="s">
        <v>81</v>
      </c>
      <c r="AW370" s="11" t="s">
        <v>30</v>
      </c>
      <c r="AX370" s="11" t="s">
        <v>73</v>
      </c>
      <c r="AY370" s="146" t="s">
        <v>211</v>
      </c>
    </row>
    <row r="371" spans="2:65" s="12" customFormat="1" ht="11.25" x14ac:dyDescent="0.2">
      <c r="B371" s="151"/>
      <c r="D371" s="141" t="s">
        <v>220</v>
      </c>
      <c r="E371" s="152" t="s">
        <v>565</v>
      </c>
      <c r="F371" s="153" t="s">
        <v>566</v>
      </c>
      <c r="H371" s="154">
        <v>2.68</v>
      </c>
      <c r="I371" s="155"/>
      <c r="L371" s="151"/>
      <c r="M371" s="156"/>
      <c r="T371" s="157"/>
      <c r="AT371" s="152" t="s">
        <v>220</v>
      </c>
      <c r="AU371" s="152" t="s">
        <v>81</v>
      </c>
      <c r="AV371" s="12" t="s">
        <v>90</v>
      </c>
      <c r="AW371" s="12" t="s">
        <v>30</v>
      </c>
      <c r="AX371" s="12" t="s">
        <v>73</v>
      </c>
      <c r="AY371" s="152" t="s">
        <v>211</v>
      </c>
    </row>
    <row r="372" spans="2:65" s="12" customFormat="1" ht="11.25" x14ac:dyDescent="0.2">
      <c r="B372" s="151"/>
      <c r="D372" s="141" t="s">
        <v>220</v>
      </c>
      <c r="E372" s="152" t="s">
        <v>103</v>
      </c>
      <c r="F372" s="153" t="s">
        <v>567</v>
      </c>
      <c r="H372" s="154">
        <v>18.29</v>
      </c>
      <c r="I372" s="155"/>
      <c r="L372" s="151"/>
      <c r="M372" s="156"/>
      <c r="T372" s="157"/>
      <c r="AT372" s="152" t="s">
        <v>220</v>
      </c>
      <c r="AU372" s="152" t="s">
        <v>81</v>
      </c>
      <c r="AV372" s="12" t="s">
        <v>90</v>
      </c>
      <c r="AW372" s="12" t="s">
        <v>30</v>
      </c>
      <c r="AX372" s="12" t="s">
        <v>73</v>
      </c>
      <c r="AY372" s="152" t="s">
        <v>211</v>
      </c>
    </row>
    <row r="373" spans="2:65" s="12" customFormat="1" ht="11.25" x14ac:dyDescent="0.2">
      <c r="B373" s="151"/>
      <c r="D373" s="141" t="s">
        <v>220</v>
      </c>
      <c r="E373" s="152" t="s">
        <v>129</v>
      </c>
      <c r="F373" s="153" t="s">
        <v>568</v>
      </c>
      <c r="H373" s="154">
        <v>18.93</v>
      </c>
      <c r="I373" s="155"/>
      <c r="L373" s="151"/>
      <c r="M373" s="156"/>
      <c r="T373" s="157"/>
      <c r="AT373" s="152" t="s">
        <v>220</v>
      </c>
      <c r="AU373" s="152" t="s">
        <v>81</v>
      </c>
      <c r="AV373" s="12" t="s">
        <v>90</v>
      </c>
      <c r="AW373" s="12" t="s">
        <v>30</v>
      </c>
      <c r="AX373" s="12" t="s">
        <v>73</v>
      </c>
      <c r="AY373" s="152" t="s">
        <v>211</v>
      </c>
    </row>
    <row r="374" spans="2:65" s="12" customFormat="1" ht="11.25" x14ac:dyDescent="0.2">
      <c r="B374" s="151"/>
      <c r="D374" s="141" t="s">
        <v>220</v>
      </c>
      <c r="E374" s="152" t="s">
        <v>141</v>
      </c>
      <c r="F374" s="153" t="s">
        <v>569</v>
      </c>
      <c r="H374" s="154">
        <v>6.13</v>
      </c>
      <c r="I374" s="155"/>
      <c r="L374" s="151"/>
      <c r="M374" s="156"/>
      <c r="T374" s="157"/>
      <c r="AT374" s="152" t="s">
        <v>220</v>
      </c>
      <c r="AU374" s="152" t="s">
        <v>81</v>
      </c>
      <c r="AV374" s="12" t="s">
        <v>90</v>
      </c>
      <c r="AW374" s="12" t="s">
        <v>30</v>
      </c>
      <c r="AX374" s="12" t="s">
        <v>73</v>
      </c>
      <c r="AY374" s="152" t="s">
        <v>211</v>
      </c>
    </row>
    <row r="375" spans="2:65" s="12" customFormat="1" ht="11.25" x14ac:dyDescent="0.2">
      <c r="B375" s="151"/>
      <c r="D375" s="141" t="s">
        <v>220</v>
      </c>
      <c r="E375" s="152" t="s">
        <v>147</v>
      </c>
      <c r="F375" s="153" t="s">
        <v>570</v>
      </c>
      <c r="H375" s="154">
        <v>18.88</v>
      </c>
      <c r="I375" s="155"/>
      <c r="L375" s="151"/>
      <c r="M375" s="156"/>
      <c r="T375" s="157"/>
      <c r="AT375" s="152" t="s">
        <v>220</v>
      </c>
      <c r="AU375" s="152" t="s">
        <v>81</v>
      </c>
      <c r="AV375" s="12" t="s">
        <v>90</v>
      </c>
      <c r="AW375" s="12" t="s">
        <v>30</v>
      </c>
      <c r="AX375" s="12" t="s">
        <v>73</v>
      </c>
      <c r="AY375" s="152" t="s">
        <v>211</v>
      </c>
    </row>
    <row r="376" spans="2:65" s="12" customFormat="1" ht="11.25" x14ac:dyDescent="0.2">
      <c r="B376" s="151"/>
      <c r="D376" s="141" t="s">
        <v>220</v>
      </c>
      <c r="E376" s="152" t="s">
        <v>153</v>
      </c>
      <c r="F376" s="153" t="s">
        <v>571</v>
      </c>
      <c r="H376" s="154">
        <v>6.05</v>
      </c>
      <c r="I376" s="155"/>
      <c r="L376" s="151"/>
      <c r="M376" s="156"/>
      <c r="T376" s="157"/>
      <c r="AT376" s="152" t="s">
        <v>220</v>
      </c>
      <c r="AU376" s="152" t="s">
        <v>81</v>
      </c>
      <c r="AV376" s="12" t="s">
        <v>90</v>
      </c>
      <c r="AW376" s="12" t="s">
        <v>30</v>
      </c>
      <c r="AX376" s="12" t="s">
        <v>73</v>
      </c>
      <c r="AY376" s="152" t="s">
        <v>211</v>
      </c>
    </row>
    <row r="377" spans="2:65" s="12" customFormat="1" ht="11.25" x14ac:dyDescent="0.2">
      <c r="B377" s="151"/>
      <c r="D377" s="141" t="s">
        <v>220</v>
      </c>
      <c r="E377" s="152" t="s">
        <v>572</v>
      </c>
      <c r="F377" s="153" t="s">
        <v>573</v>
      </c>
      <c r="H377" s="154">
        <v>70.959999999999994</v>
      </c>
      <c r="I377" s="155"/>
      <c r="L377" s="151"/>
      <c r="M377" s="156"/>
      <c r="T377" s="157"/>
      <c r="AT377" s="152" t="s">
        <v>220</v>
      </c>
      <c r="AU377" s="152" t="s">
        <v>81</v>
      </c>
      <c r="AV377" s="12" t="s">
        <v>90</v>
      </c>
      <c r="AW377" s="12" t="s">
        <v>30</v>
      </c>
      <c r="AX377" s="12" t="s">
        <v>81</v>
      </c>
      <c r="AY377" s="152" t="s">
        <v>211</v>
      </c>
    </row>
    <row r="378" spans="2:65" s="1" customFormat="1" ht="24.2" customHeight="1" x14ac:dyDescent="0.2">
      <c r="B378" s="32"/>
      <c r="C378" s="128" t="s">
        <v>574</v>
      </c>
      <c r="D378" s="128" t="s">
        <v>212</v>
      </c>
      <c r="E378" s="129" t="s">
        <v>575</v>
      </c>
      <c r="F378" s="130" t="s">
        <v>576</v>
      </c>
      <c r="G378" s="131" t="s">
        <v>215</v>
      </c>
      <c r="H378" s="132">
        <v>0.73299999999999998</v>
      </c>
      <c r="I378" s="133"/>
      <c r="J378" s="134">
        <f>ROUND(I378*H378,2)</f>
        <v>0</v>
      </c>
      <c r="K378" s="130" t="s">
        <v>216</v>
      </c>
      <c r="L378" s="32"/>
      <c r="M378" s="135" t="s">
        <v>1</v>
      </c>
      <c r="N378" s="136" t="s">
        <v>38</v>
      </c>
      <c r="P378" s="137">
        <f>O378*H378</f>
        <v>0</v>
      </c>
      <c r="Q378" s="137">
        <v>0</v>
      </c>
      <c r="R378" s="137">
        <f>Q378*H378</f>
        <v>0</v>
      </c>
      <c r="S378" s="137">
        <v>4.1000000000000002E-2</v>
      </c>
      <c r="T378" s="138">
        <f>S378*H378</f>
        <v>3.0053E-2</v>
      </c>
      <c r="AR378" s="139" t="s">
        <v>210</v>
      </c>
      <c r="AT378" s="139" t="s">
        <v>212</v>
      </c>
      <c r="AU378" s="139" t="s">
        <v>81</v>
      </c>
      <c r="AY378" s="17" t="s">
        <v>211</v>
      </c>
      <c r="BE378" s="140">
        <f>IF(N378="základní",J378,0)</f>
        <v>0</v>
      </c>
      <c r="BF378" s="140">
        <f>IF(N378="snížená",J378,0)</f>
        <v>0</v>
      </c>
      <c r="BG378" s="140">
        <f>IF(N378="zákl. přenesená",J378,0)</f>
        <v>0</v>
      </c>
      <c r="BH378" s="140">
        <f>IF(N378="sníž. přenesená",J378,0)</f>
        <v>0</v>
      </c>
      <c r="BI378" s="140">
        <f>IF(N378="nulová",J378,0)</f>
        <v>0</v>
      </c>
      <c r="BJ378" s="17" t="s">
        <v>81</v>
      </c>
      <c r="BK378" s="140">
        <f>ROUND(I378*H378,2)</f>
        <v>0</v>
      </c>
      <c r="BL378" s="17" t="s">
        <v>210</v>
      </c>
      <c r="BM378" s="139" t="s">
        <v>577</v>
      </c>
    </row>
    <row r="379" spans="2:65" s="1" customFormat="1" ht="19.5" x14ac:dyDescent="0.2">
      <c r="B379" s="32"/>
      <c r="D379" s="141" t="s">
        <v>218</v>
      </c>
      <c r="F379" s="142" t="s">
        <v>576</v>
      </c>
      <c r="I379" s="143"/>
      <c r="L379" s="32"/>
      <c r="M379" s="144"/>
      <c r="T379" s="56"/>
      <c r="AT379" s="17" t="s">
        <v>218</v>
      </c>
      <c r="AU379" s="17" t="s">
        <v>81</v>
      </c>
    </row>
    <row r="380" spans="2:65" s="11" customFormat="1" ht="11.25" x14ac:dyDescent="0.2">
      <c r="B380" s="145"/>
      <c r="D380" s="141" t="s">
        <v>220</v>
      </c>
      <c r="E380" s="146" t="s">
        <v>1</v>
      </c>
      <c r="F380" s="147" t="s">
        <v>221</v>
      </c>
      <c r="H380" s="146" t="s">
        <v>1</v>
      </c>
      <c r="I380" s="148"/>
      <c r="L380" s="145"/>
      <c r="M380" s="149"/>
      <c r="T380" s="150"/>
      <c r="AT380" s="146" t="s">
        <v>220</v>
      </c>
      <c r="AU380" s="146" t="s">
        <v>81</v>
      </c>
      <c r="AV380" s="11" t="s">
        <v>81</v>
      </c>
      <c r="AW380" s="11" t="s">
        <v>30</v>
      </c>
      <c r="AX380" s="11" t="s">
        <v>73</v>
      </c>
      <c r="AY380" s="146" t="s">
        <v>211</v>
      </c>
    </row>
    <row r="381" spans="2:65" s="12" customFormat="1" ht="11.25" x14ac:dyDescent="0.2">
      <c r="B381" s="151"/>
      <c r="D381" s="141" t="s">
        <v>220</v>
      </c>
      <c r="E381" s="152" t="s">
        <v>578</v>
      </c>
      <c r="F381" s="153" t="s">
        <v>579</v>
      </c>
      <c r="H381" s="154">
        <v>0.48299999999999998</v>
      </c>
      <c r="I381" s="155"/>
      <c r="L381" s="151"/>
      <c r="M381" s="156"/>
      <c r="T381" s="157"/>
      <c r="AT381" s="152" t="s">
        <v>220</v>
      </c>
      <c r="AU381" s="152" t="s">
        <v>81</v>
      </c>
      <c r="AV381" s="12" t="s">
        <v>90</v>
      </c>
      <c r="AW381" s="12" t="s">
        <v>30</v>
      </c>
      <c r="AX381" s="12" t="s">
        <v>73</v>
      </c>
      <c r="AY381" s="152" t="s">
        <v>211</v>
      </c>
    </row>
    <row r="382" spans="2:65" s="12" customFormat="1" ht="11.25" x14ac:dyDescent="0.2">
      <c r="B382" s="151"/>
      <c r="D382" s="141" t="s">
        <v>220</v>
      </c>
      <c r="E382" s="152" t="s">
        <v>105</v>
      </c>
      <c r="F382" s="153" t="s">
        <v>580</v>
      </c>
      <c r="H382" s="154">
        <v>0.25</v>
      </c>
      <c r="I382" s="155"/>
      <c r="L382" s="151"/>
      <c r="M382" s="156"/>
      <c r="T382" s="157"/>
      <c r="AT382" s="152" t="s">
        <v>220</v>
      </c>
      <c r="AU382" s="152" t="s">
        <v>81</v>
      </c>
      <c r="AV382" s="12" t="s">
        <v>90</v>
      </c>
      <c r="AW382" s="12" t="s">
        <v>30</v>
      </c>
      <c r="AX382" s="12" t="s">
        <v>73</v>
      </c>
      <c r="AY382" s="152" t="s">
        <v>211</v>
      </c>
    </row>
    <row r="383" spans="2:65" s="12" customFormat="1" ht="11.25" x14ac:dyDescent="0.2">
      <c r="B383" s="151"/>
      <c r="D383" s="141" t="s">
        <v>220</v>
      </c>
      <c r="E383" s="152" t="s">
        <v>581</v>
      </c>
      <c r="F383" s="153" t="s">
        <v>582</v>
      </c>
      <c r="H383" s="154">
        <v>0.73299999999999998</v>
      </c>
      <c r="I383" s="155"/>
      <c r="L383" s="151"/>
      <c r="M383" s="156"/>
      <c r="T383" s="157"/>
      <c r="AT383" s="152" t="s">
        <v>220</v>
      </c>
      <c r="AU383" s="152" t="s">
        <v>81</v>
      </c>
      <c r="AV383" s="12" t="s">
        <v>90</v>
      </c>
      <c r="AW383" s="12" t="s">
        <v>30</v>
      </c>
      <c r="AX383" s="12" t="s">
        <v>81</v>
      </c>
      <c r="AY383" s="152" t="s">
        <v>211</v>
      </c>
    </row>
    <row r="384" spans="2:65" s="1" customFormat="1" ht="24.2" customHeight="1" x14ac:dyDescent="0.2">
      <c r="B384" s="32"/>
      <c r="C384" s="128" t="s">
        <v>583</v>
      </c>
      <c r="D384" s="128" t="s">
        <v>212</v>
      </c>
      <c r="E384" s="129" t="s">
        <v>584</v>
      </c>
      <c r="F384" s="130" t="s">
        <v>585</v>
      </c>
      <c r="G384" s="131" t="s">
        <v>215</v>
      </c>
      <c r="H384" s="132">
        <v>17.286999999999999</v>
      </c>
      <c r="I384" s="133"/>
      <c r="J384" s="134">
        <f>ROUND(I384*H384,2)</f>
        <v>0</v>
      </c>
      <c r="K384" s="130" t="s">
        <v>216</v>
      </c>
      <c r="L384" s="32"/>
      <c r="M384" s="135" t="s">
        <v>1</v>
      </c>
      <c r="N384" s="136" t="s">
        <v>38</v>
      </c>
      <c r="P384" s="137">
        <f>O384*H384</f>
        <v>0</v>
      </c>
      <c r="Q384" s="137">
        <v>0</v>
      </c>
      <c r="R384" s="137">
        <f>Q384*H384</f>
        <v>0</v>
      </c>
      <c r="S384" s="137">
        <v>3.4000000000000002E-2</v>
      </c>
      <c r="T384" s="138">
        <f>S384*H384</f>
        <v>0.587758</v>
      </c>
      <c r="AR384" s="139" t="s">
        <v>210</v>
      </c>
      <c r="AT384" s="139" t="s">
        <v>212</v>
      </c>
      <c r="AU384" s="139" t="s">
        <v>81</v>
      </c>
      <c r="AY384" s="17" t="s">
        <v>211</v>
      </c>
      <c r="BE384" s="140">
        <f>IF(N384="základní",J384,0)</f>
        <v>0</v>
      </c>
      <c r="BF384" s="140">
        <f>IF(N384="snížená",J384,0)</f>
        <v>0</v>
      </c>
      <c r="BG384" s="140">
        <f>IF(N384="zákl. přenesená",J384,0)</f>
        <v>0</v>
      </c>
      <c r="BH384" s="140">
        <f>IF(N384="sníž. přenesená",J384,0)</f>
        <v>0</v>
      </c>
      <c r="BI384" s="140">
        <f>IF(N384="nulová",J384,0)</f>
        <v>0</v>
      </c>
      <c r="BJ384" s="17" t="s">
        <v>81</v>
      </c>
      <c r="BK384" s="140">
        <f>ROUND(I384*H384,2)</f>
        <v>0</v>
      </c>
      <c r="BL384" s="17" t="s">
        <v>210</v>
      </c>
      <c r="BM384" s="139" t="s">
        <v>586</v>
      </c>
    </row>
    <row r="385" spans="2:65" s="1" customFormat="1" ht="19.5" x14ac:dyDescent="0.2">
      <c r="B385" s="32"/>
      <c r="D385" s="141" t="s">
        <v>218</v>
      </c>
      <c r="F385" s="142" t="s">
        <v>585</v>
      </c>
      <c r="I385" s="143"/>
      <c r="L385" s="32"/>
      <c r="M385" s="144"/>
      <c r="T385" s="56"/>
      <c r="AT385" s="17" t="s">
        <v>218</v>
      </c>
      <c r="AU385" s="17" t="s">
        <v>81</v>
      </c>
    </row>
    <row r="386" spans="2:65" s="11" customFormat="1" ht="11.25" x14ac:dyDescent="0.2">
      <c r="B386" s="145"/>
      <c r="D386" s="141" t="s">
        <v>220</v>
      </c>
      <c r="E386" s="146" t="s">
        <v>1</v>
      </c>
      <c r="F386" s="147" t="s">
        <v>221</v>
      </c>
      <c r="H386" s="146" t="s">
        <v>1</v>
      </c>
      <c r="I386" s="148"/>
      <c r="L386" s="145"/>
      <c r="M386" s="149"/>
      <c r="T386" s="150"/>
      <c r="AT386" s="146" t="s">
        <v>220</v>
      </c>
      <c r="AU386" s="146" t="s">
        <v>81</v>
      </c>
      <c r="AV386" s="11" t="s">
        <v>81</v>
      </c>
      <c r="AW386" s="11" t="s">
        <v>30</v>
      </c>
      <c r="AX386" s="11" t="s">
        <v>73</v>
      </c>
      <c r="AY386" s="146" t="s">
        <v>211</v>
      </c>
    </row>
    <row r="387" spans="2:65" s="12" customFormat="1" ht="11.25" x14ac:dyDescent="0.2">
      <c r="B387" s="151"/>
      <c r="D387" s="141" t="s">
        <v>220</v>
      </c>
      <c r="E387" s="152" t="s">
        <v>587</v>
      </c>
      <c r="F387" s="153" t="s">
        <v>588</v>
      </c>
      <c r="H387" s="154">
        <v>17.286999999999999</v>
      </c>
      <c r="I387" s="155"/>
      <c r="L387" s="151"/>
      <c r="M387" s="156"/>
      <c r="T387" s="157"/>
      <c r="AT387" s="152" t="s">
        <v>220</v>
      </c>
      <c r="AU387" s="152" t="s">
        <v>81</v>
      </c>
      <c r="AV387" s="12" t="s">
        <v>90</v>
      </c>
      <c r="AW387" s="12" t="s">
        <v>30</v>
      </c>
      <c r="AX387" s="12" t="s">
        <v>81</v>
      </c>
      <c r="AY387" s="152" t="s">
        <v>211</v>
      </c>
    </row>
    <row r="388" spans="2:65" s="1" customFormat="1" ht="24.2" customHeight="1" x14ac:dyDescent="0.2">
      <c r="B388" s="32"/>
      <c r="C388" s="128" t="s">
        <v>8</v>
      </c>
      <c r="D388" s="128" t="s">
        <v>212</v>
      </c>
      <c r="E388" s="129" t="s">
        <v>589</v>
      </c>
      <c r="F388" s="130" t="s">
        <v>590</v>
      </c>
      <c r="G388" s="131" t="s">
        <v>215</v>
      </c>
      <c r="H388" s="132">
        <v>14.577999999999999</v>
      </c>
      <c r="I388" s="133"/>
      <c r="J388" s="134">
        <f>ROUND(I388*H388,2)</f>
        <v>0</v>
      </c>
      <c r="K388" s="130" t="s">
        <v>216</v>
      </c>
      <c r="L388" s="32"/>
      <c r="M388" s="135" t="s">
        <v>1</v>
      </c>
      <c r="N388" s="136" t="s">
        <v>38</v>
      </c>
      <c r="P388" s="137">
        <f>O388*H388</f>
        <v>0</v>
      </c>
      <c r="Q388" s="137">
        <v>0</v>
      </c>
      <c r="R388" s="137">
        <f>Q388*H388</f>
        <v>0</v>
      </c>
      <c r="S388" s="137">
        <v>7.5999999999999998E-2</v>
      </c>
      <c r="T388" s="138">
        <f>S388*H388</f>
        <v>1.107928</v>
      </c>
      <c r="AR388" s="139" t="s">
        <v>210</v>
      </c>
      <c r="AT388" s="139" t="s">
        <v>212</v>
      </c>
      <c r="AU388" s="139" t="s">
        <v>81</v>
      </c>
      <c r="AY388" s="17" t="s">
        <v>211</v>
      </c>
      <c r="BE388" s="140">
        <f>IF(N388="základní",J388,0)</f>
        <v>0</v>
      </c>
      <c r="BF388" s="140">
        <f>IF(N388="snížená",J388,0)</f>
        <v>0</v>
      </c>
      <c r="BG388" s="140">
        <f>IF(N388="zákl. přenesená",J388,0)</f>
        <v>0</v>
      </c>
      <c r="BH388" s="140">
        <f>IF(N388="sníž. přenesená",J388,0)</f>
        <v>0</v>
      </c>
      <c r="BI388" s="140">
        <f>IF(N388="nulová",J388,0)</f>
        <v>0</v>
      </c>
      <c r="BJ388" s="17" t="s">
        <v>81</v>
      </c>
      <c r="BK388" s="140">
        <f>ROUND(I388*H388,2)</f>
        <v>0</v>
      </c>
      <c r="BL388" s="17" t="s">
        <v>210</v>
      </c>
      <c r="BM388" s="139" t="s">
        <v>591</v>
      </c>
    </row>
    <row r="389" spans="2:65" s="1" customFormat="1" ht="11.25" x14ac:dyDescent="0.2">
      <c r="B389" s="32"/>
      <c r="D389" s="141" t="s">
        <v>218</v>
      </c>
      <c r="F389" s="142" t="s">
        <v>590</v>
      </c>
      <c r="I389" s="143"/>
      <c r="L389" s="32"/>
      <c r="M389" s="144"/>
      <c r="T389" s="56"/>
      <c r="AT389" s="17" t="s">
        <v>218</v>
      </c>
      <c r="AU389" s="17" t="s">
        <v>81</v>
      </c>
    </row>
    <row r="390" spans="2:65" s="11" customFormat="1" ht="11.25" x14ac:dyDescent="0.2">
      <c r="B390" s="145"/>
      <c r="D390" s="141" t="s">
        <v>220</v>
      </c>
      <c r="E390" s="146" t="s">
        <v>1</v>
      </c>
      <c r="F390" s="147" t="s">
        <v>221</v>
      </c>
      <c r="H390" s="146" t="s">
        <v>1</v>
      </c>
      <c r="I390" s="148"/>
      <c r="L390" s="145"/>
      <c r="M390" s="149"/>
      <c r="T390" s="150"/>
      <c r="AT390" s="146" t="s">
        <v>220</v>
      </c>
      <c r="AU390" s="146" t="s">
        <v>81</v>
      </c>
      <c r="AV390" s="11" t="s">
        <v>81</v>
      </c>
      <c r="AW390" s="11" t="s">
        <v>30</v>
      </c>
      <c r="AX390" s="11" t="s">
        <v>73</v>
      </c>
      <c r="AY390" s="146" t="s">
        <v>211</v>
      </c>
    </row>
    <row r="391" spans="2:65" s="12" customFormat="1" ht="11.25" x14ac:dyDescent="0.2">
      <c r="B391" s="151"/>
      <c r="D391" s="141" t="s">
        <v>220</v>
      </c>
      <c r="E391" s="152" t="s">
        <v>592</v>
      </c>
      <c r="F391" s="153" t="s">
        <v>593</v>
      </c>
      <c r="H391" s="154">
        <v>11.032</v>
      </c>
      <c r="I391" s="155"/>
      <c r="L391" s="151"/>
      <c r="M391" s="156"/>
      <c r="T391" s="157"/>
      <c r="AT391" s="152" t="s">
        <v>220</v>
      </c>
      <c r="AU391" s="152" t="s">
        <v>81</v>
      </c>
      <c r="AV391" s="12" t="s">
        <v>90</v>
      </c>
      <c r="AW391" s="12" t="s">
        <v>30</v>
      </c>
      <c r="AX391" s="12" t="s">
        <v>73</v>
      </c>
      <c r="AY391" s="152" t="s">
        <v>211</v>
      </c>
    </row>
    <row r="392" spans="2:65" s="12" customFormat="1" ht="11.25" x14ac:dyDescent="0.2">
      <c r="B392" s="151"/>
      <c r="D392" s="141" t="s">
        <v>220</v>
      </c>
      <c r="E392" s="152" t="s">
        <v>108</v>
      </c>
      <c r="F392" s="153" t="s">
        <v>594</v>
      </c>
      <c r="H392" s="154">
        <v>3.5459999999999998</v>
      </c>
      <c r="I392" s="155"/>
      <c r="L392" s="151"/>
      <c r="M392" s="156"/>
      <c r="T392" s="157"/>
      <c r="AT392" s="152" t="s">
        <v>220</v>
      </c>
      <c r="AU392" s="152" t="s">
        <v>81</v>
      </c>
      <c r="AV392" s="12" t="s">
        <v>90</v>
      </c>
      <c r="AW392" s="12" t="s">
        <v>30</v>
      </c>
      <c r="AX392" s="12" t="s">
        <v>73</v>
      </c>
      <c r="AY392" s="152" t="s">
        <v>211</v>
      </c>
    </row>
    <row r="393" spans="2:65" s="12" customFormat="1" ht="11.25" x14ac:dyDescent="0.2">
      <c r="B393" s="151"/>
      <c r="D393" s="141" t="s">
        <v>220</v>
      </c>
      <c r="E393" s="152" t="s">
        <v>595</v>
      </c>
      <c r="F393" s="153" t="s">
        <v>596</v>
      </c>
      <c r="H393" s="154">
        <v>14.577999999999999</v>
      </c>
      <c r="I393" s="155"/>
      <c r="L393" s="151"/>
      <c r="M393" s="156"/>
      <c r="T393" s="157"/>
      <c r="AT393" s="152" t="s">
        <v>220</v>
      </c>
      <c r="AU393" s="152" t="s">
        <v>81</v>
      </c>
      <c r="AV393" s="12" t="s">
        <v>90</v>
      </c>
      <c r="AW393" s="12" t="s">
        <v>30</v>
      </c>
      <c r="AX393" s="12" t="s">
        <v>81</v>
      </c>
      <c r="AY393" s="152" t="s">
        <v>211</v>
      </c>
    </row>
    <row r="394" spans="2:65" s="1" customFormat="1" ht="24.2" customHeight="1" x14ac:dyDescent="0.2">
      <c r="B394" s="32"/>
      <c r="C394" s="128" t="s">
        <v>597</v>
      </c>
      <c r="D394" s="128" t="s">
        <v>212</v>
      </c>
      <c r="E394" s="129" t="s">
        <v>598</v>
      </c>
      <c r="F394" s="130" t="s">
        <v>599</v>
      </c>
      <c r="G394" s="131" t="s">
        <v>215</v>
      </c>
      <c r="H394" s="132">
        <v>3.798</v>
      </c>
      <c r="I394" s="133"/>
      <c r="J394" s="134">
        <f>ROUND(I394*H394,2)</f>
        <v>0</v>
      </c>
      <c r="K394" s="130" t="s">
        <v>216</v>
      </c>
      <c r="L394" s="32"/>
      <c r="M394" s="135" t="s">
        <v>1</v>
      </c>
      <c r="N394" s="136" t="s">
        <v>38</v>
      </c>
      <c r="P394" s="137">
        <f>O394*H394</f>
        <v>0</v>
      </c>
      <c r="Q394" s="137">
        <v>0</v>
      </c>
      <c r="R394" s="137">
        <f>Q394*H394</f>
        <v>0</v>
      </c>
      <c r="S394" s="137">
        <v>6.3E-2</v>
      </c>
      <c r="T394" s="138">
        <f>S394*H394</f>
        <v>0.23927400000000001</v>
      </c>
      <c r="AR394" s="139" t="s">
        <v>210</v>
      </c>
      <c r="AT394" s="139" t="s">
        <v>212</v>
      </c>
      <c r="AU394" s="139" t="s">
        <v>81</v>
      </c>
      <c r="AY394" s="17" t="s">
        <v>211</v>
      </c>
      <c r="BE394" s="140">
        <f>IF(N394="základní",J394,0)</f>
        <v>0</v>
      </c>
      <c r="BF394" s="140">
        <f>IF(N394="snížená",J394,0)</f>
        <v>0</v>
      </c>
      <c r="BG394" s="140">
        <f>IF(N394="zákl. přenesená",J394,0)</f>
        <v>0</v>
      </c>
      <c r="BH394" s="140">
        <f>IF(N394="sníž. přenesená",J394,0)</f>
        <v>0</v>
      </c>
      <c r="BI394" s="140">
        <f>IF(N394="nulová",J394,0)</f>
        <v>0</v>
      </c>
      <c r="BJ394" s="17" t="s">
        <v>81</v>
      </c>
      <c r="BK394" s="140">
        <f>ROUND(I394*H394,2)</f>
        <v>0</v>
      </c>
      <c r="BL394" s="17" t="s">
        <v>210</v>
      </c>
      <c r="BM394" s="139" t="s">
        <v>600</v>
      </c>
    </row>
    <row r="395" spans="2:65" s="1" customFormat="1" ht="11.25" x14ac:dyDescent="0.2">
      <c r="B395" s="32"/>
      <c r="D395" s="141" t="s">
        <v>218</v>
      </c>
      <c r="F395" s="142" t="s">
        <v>599</v>
      </c>
      <c r="I395" s="143"/>
      <c r="L395" s="32"/>
      <c r="M395" s="144"/>
      <c r="T395" s="56"/>
      <c r="AT395" s="17" t="s">
        <v>218</v>
      </c>
      <c r="AU395" s="17" t="s">
        <v>81</v>
      </c>
    </row>
    <row r="396" spans="2:65" s="11" customFormat="1" ht="11.25" x14ac:dyDescent="0.2">
      <c r="B396" s="145"/>
      <c r="D396" s="141" t="s">
        <v>220</v>
      </c>
      <c r="E396" s="146" t="s">
        <v>1</v>
      </c>
      <c r="F396" s="147" t="s">
        <v>221</v>
      </c>
      <c r="H396" s="146" t="s">
        <v>1</v>
      </c>
      <c r="I396" s="148"/>
      <c r="L396" s="145"/>
      <c r="M396" s="149"/>
      <c r="T396" s="150"/>
      <c r="AT396" s="146" t="s">
        <v>220</v>
      </c>
      <c r="AU396" s="146" t="s">
        <v>81</v>
      </c>
      <c r="AV396" s="11" t="s">
        <v>81</v>
      </c>
      <c r="AW396" s="11" t="s">
        <v>30</v>
      </c>
      <c r="AX396" s="11" t="s">
        <v>73</v>
      </c>
      <c r="AY396" s="146" t="s">
        <v>211</v>
      </c>
    </row>
    <row r="397" spans="2:65" s="12" customFormat="1" ht="11.25" x14ac:dyDescent="0.2">
      <c r="B397" s="151"/>
      <c r="D397" s="141" t="s">
        <v>220</v>
      </c>
      <c r="E397" s="152" t="s">
        <v>601</v>
      </c>
      <c r="F397" s="153" t="s">
        <v>602</v>
      </c>
      <c r="H397" s="154">
        <v>3.798</v>
      </c>
      <c r="I397" s="155"/>
      <c r="L397" s="151"/>
      <c r="M397" s="156"/>
      <c r="T397" s="157"/>
      <c r="AT397" s="152" t="s">
        <v>220</v>
      </c>
      <c r="AU397" s="152" t="s">
        <v>81</v>
      </c>
      <c r="AV397" s="12" t="s">
        <v>90</v>
      </c>
      <c r="AW397" s="12" t="s">
        <v>30</v>
      </c>
      <c r="AX397" s="12" t="s">
        <v>81</v>
      </c>
      <c r="AY397" s="152" t="s">
        <v>211</v>
      </c>
    </row>
    <row r="398" spans="2:65" s="1" customFormat="1" ht="24.2" customHeight="1" x14ac:dyDescent="0.2">
      <c r="B398" s="32"/>
      <c r="C398" s="128" t="s">
        <v>603</v>
      </c>
      <c r="D398" s="128" t="s">
        <v>212</v>
      </c>
      <c r="E398" s="129" t="s">
        <v>604</v>
      </c>
      <c r="F398" s="130" t="s">
        <v>605</v>
      </c>
      <c r="G398" s="131" t="s">
        <v>215</v>
      </c>
      <c r="H398" s="132">
        <v>52.015999999999998</v>
      </c>
      <c r="I398" s="133"/>
      <c r="J398" s="134">
        <f>ROUND(I398*H398,2)</f>
        <v>0</v>
      </c>
      <c r="K398" s="130" t="s">
        <v>216</v>
      </c>
      <c r="L398" s="32"/>
      <c r="M398" s="135" t="s">
        <v>1</v>
      </c>
      <c r="N398" s="136" t="s">
        <v>38</v>
      </c>
      <c r="P398" s="137">
        <f>O398*H398</f>
        <v>0</v>
      </c>
      <c r="Q398" s="137">
        <v>0</v>
      </c>
      <c r="R398" s="137">
        <f>Q398*H398</f>
        <v>0</v>
      </c>
      <c r="S398" s="137">
        <v>6.8000000000000005E-2</v>
      </c>
      <c r="T398" s="138">
        <f>S398*H398</f>
        <v>3.5370880000000002</v>
      </c>
      <c r="AR398" s="139" t="s">
        <v>210</v>
      </c>
      <c r="AT398" s="139" t="s">
        <v>212</v>
      </c>
      <c r="AU398" s="139" t="s">
        <v>81</v>
      </c>
      <c r="AY398" s="17" t="s">
        <v>211</v>
      </c>
      <c r="BE398" s="140">
        <f>IF(N398="základní",J398,0)</f>
        <v>0</v>
      </c>
      <c r="BF398" s="140">
        <f>IF(N398="snížená",J398,0)</f>
        <v>0</v>
      </c>
      <c r="BG398" s="140">
        <f>IF(N398="zákl. přenesená",J398,0)</f>
        <v>0</v>
      </c>
      <c r="BH398" s="140">
        <f>IF(N398="sníž. přenesená",J398,0)</f>
        <v>0</v>
      </c>
      <c r="BI398" s="140">
        <f>IF(N398="nulová",J398,0)</f>
        <v>0</v>
      </c>
      <c r="BJ398" s="17" t="s">
        <v>81</v>
      </c>
      <c r="BK398" s="140">
        <f>ROUND(I398*H398,2)</f>
        <v>0</v>
      </c>
      <c r="BL398" s="17" t="s">
        <v>210</v>
      </c>
      <c r="BM398" s="139" t="s">
        <v>606</v>
      </c>
    </row>
    <row r="399" spans="2:65" s="1" customFormat="1" ht="11.25" x14ac:dyDescent="0.2">
      <c r="B399" s="32"/>
      <c r="D399" s="141" t="s">
        <v>218</v>
      </c>
      <c r="F399" s="142" t="s">
        <v>605</v>
      </c>
      <c r="I399" s="143"/>
      <c r="L399" s="32"/>
      <c r="M399" s="144"/>
      <c r="T399" s="56"/>
      <c r="AT399" s="17" t="s">
        <v>218</v>
      </c>
      <c r="AU399" s="17" t="s">
        <v>81</v>
      </c>
    </row>
    <row r="400" spans="2:65" s="11" customFormat="1" ht="11.25" x14ac:dyDescent="0.2">
      <c r="B400" s="145"/>
      <c r="D400" s="141" t="s">
        <v>220</v>
      </c>
      <c r="E400" s="146" t="s">
        <v>1</v>
      </c>
      <c r="F400" s="147" t="s">
        <v>221</v>
      </c>
      <c r="H400" s="146" t="s">
        <v>1</v>
      </c>
      <c r="I400" s="148"/>
      <c r="L400" s="145"/>
      <c r="M400" s="149"/>
      <c r="T400" s="150"/>
      <c r="AT400" s="146" t="s">
        <v>220</v>
      </c>
      <c r="AU400" s="146" t="s">
        <v>81</v>
      </c>
      <c r="AV400" s="11" t="s">
        <v>81</v>
      </c>
      <c r="AW400" s="11" t="s">
        <v>30</v>
      </c>
      <c r="AX400" s="11" t="s">
        <v>73</v>
      </c>
      <c r="AY400" s="146" t="s">
        <v>211</v>
      </c>
    </row>
    <row r="401" spans="2:65" s="11" customFormat="1" ht="11.25" x14ac:dyDescent="0.2">
      <c r="B401" s="145"/>
      <c r="D401" s="141" t="s">
        <v>220</v>
      </c>
      <c r="E401" s="146" t="s">
        <v>1</v>
      </c>
      <c r="F401" s="147" t="s">
        <v>564</v>
      </c>
      <c r="H401" s="146" t="s">
        <v>1</v>
      </c>
      <c r="I401" s="148"/>
      <c r="L401" s="145"/>
      <c r="M401" s="149"/>
      <c r="T401" s="150"/>
      <c r="AT401" s="146" t="s">
        <v>220</v>
      </c>
      <c r="AU401" s="146" t="s">
        <v>81</v>
      </c>
      <c r="AV401" s="11" t="s">
        <v>81</v>
      </c>
      <c r="AW401" s="11" t="s">
        <v>30</v>
      </c>
      <c r="AX401" s="11" t="s">
        <v>73</v>
      </c>
      <c r="AY401" s="146" t="s">
        <v>211</v>
      </c>
    </row>
    <row r="402" spans="2:65" s="12" customFormat="1" ht="11.25" x14ac:dyDescent="0.2">
      <c r="B402" s="151"/>
      <c r="D402" s="141" t="s">
        <v>220</v>
      </c>
      <c r="E402" s="152" t="s">
        <v>607</v>
      </c>
      <c r="F402" s="153" t="s">
        <v>608</v>
      </c>
      <c r="H402" s="154">
        <v>6.65</v>
      </c>
      <c r="I402" s="155"/>
      <c r="L402" s="151"/>
      <c r="M402" s="156"/>
      <c r="T402" s="157"/>
      <c r="AT402" s="152" t="s">
        <v>220</v>
      </c>
      <c r="AU402" s="152" t="s">
        <v>81</v>
      </c>
      <c r="AV402" s="12" t="s">
        <v>90</v>
      </c>
      <c r="AW402" s="12" t="s">
        <v>30</v>
      </c>
      <c r="AX402" s="12" t="s">
        <v>73</v>
      </c>
      <c r="AY402" s="152" t="s">
        <v>211</v>
      </c>
    </row>
    <row r="403" spans="2:65" s="12" customFormat="1" ht="11.25" x14ac:dyDescent="0.2">
      <c r="B403" s="151"/>
      <c r="D403" s="141" t="s">
        <v>220</v>
      </c>
      <c r="E403" s="152" t="s">
        <v>111</v>
      </c>
      <c r="F403" s="153" t="s">
        <v>609</v>
      </c>
      <c r="H403" s="154">
        <v>12.263</v>
      </c>
      <c r="I403" s="155"/>
      <c r="L403" s="151"/>
      <c r="M403" s="156"/>
      <c r="T403" s="157"/>
      <c r="AT403" s="152" t="s">
        <v>220</v>
      </c>
      <c r="AU403" s="152" t="s">
        <v>81</v>
      </c>
      <c r="AV403" s="12" t="s">
        <v>90</v>
      </c>
      <c r="AW403" s="12" t="s">
        <v>30</v>
      </c>
      <c r="AX403" s="12" t="s">
        <v>73</v>
      </c>
      <c r="AY403" s="152" t="s">
        <v>211</v>
      </c>
    </row>
    <row r="404" spans="2:65" s="12" customFormat="1" ht="11.25" x14ac:dyDescent="0.2">
      <c r="B404" s="151"/>
      <c r="D404" s="141" t="s">
        <v>220</v>
      </c>
      <c r="E404" s="152" t="s">
        <v>131</v>
      </c>
      <c r="F404" s="153" t="s">
        <v>610</v>
      </c>
      <c r="H404" s="154">
        <v>18.334</v>
      </c>
      <c r="I404" s="155"/>
      <c r="L404" s="151"/>
      <c r="M404" s="156"/>
      <c r="T404" s="157"/>
      <c r="AT404" s="152" t="s">
        <v>220</v>
      </c>
      <c r="AU404" s="152" t="s">
        <v>81</v>
      </c>
      <c r="AV404" s="12" t="s">
        <v>90</v>
      </c>
      <c r="AW404" s="12" t="s">
        <v>30</v>
      </c>
      <c r="AX404" s="12" t="s">
        <v>73</v>
      </c>
      <c r="AY404" s="152" t="s">
        <v>211</v>
      </c>
    </row>
    <row r="405" spans="2:65" s="12" customFormat="1" ht="11.25" x14ac:dyDescent="0.2">
      <c r="B405" s="151"/>
      <c r="D405" s="141" t="s">
        <v>220</v>
      </c>
      <c r="E405" s="152" t="s">
        <v>143</v>
      </c>
      <c r="F405" s="153" t="s">
        <v>611</v>
      </c>
      <c r="H405" s="154">
        <v>0.9</v>
      </c>
      <c r="I405" s="155"/>
      <c r="L405" s="151"/>
      <c r="M405" s="156"/>
      <c r="T405" s="157"/>
      <c r="AT405" s="152" t="s">
        <v>220</v>
      </c>
      <c r="AU405" s="152" t="s">
        <v>81</v>
      </c>
      <c r="AV405" s="12" t="s">
        <v>90</v>
      </c>
      <c r="AW405" s="12" t="s">
        <v>30</v>
      </c>
      <c r="AX405" s="12" t="s">
        <v>73</v>
      </c>
      <c r="AY405" s="152" t="s">
        <v>211</v>
      </c>
    </row>
    <row r="406" spans="2:65" s="12" customFormat="1" ht="11.25" x14ac:dyDescent="0.2">
      <c r="B406" s="151"/>
      <c r="D406" s="141" t="s">
        <v>220</v>
      </c>
      <c r="E406" s="152" t="s">
        <v>149</v>
      </c>
      <c r="F406" s="153" t="s">
        <v>612</v>
      </c>
      <c r="H406" s="154">
        <v>8.7690000000000001</v>
      </c>
      <c r="I406" s="155"/>
      <c r="L406" s="151"/>
      <c r="M406" s="156"/>
      <c r="T406" s="157"/>
      <c r="AT406" s="152" t="s">
        <v>220</v>
      </c>
      <c r="AU406" s="152" t="s">
        <v>81</v>
      </c>
      <c r="AV406" s="12" t="s">
        <v>90</v>
      </c>
      <c r="AW406" s="12" t="s">
        <v>30</v>
      </c>
      <c r="AX406" s="12" t="s">
        <v>73</v>
      </c>
      <c r="AY406" s="152" t="s">
        <v>211</v>
      </c>
    </row>
    <row r="407" spans="2:65" s="12" customFormat="1" ht="11.25" x14ac:dyDescent="0.2">
      <c r="B407" s="151"/>
      <c r="D407" s="141" t="s">
        <v>220</v>
      </c>
      <c r="E407" s="152" t="s">
        <v>155</v>
      </c>
      <c r="F407" s="153" t="s">
        <v>613</v>
      </c>
      <c r="H407" s="154">
        <v>5.0999999999999996</v>
      </c>
      <c r="I407" s="155"/>
      <c r="L407" s="151"/>
      <c r="M407" s="156"/>
      <c r="T407" s="157"/>
      <c r="AT407" s="152" t="s">
        <v>220</v>
      </c>
      <c r="AU407" s="152" t="s">
        <v>81</v>
      </c>
      <c r="AV407" s="12" t="s">
        <v>90</v>
      </c>
      <c r="AW407" s="12" t="s">
        <v>30</v>
      </c>
      <c r="AX407" s="12" t="s">
        <v>73</v>
      </c>
      <c r="AY407" s="152" t="s">
        <v>211</v>
      </c>
    </row>
    <row r="408" spans="2:65" s="12" customFormat="1" ht="11.25" x14ac:dyDescent="0.2">
      <c r="B408" s="151"/>
      <c r="D408" s="141" t="s">
        <v>220</v>
      </c>
      <c r="E408" s="152" t="s">
        <v>614</v>
      </c>
      <c r="F408" s="153" t="s">
        <v>615</v>
      </c>
      <c r="H408" s="154">
        <v>52.015999999999998</v>
      </c>
      <c r="I408" s="155"/>
      <c r="L408" s="151"/>
      <c r="M408" s="156"/>
      <c r="T408" s="157"/>
      <c r="AT408" s="152" t="s">
        <v>220</v>
      </c>
      <c r="AU408" s="152" t="s">
        <v>81</v>
      </c>
      <c r="AV408" s="12" t="s">
        <v>90</v>
      </c>
      <c r="AW408" s="12" t="s">
        <v>30</v>
      </c>
      <c r="AX408" s="12" t="s">
        <v>81</v>
      </c>
      <c r="AY408" s="152" t="s">
        <v>211</v>
      </c>
    </row>
    <row r="409" spans="2:65" s="1" customFormat="1" ht="24.2" customHeight="1" x14ac:dyDescent="0.2">
      <c r="B409" s="32"/>
      <c r="C409" s="128" t="s">
        <v>616</v>
      </c>
      <c r="D409" s="128" t="s">
        <v>212</v>
      </c>
      <c r="E409" s="129" t="s">
        <v>617</v>
      </c>
      <c r="F409" s="130" t="s">
        <v>618</v>
      </c>
      <c r="G409" s="131" t="s">
        <v>237</v>
      </c>
      <c r="H409" s="132">
        <v>126.59399999999999</v>
      </c>
      <c r="I409" s="133"/>
      <c r="J409" s="134">
        <f>ROUND(I409*H409,2)</f>
        <v>0</v>
      </c>
      <c r="K409" s="130" t="s">
        <v>216</v>
      </c>
      <c r="L409" s="32"/>
      <c r="M409" s="135" t="s">
        <v>1</v>
      </c>
      <c r="N409" s="136" t="s">
        <v>38</v>
      </c>
      <c r="P409" s="137">
        <f>O409*H409</f>
        <v>0</v>
      </c>
      <c r="Q409" s="137">
        <v>0</v>
      </c>
      <c r="R409" s="137">
        <f>Q409*H409</f>
        <v>0</v>
      </c>
      <c r="S409" s="137">
        <v>1.8049999999999999</v>
      </c>
      <c r="T409" s="138">
        <f>S409*H409</f>
        <v>228.50216999999998</v>
      </c>
      <c r="AR409" s="139" t="s">
        <v>210</v>
      </c>
      <c r="AT409" s="139" t="s">
        <v>212</v>
      </c>
      <c r="AU409" s="139" t="s">
        <v>81</v>
      </c>
      <c r="AY409" s="17" t="s">
        <v>211</v>
      </c>
      <c r="BE409" s="140">
        <f>IF(N409="základní",J409,0)</f>
        <v>0</v>
      </c>
      <c r="BF409" s="140">
        <f>IF(N409="snížená",J409,0)</f>
        <v>0</v>
      </c>
      <c r="BG409" s="140">
        <f>IF(N409="zákl. přenesená",J409,0)</f>
        <v>0</v>
      </c>
      <c r="BH409" s="140">
        <f>IF(N409="sníž. přenesená",J409,0)</f>
        <v>0</v>
      </c>
      <c r="BI409" s="140">
        <f>IF(N409="nulová",J409,0)</f>
        <v>0</v>
      </c>
      <c r="BJ409" s="17" t="s">
        <v>81</v>
      </c>
      <c r="BK409" s="140">
        <f>ROUND(I409*H409,2)</f>
        <v>0</v>
      </c>
      <c r="BL409" s="17" t="s">
        <v>210</v>
      </c>
      <c r="BM409" s="139" t="s">
        <v>619</v>
      </c>
    </row>
    <row r="410" spans="2:65" s="1" customFormat="1" ht="19.5" x14ac:dyDescent="0.2">
      <c r="B410" s="32"/>
      <c r="D410" s="141" t="s">
        <v>218</v>
      </c>
      <c r="F410" s="142" t="s">
        <v>618</v>
      </c>
      <c r="I410" s="143"/>
      <c r="L410" s="32"/>
      <c r="M410" s="144"/>
      <c r="T410" s="56"/>
      <c r="AT410" s="17" t="s">
        <v>218</v>
      </c>
      <c r="AU410" s="17" t="s">
        <v>81</v>
      </c>
    </row>
    <row r="411" spans="2:65" s="11" customFormat="1" ht="11.25" x14ac:dyDescent="0.2">
      <c r="B411" s="145"/>
      <c r="D411" s="141" t="s">
        <v>220</v>
      </c>
      <c r="E411" s="146" t="s">
        <v>1</v>
      </c>
      <c r="F411" s="147" t="s">
        <v>221</v>
      </c>
      <c r="H411" s="146" t="s">
        <v>1</v>
      </c>
      <c r="I411" s="148"/>
      <c r="L411" s="145"/>
      <c r="M411" s="149"/>
      <c r="T411" s="150"/>
      <c r="AT411" s="146" t="s">
        <v>220</v>
      </c>
      <c r="AU411" s="146" t="s">
        <v>81</v>
      </c>
      <c r="AV411" s="11" t="s">
        <v>81</v>
      </c>
      <c r="AW411" s="11" t="s">
        <v>30</v>
      </c>
      <c r="AX411" s="11" t="s">
        <v>73</v>
      </c>
      <c r="AY411" s="146" t="s">
        <v>211</v>
      </c>
    </row>
    <row r="412" spans="2:65" s="11" customFormat="1" ht="11.25" x14ac:dyDescent="0.2">
      <c r="B412" s="145"/>
      <c r="D412" s="141" t="s">
        <v>220</v>
      </c>
      <c r="E412" s="146" t="s">
        <v>1</v>
      </c>
      <c r="F412" s="147" t="s">
        <v>620</v>
      </c>
      <c r="H412" s="146" t="s">
        <v>1</v>
      </c>
      <c r="I412" s="148"/>
      <c r="L412" s="145"/>
      <c r="M412" s="149"/>
      <c r="T412" s="150"/>
      <c r="AT412" s="146" t="s">
        <v>220</v>
      </c>
      <c r="AU412" s="146" t="s">
        <v>81</v>
      </c>
      <c r="AV412" s="11" t="s">
        <v>81</v>
      </c>
      <c r="AW412" s="11" t="s">
        <v>30</v>
      </c>
      <c r="AX412" s="11" t="s">
        <v>73</v>
      </c>
      <c r="AY412" s="146" t="s">
        <v>211</v>
      </c>
    </row>
    <row r="413" spans="2:65" s="12" customFormat="1" ht="11.25" x14ac:dyDescent="0.2">
      <c r="B413" s="151"/>
      <c r="D413" s="141" t="s">
        <v>220</v>
      </c>
      <c r="E413" s="152" t="s">
        <v>621</v>
      </c>
      <c r="F413" s="153" t="s">
        <v>622</v>
      </c>
      <c r="H413" s="154">
        <v>4.1849999999999996</v>
      </c>
      <c r="I413" s="155"/>
      <c r="L413" s="151"/>
      <c r="M413" s="156"/>
      <c r="T413" s="157"/>
      <c r="AT413" s="152" t="s">
        <v>220</v>
      </c>
      <c r="AU413" s="152" t="s">
        <v>81</v>
      </c>
      <c r="AV413" s="12" t="s">
        <v>90</v>
      </c>
      <c r="AW413" s="12" t="s">
        <v>30</v>
      </c>
      <c r="AX413" s="12" t="s">
        <v>73</v>
      </c>
      <c r="AY413" s="152" t="s">
        <v>211</v>
      </c>
    </row>
    <row r="414" spans="2:65" s="12" customFormat="1" ht="11.25" x14ac:dyDescent="0.2">
      <c r="B414" s="151"/>
      <c r="D414" s="141" t="s">
        <v>220</v>
      </c>
      <c r="E414" s="152" t="s">
        <v>113</v>
      </c>
      <c r="F414" s="153" t="s">
        <v>623</v>
      </c>
      <c r="H414" s="154">
        <v>12.433999999999999</v>
      </c>
      <c r="I414" s="155"/>
      <c r="L414" s="151"/>
      <c r="M414" s="156"/>
      <c r="T414" s="157"/>
      <c r="AT414" s="152" t="s">
        <v>220</v>
      </c>
      <c r="AU414" s="152" t="s">
        <v>81</v>
      </c>
      <c r="AV414" s="12" t="s">
        <v>90</v>
      </c>
      <c r="AW414" s="12" t="s">
        <v>30</v>
      </c>
      <c r="AX414" s="12" t="s">
        <v>73</v>
      </c>
      <c r="AY414" s="152" t="s">
        <v>211</v>
      </c>
    </row>
    <row r="415" spans="2:65" s="12" customFormat="1" ht="11.25" x14ac:dyDescent="0.2">
      <c r="B415" s="151"/>
      <c r="D415" s="141" t="s">
        <v>220</v>
      </c>
      <c r="E415" s="152" t="s">
        <v>133</v>
      </c>
      <c r="F415" s="153" t="s">
        <v>624</v>
      </c>
      <c r="H415" s="154">
        <v>60.250999999999998</v>
      </c>
      <c r="I415" s="155"/>
      <c r="L415" s="151"/>
      <c r="M415" s="156"/>
      <c r="T415" s="157"/>
      <c r="AT415" s="152" t="s">
        <v>220</v>
      </c>
      <c r="AU415" s="152" t="s">
        <v>81</v>
      </c>
      <c r="AV415" s="12" t="s">
        <v>90</v>
      </c>
      <c r="AW415" s="12" t="s">
        <v>30</v>
      </c>
      <c r="AX415" s="12" t="s">
        <v>73</v>
      </c>
      <c r="AY415" s="152" t="s">
        <v>211</v>
      </c>
    </row>
    <row r="416" spans="2:65" s="12" customFormat="1" ht="11.25" x14ac:dyDescent="0.2">
      <c r="B416" s="151"/>
      <c r="D416" s="141" t="s">
        <v>220</v>
      </c>
      <c r="E416" s="152" t="s">
        <v>145</v>
      </c>
      <c r="F416" s="153" t="s">
        <v>625</v>
      </c>
      <c r="H416" s="154">
        <v>16.969000000000001</v>
      </c>
      <c r="I416" s="155"/>
      <c r="L416" s="151"/>
      <c r="M416" s="156"/>
      <c r="T416" s="157"/>
      <c r="AT416" s="152" t="s">
        <v>220</v>
      </c>
      <c r="AU416" s="152" t="s">
        <v>81</v>
      </c>
      <c r="AV416" s="12" t="s">
        <v>90</v>
      </c>
      <c r="AW416" s="12" t="s">
        <v>30</v>
      </c>
      <c r="AX416" s="12" t="s">
        <v>73</v>
      </c>
      <c r="AY416" s="152" t="s">
        <v>211</v>
      </c>
    </row>
    <row r="417" spans="2:65" s="11" customFormat="1" ht="11.25" x14ac:dyDescent="0.2">
      <c r="B417" s="145"/>
      <c r="D417" s="141" t="s">
        <v>220</v>
      </c>
      <c r="E417" s="146" t="s">
        <v>1</v>
      </c>
      <c r="F417" s="147" t="s">
        <v>626</v>
      </c>
      <c r="H417" s="146" t="s">
        <v>1</v>
      </c>
      <c r="I417" s="148"/>
      <c r="L417" s="145"/>
      <c r="M417" s="149"/>
      <c r="T417" s="150"/>
      <c r="AT417" s="146" t="s">
        <v>220</v>
      </c>
      <c r="AU417" s="146" t="s">
        <v>81</v>
      </c>
      <c r="AV417" s="11" t="s">
        <v>81</v>
      </c>
      <c r="AW417" s="11" t="s">
        <v>30</v>
      </c>
      <c r="AX417" s="11" t="s">
        <v>73</v>
      </c>
      <c r="AY417" s="146" t="s">
        <v>211</v>
      </c>
    </row>
    <row r="418" spans="2:65" s="12" customFormat="1" ht="11.25" x14ac:dyDescent="0.2">
      <c r="B418" s="151"/>
      <c r="D418" s="141" t="s">
        <v>220</v>
      </c>
      <c r="E418" s="152" t="s">
        <v>151</v>
      </c>
      <c r="F418" s="153" t="s">
        <v>627</v>
      </c>
      <c r="H418" s="154">
        <v>2.8919999999999999</v>
      </c>
      <c r="I418" s="155"/>
      <c r="L418" s="151"/>
      <c r="M418" s="156"/>
      <c r="T418" s="157"/>
      <c r="AT418" s="152" t="s">
        <v>220</v>
      </c>
      <c r="AU418" s="152" t="s">
        <v>81</v>
      </c>
      <c r="AV418" s="12" t="s">
        <v>90</v>
      </c>
      <c r="AW418" s="12" t="s">
        <v>30</v>
      </c>
      <c r="AX418" s="12" t="s">
        <v>73</v>
      </c>
      <c r="AY418" s="152" t="s">
        <v>211</v>
      </c>
    </row>
    <row r="419" spans="2:65" s="12" customFormat="1" ht="11.25" x14ac:dyDescent="0.2">
      <c r="B419" s="151"/>
      <c r="D419" s="141" t="s">
        <v>220</v>
      </c>
      <c r="E419" s="152" t="s">
        <v>157</v>
      </c>
      <c r="F419" s="153" t="s">
        <v>628</v>
      </c>
      <c r="H419" s="154">
        <v>3.0129999999999999</v>
      </c>
      <c r="I419" s="155"/>
      <c r="L419" s="151"/>
      <c r="M419" s="156"/>
      <c r="T419" s="157"/>
      <c r="AT419" s="152" t="s">
        <v>220</v>
      </c>
      <c r="AU419" s="152" t="s">
        <v>81</v>
      </c>
      <c r="AV419" s="12" t="s">
        <v>90</v>
      </c>
      <c r="AW419" s="12" t="s">
        <v>30</v>
      </c>
      <c r="AX419" s="12" t="s">
        <v>73</v>
      </c>
      <c r="AY419" s="152" t="s">
        <v>211</v>
      </c>
    </row>
    <row r="420" spans="2:65" s="11" customFormat="1" ht="11.25" x14ac:dyDescent="0.2">
      <c r="B420" s="145"/>
      <c r="D420" s="141" t="s">
        <v>220</v>
      </c>
      <c r="E420" s="146" t="s">
        <v>1</v>
      </c>
      <c r="F420" s="147" t="s">
        <v>629</v>
      </c>
      <c r="H420" s="146" t="s">
        <v>1</v>
      </c>
      <c r="I420" s="148"/>
      <c r="L420" s="145"/>
      <c r="M420" s="149"/>
      <c r="T420" s="150"/>
      <c r="AT420" s="146" t="s">
        <v>220</v>
      </c>
      <c r="AU420" s="146" t="s">
        <v>81</v>
      </c>
      <c r="AV420" s="11" t="s">
        <v>81</v>
      </c>
      <c r="AW420" s="11" t="s">
        <v>30</v>
      </c>
      <c r="AX420" s="11" t="s">
        <v>73</v>
      </c>
      <c r="AY420" s="146" t="s">
        <v>211</v>
      </c>
    </row>
    <row r="421" spans="2:65" s="12" customFormat="1" ht="11.25" x14ac:dyDescent="0.2">
      <c r="B421" s="151"/>
      <c r="D421" s="141" t="s">
        <v>220</v>
      </c>
      <c r="E421" s="152" t="s">
        <v>159</v>
      </c>
      <c r="F421" s="153" t="s">
        <v>630</v>
      </c>
      <c r="H421" s="154">
        <v>6.4429999999999996</v>
      </c>
      <c r="I421" s="155"/>
      <c r="L421" s="151"/>
      <c r="M421" s="156"/>
      <c r="T421" s="157"/>
      <c r="AT421" s="152" t="s">
        <v>220</v>
      </c>
      <c r="AU421" s="152" t="s">
        <v>81</v>
      </c>
      <c r="AV421" s="12" t="s">
        <v>90</v>
      </c>
      <c r="AW421" s="12" t="s">
        <v>30</v>
      </c>
      <c r="AX421" s="12" t="s">
        <v>73</v>
      </c>
      <c r="AY421" s="152" t="s">
        <v>211</v>
      </c>
    </row>
    <row r="422" spans="2:65" s="12" customFormat="1" ht="11.25" x14ac:dyDescent="0.2">
      <c r="B422" s="151"/>
      <c r="D422" s="141" t="s">
        <v>220</v>
      </c>
      <c r="E422" s="152" t="s">
        <v>161</v>
      </c>
      <c r="F422" s="153" t="s">
        <v>631</v>
      </c>
      <c r="H422" s="154">
        <v>1.1220000000000001</v>
      </c>
      <c r="I422" s="155"/>
      <c r="L422" s="151"/>
      <c r="M422" s="156"/>
      <c r="T422" s="157"/>
      <c r="AT422" s="152" t="s">
        <v>220</v>
      </c>
      <c r="AU422" s="152" t="s">
        <v>81</v>
      </c>
      <c r="AV422" s="12" t="s">
        <v>90</v>
      </c>
      <c r="AW422" s="12" t="s">
        <v>30</v>
      </c>
      <c r="AX422" s="12" t="s">
        <v>73</v>
      </c>
      <c r="AY422" s="152" t="s">
        <v>211</v>
      </c>
    </row>
    <row r="423" spans="2:65" s="12" customFormat="1" ht="11.25" x14ac:dyDescent="0.2">
      <c r="B423" s="151"/>
      <c r="D423" s="141" t="s">
        <v>220</v>
      </c>
      <c r="E423" s="152" t="s">
        <v>163</v>
      </c>
      <c r="F423" s="153" t="s">
        <v>632</v>
      </c>
      <c r="H423" s="154">
        <v>0.437</v>
      </c>
      <c r="I423" s="155"/>
      <c r="L423" s="151"/>
      <c r="M423" s="156"/>
      <c r="T423" s="157"/>
      <c r="AT423" s="152" t="s">
        <v>220</v>
      </c>
      <c r="AU423" s="152" t="s">
        <v>81</v>
      </c>
      <c r="AV423" s="12" t="s">
        <v>90</v>
      </c>
      <c r="AW423" s="12" t="s">
        <v>30</v>
      </c>
      <c r="AX423" s="12" t="s">
        <v>73</v>
      </c>
      <c r="AY423" s="152" t="s">
        <v>211</v>
      </c>
    </row>
    <row r="424" spans="2:65" s="12" customFormat="1" ht="11.25" x14ac:dyDescent="0.2">
      <c r="B424" s="151"/>
      <c r="D424" s="141" t="s">
        <v>220</v>
      </c>
      <c r="E424" s="152" t="s">
        <v>165</v>
      </c>
      <c r="F424" s="153" t="s">
        <v>633</v>
      </c>
      <c r="H424" s="154">
        <v>2.3119999999999998</v>
      </c>
      <c r="I424" s="155"/>
      <c r="L424" s="151"/>
      <c r="M424" s="156"/>
      <c r="T424" s="157"/>
      <c r="AT424" s="152" t="s">
        <v>220</v>
      </c>
      <c r="AU424" s="152" t="s">
        <v>81</v>
      </c>
      <c r="AV424" s="12" t="s">
        <v>90</v>
      </c>
      <c r="AW424" s="12" t="s">
        <v>30</v>
      </c>
      <c r="AX424" s="12" t="s">
        <v>73</v>
      </c>
      <c r="AY424" s="152" t="s">
        <v>211</v>
      </c>
    </row>
    <row r="425" spans="2:65" s="12" customFormat="1" ht="11.25" x14ac:dyDescent="0.2">
      <c r="B425" s="151"/>
      <c r="D425" s="141" t="s">
        <v>220</v>
      </c>
      <c r="E425" s="152" t="s">
        <v>167</v>
      </c>
      <c r="F425" s="153" t="s">
        <v>634</v>
      </c>
      <c r="H425" s="154">
        <v>5.46</v>
      </c>
      <c r="I425" s="155"/>
      <c r="L425" s="151"/>
      <c r="M425" s="156"/>
      <c r="T425" s="157"/>
      <c r="AT425" s="152" t="s">
        <v>220</v>
      </c>
      <c r="AU425" s="152" t="s">
        <v>81</v>
      </c>
      <c r="AV425" s="12" t="s">
        <v>90</v>
      </c>
      <c r="AW425" s="12" t="s">
        <v>30</v>
      </c>
      <c r="AX425" s="12" t="s">
        <v>73</v>
      </c>
      <c r="AY425" s="152" t="s">
        <v>211</v>
      </c>
    </row>
    <row r="426" spans="2:65" s="12" customFormat="1" ht="11.25" x14ac:dyDescent="0.2">
      <c r="B426" s="151"/>
      <c r="D426" s="141" t="s">
        <v>220</v>
      </c>
      <c r="E426" s="152" t="s">
        <v>169</v>
      </c>
      <c r="F426" s="153" t="s">
        <v>635</v>
      </c>
      <c r="H426" s="154">
        <v>2.7480000000000002</v>
      </c>
      <c r="I426" s="155"/>
      <c r="L426" s="151"/>
      <c r="M426" s="156"/>
      <c r="T426" s="157"/>
      <c r="AT426" s="152" t="s">
        <v>220</v>
      </c>
      <c r="AU426" s="152" t="s">
        <v>81</v>
      </c>
      <c r="AV426" s="12" t="s">
        <v>90</v>
      </c>
      <c r="AW426" s="12" t="s">
        <v>30</v>
      </c>
      <c r="AX426" s="12" t="s">
        <v>73</v>
      </c>
      <c r="AY426" s="152" t="s">
        <v>211</v>
      </c>
    </row>
    <row r="427" spans="2:65" s="12" customFormat="1" ht="11.25" x14ac:dyDescent="0.2">
      <c r="B427" s="151"/>
      <c r="D427" s="141" t="s">
        <v>220</v>
      </c>
      <c r="E427" s="152" t="s">
        <v>171</v>
      </c>
      <c r="F427" s="153" t="s">
        <v>636</v>
      </c>
      <c r="H427" s="154">
        <v>3.4929999999999999</v>
      </c>
      <c r="I427" s="155"/>
      <c r="L427" s="151"/>
      <c r="M427" s="156"/>
      <c r="T427" s="157"/>
      <c r="AT427" s="152" t="s">
        <v>220</v>
      </c>
      <c r="AU427" s="152" t="s">
        <v>81</v>
      </c>
      <c r="AV427" s="12" t="s">
        <v>90</v>
      </c>
      <c r="AW427" s="12" t="s">
        <v>30</v>
      </c>
      <c r="AX427" s="12" t="s">
        <v>73</v>
      </c>
      <c r="AY427" s="152" t="s">
        <v>211</v>
      </c>
    </row>
    <row r="428" spans="2:65" s="12" customFormat="1" ht="11.25" x14ac:dyDescent="0.2">
      <c r="B428" s="151"/>
      <c r="D428" s="141" t="s">
        <v>220</v>
      </c>
      <c r="E428" s="152" t="s">
        <v>173</v>
      </c>
      <c r="F428" s="153" t="s">
        <v>637</v>
      </c>
      <c r="H428" s="154">
        <v>2.1139999999999999</v>
      </c>
      <c r="I428" s="155"/>
      <c r="L428" s="151"/>
      <c r="M428" s="156"/>
      <c r="T428" s="157"/>
      <c r="AT428" s="152" t="s">
        <v>220</v>
      </c>
      <c r="AU428" s="152" t="s">
        <v>81</v>
      </c>
      <c r="AV428" s="12" t="s">
        <v>90</v>
      </c>
      <c r="AW428" s="12" t="s">
        <v>30</v>
      </c>
      <c r="AX428" s="12" t="s">
        <v>73</v>
      </c>
      <c r="AY428" s="152" t="s">
        <v>211</v>
      </c>
    </row>
    <row r="429" spans="2:65" s="12" customFormat="1" ht="11.25" x14ac:dyDescent="0.2">
      <c r="B429" s="151"/>
      <c r="D429" s="141" t="s">
        <v>220</v>
      </c>
      <c r="E429" s="152" t="s">
        <v>175</v>
      </c>
      <c r="F429" s="153" t="s">
        <v>638</v>
      </c>
      <c r="H429" s="154">
        <v>1.9</v>
      </c>
      <c r="I429" s="155"/>
      <c r="L429" s="151"/>
      <c r="M429" s="156"/>
      <c r="T429" s="157"/>
      <c r="AT429" s="152" t="s">
        <v>220</v>
      </c>
      <c r="AU429" s="152" t="s">
        <v>81</v>
      </c>
      <c r="AV429" s="12" t="s">
        <v>90</v>
      </c>
      <c r="AW429" s="12" t="s">
        <v>30</v>
      </c>
      <c r="AX429" s="12" t="s">
        <v>73</v>
      </c>
      <c r="AY429" s="152" t="s">
        <v>211</v>
      </c>
    </row>
    <row r="430" spans="2:65" s="12" customFormat="1" ht="11.25" x14ac:dyDescent="0.2">
      <c r="B430" s="151"/>
      <c r="D430" s="141" t="s">
        <v>220</v>
      </c>
      <c r="E430" s="152" t="s">
        <v>177</v>
      </c>
      <c r="F430" s="153" t="s">
        <v>639</v>
      </c>
      <c r="H430" s="154">
        <v>0.82099999999999995</v>
      </c>
      <c r="I430" s="155"/>
      <c r="L430" s="151"/>
      <c r="M430" s="156"/>
      <c r="T430" s="157"/>
      <c r="AT430" s="152" t="s">
        <v>220</v>
      </c>
      <c r="AU430" s="152" t="s">
        <v>81</v>
      </c>
      <c r="AV430" s="12" t="s">
        <v>90</v>
      </c>
      <c r="AW430" s="12" t="s">
        <v>30</v>
      </c>
      <c r="AX430" s="12" t="s">
        <v>73</v>
      </c>
      <c r="AY430" s="152" t="s">
        <v>211</v>
      </c>
    </row>
    <row r="431" spans="2:65" s="12" customFormat="1" ht="11.25" x14ac:dyDescent="0.2">
      <c r="B431" s="151"/>
      <c r="D431" s="141" t="s">
        <v>220</v>
      </c>
      <c r="E431" s="152" t="s">
        <v>640</v>
      </c>
      <c r="F431" s="153" t="s">
        <v>641</v>
      </c>
      <c r="H431" s="154">
        <v>126.59399999999999</v>
      </c>
      <c r="I431" s="155"/>
      <c r="L431" s="151"/>
      <c r="M431" s="156"/>
      <c r="T431" s="157"/>
      <c r="AT431" s="152" t="s">
        <v>220</v>
      </c>
      <c r="AU431" s="152" t="s">
        <v>81</v>
      </c>
      <c r="AV431" s="12" t="s">
        <v>90</v>
      </c>
      <c r="AW431" s="12" t="s">
        <v>30</v>
      </c>
      <c r="AX431" s="12" t="s">
        <v>81</v>
      </c>
      <c r="AY431" s="152" t="s">
        <v>211</v>
      </c>
    </row>
    <row r="432" spans="2:65" s="1" customFormat="1" ht="16.5" customHeight="1" x14ac:dyDescent="0.2">
      <c r="B432" s="32"/>
      <c r="C432" s="128" t="s">
        <v>642</v>
      </c>
      <c r="D432" s="128" t="s">
        <v>212</v>
      </c>
      <c r="E432" s="129" t="s">
        <v>643</v>
      </c>
      <c r="F432" s="130" t="s">
        <v>644</v>
      </c>
      <c r="G432" s="131" t="s">
        <v>237</v>
      </c>
      <c r="H432" s="132">
        <v>32.520000000000003</v>
      </c>
      <c r="I432" s="133"/>
      <c r="J432" s="134">
        <f>ROUND(I432*H432,2)</f>
        <v>0</v>
      </c>
      <c r="K432" s="130" t="s">
        <v>216</v>
      </c>
      <c r="L432" s="32"/>
      <c r="M432" s="135" t="s">
        <v>1</v>
      </c>
      <c r="N432" s="136" t="s">
        <v>38</v>
      </c>
      <c r="P432" s="137">
        <f>O432*H432</f>
        <v>0</v>
      </c>
      <c r="Q432" s="137">
        <v>1E-4</v>
      </c>
      <c r="R432" s="137">
        <f>Q432*H432</f>
        <v>3.2520000000000005E-3</v>
      </c>
      <c r="S432" s="137">
        <v>2.41</v>
      </c>
      <c r="T432" s="138">
        <f>S432*H432</f>
        <v>78.373200000000011</v>
      </c>
      <c r="AR432" s="139" t="s">
        <v>210</v>
      </c>
      <c r="AT432" s="139" t="s">
        <v>212</v>
      </c>
      <c r="AU432" s="139" t="s">
        <v>81</v>
      </c>
      <c r="AY432" s="17" t="s">
        <v>211</v>
      </c>
      <c r="BE432" s="140">
        <f>IF(N432="základní",J432,0)</f>
        <v>0</v>
      </c>
      <c r="BF432" s="140">
        <f>IF(N432="snížená",J432,0)</f>
        <v>0</v>
      </c>
      <c r="BG432" s="140">
        <f>IF(N432="zákl. přenesená",J432,0)</f>
        <v>0</v>
      </c>
      <c r="BH432" s="140">
        <f>IF(N432="sníž. přenesená",J432,0)</f>
        <v>0</v>
      </c>
      <c r="BI432" s="140">
        <f>IF(N432="nulová",J432,0)</f>
        <v>0</v>
      </c>
      <c r="BJ432" s="17" t="s">
        <v>81</v>
      </c>
      <c r="BK432" s="140">
        <f>ROUND(I432*H432,2)</f>
        <v>0</v>
      </c>
      <c r="BL432" s="17" t="s">
        <v>210</v>
      </c>
      <c r="BM432" s="139" t="s">
        <v>645</v>
      </c>
    </row>
    <row r="433" spans="2:65" s="1" customFormat="1" ht="11.25" x14ac:dyDescent="0.2">
      <c r="B433" s="32"/>
      <c r="D433" s="141" t="s">
        <v>218</v>
      </c>
      <c r="F433" s="142" t="s">
        <v>644</v>
      </c>
      <c r="I433" s="143"/>
      <c r="L433" s="32"/>
      <c r="M433" s="144"/>
      <c r="T433" s="56"/>
      <c r="AT433" s="17" t="s">
        <v>218</v>
      </c>
      <c r="AU433" s="17" t="s">
        <v>81</v>
      </c>
    </row>
    <row r="434" spans="2:65" s="11" customFormat="1" ht="11.25" x14ac:dyDescent="0.2">
      <c r="B434" s="145"/>
      <c r="D434" s="141" t="s">
        <v>220</v>
      </c>
      <c r="E434" s="146" t="s">
        <v>1</v>
      </c>
      <c r="F434" s="147" t="s">
        <v>221</v>
      </c>
      <c r="H434" s="146" t="s">
        <v>1</v>
      </c>
      <c r="I434" s="148"/>
      <c r="L434" s="145"/>
      <c r="M434" s="149"/>
      <c r="T434" s="150"/>
      <c r="AT434" s="146" t="s">
        <v>220</v>
      </c>
      <c r="AU434" s="146" t="s">
        <v>81</v>
      </c>
      <c r="AV434" s="11" t="s">
        <v>81</v>
      </c>
      <c r="AW434" s="11" t="s">
        <v>30</v>
      </c>
      <c r="AX434" s="11" t="s">
        <v>73</v>
      </c>
      <c r="AY434" s="146" t="s">
        <v>211</v>
      </c>
    </row>
    <row r="435" spans="2:65" s="11" customFormat="1" ht="11.25" x14ac:dyDescent="0.2">
      <c r="B435" s="145"/>
      <c r="D435" s="141" t="s">
        <v>220</v>
      </c>
      <c r="E435" s="146" t="s">
        <v>1</v>
      </c>
      <c r="F435" s="147" t="s">
        <v>646</v>
      </c>
      <c r="H435" s="146" t="s">
        <v>1</v>
      </c>
      <c r="I435" s="148"/>
      <c r="L435" s="145"/>
      <c r="M435" s="149"/>
      <c r="T435" s="150"/>
      <c r="AT435" s="146" t="s">
        <v>220</v>
      </c>
      <c r="AU435" s="146" t="s">
        <v>81</v>
      </c>
      <c r="AV435" s="11" t="s">
        <v>81</v>
      </c>
      <c r="AW435" s="11" t="s">
        <v>30</v>
      </c>
      <c r="AX435" s="11" t="s">
        <v>73</v>
      </c>
      <c r="AY435" s="146" t="s">
        <v>211</v>
      </c>
    </row>
    <row r="436" spans="2:65" s="12" customFormat="1" ht="11.25" x14ac:dyDescent="0.2">
      <c r="B436" s="151"/>
      <c r="D436" s="141" t="s">
        <v>220</v>
      </c>
      <c r="E436" s="152" t="s">
        <v>647</v>
      </c>
      <c r="F436" s="153" t="s">
        <v>648</v>
      </c>
      <c r="H436" s="154">
        <v>32.520000000000003</v>
      </c>
      <c r="I436" s="155"/>
      <c r="L436" s="151"/>
      <c r="M436" s="156"/>
      <c r="T436" s="157"/>
      <c r="AT436" s="152" t="s">
        <v>220</v>
      </c>
      <c r="AU436" s="152" t="s">
        <v>81</v>
      </c>
      <c r="AV436" s="12" t="s">
        <v>90</v>
      </c>
      <c r="AW436" s="12" t="s">
        <v>30</v>
      </c>
      <c r="AX436" s="12" t="s">
        <v>81</v>
      </c>
      <c r="AY436" s="152" t="s">
        <v>211</v>
      </c>
    </row>
    <row r="437" spans="2:65" s="10" customFormat="1" ht="25.9" customHeight="1" x14ac:dyDescent="0.2">
      <c r="B437" s="118"/>
      <c r="D437" s="119" t="s">
        <v>72</v>
      </c>
      <c r="E437" s="120" t="s">
        <v>649</v>
      </c>
      <c r="F437" s="120" t="s">
        <v>650</v>
      </c>
      <c r="I437" s="121"/>
      <c r="J437" s="122">
        <f>BK437</f>
        <v>0</v>
      </c>
      <c r="L437" s="118"/>
      <c r="M437" s="123"/>
      <c r="P437" s="124">
        <f>SUM(P438:P459)</f>
        <v>0</v>
      </c>
      <c r="R437" s="124">
        <f>SUM(R438:R459)</f>
        <v>0</v>
      </c>
      <c r="T437" s="125">
        <f>SUM(T438:T459)</f>
        <v>0</v>
      </c>
      <c r="AR437" s="119" t="s">
        <v>210</v>
      </c>
      <c r="AT437" s="126" t="s">
        <v>72</v>
      </c>
      <c r="AU437" s="126" t="s">
        <v>73</v>
      </c>
      <c r="AY437" s="119" t="s">
        <v>211</v>
      </c>
      <c r="BK437" s="127">
        <f>SUM(BK438:BK459)</f>
        <v>0</v>
      </c>
    </row>
    <row r="438" spans="2:65" s="1" customFormat="1" ht="24.2" customHeight="1" x14ac:dyDescent="0.2">
      <c r="B438" s="32"/>
      <c r="C438" s="128" t="s">
        <v>651</v>
      </c>
      <c r="D438" s="128" t="s">
        <v>212</v>
      </c>
      <c r="E438" s="129" t="s">
        <v>652</v>
      </c>
      <c r="F438" s="130" t="s">
        <v>653</v>
      </c>
      <c r="G438" s="131" t="s">
        <v>243</v>
      </c>
      <c r="H438" s="132">
        <v>261.00599999999997</v>
      </c>
      <c r="I438" s="133"/>
      <c r="J438" s="134">
        <f>ROUND(I438*H438,2)</f>
        <v>0</v>
      </c>
      <c r="K438" s="130" t="s">
        <v>216</v>
      </c>
      <c r="L438" s="32"/>
      <c r="M438" s="135" t="s">
        <v>1</v>
      </c>
      <c r="N438" s="136" t="s">
        <v>38</v>
      </c>
      <c r="P438" s="137">
        <f>O438*H438</f>
        <v>0</v>
      </c>
      <c r="Q438" s="137">
        <v>0</v>
      </c>
      <c r="R438" s="137">
        <f>Q438*H438</f>
        <v>0</v>
      </c>
      <c r="S438" s="137">
        <v>0</v>
      </c>
      <c r="T438" s="138">
        <f>S438*H438</f>
        <v>0</v>
      </c>
      <c r="AR438" s="139" t="s">
        <v>210</v>
      </c>
      <c r="AT438" s="139" t="s">
        <v>212</v>
      </c>
      <c r="AU438" s="139" t="s">
        <v>81</v>
      </c>
      <c r="AY438" s="17" t="s">
        <v>211</v>
      </c>
      <c r="BE438" s="140">
        <f>IF(N438="základní",J438,0)</f>
        <v>0</v>
      </c>
      <c r="BF438" s="140">
        <f>IF(N438="snížená",J438,0)</f>
        <v>0</v>
      </c>
      <c r="BG438" s="140">
        <f>IF(N438="zákl. přenesená",J438,0)</f>
        <v>0</v>
      </c>
      <c r="BH438" s="140">
        <f>IF(N438="sníž. přenesená",J438,0)</f>
        <v>0</v>
      </c>
      <c r="BI438" s="140">
        <f>IF(N438="nulová",J438,0)</f>
        <v>0</v>
      </c>
      <c r="BJ438" s="17" t="s">
        <v>81</v>
      </c>
      <c r="BK438" s="140">
        <f>ROUND(I438*H438,2)</f>
        <v>0</v>
      </c>
      <c r="BL438" s="17" t="s">
        <v>210</v>
      </c>
      <c r="BM438" s="139" t="s">
        <v>654</v>
      </c>
    </row>
    <row r="439" spans="2:65" s="1" customFormat="1" ht="11.25" x14ac:dyDescent="0.2">
      <c r="B439" s="32"/>
      <c r="D439" s="141" t="s">
        <v>218</v>
      </c>
      <c r="F439" s="142" t="s">
        <v>653</v>
      </c>
      <c r="I439" s="143"/>
      <c r="L439" s="32"/>
      <c r="M439" s="144"/>
      <c r="T439" s="56"/>
      <c r="AT439" s="17" t="s">
        <v>218</v>
      </c>
      <c r="AU439" s="17" t="s">
        <v>81</v>
      </c>
    </row>
    <row r="440" spans="2:65" s="11" customFormat="1" ht="11.25" x14ac:dyDescent="0.2">
      <c r="B440" s="145"/>
      <c r="D440" s="141" t="s">
        <v>220</v>
      </c>
      <c r="E440" s="146" t="s">
        <v>1</v>
      </c>
      <c r="F440" s="147" t="s">
        <v>655</v>
      </c>
      <c r="H440" s="146" t="s">
        <v>1</v>
      </c>
      <c r="I440" s="148"/>
      <c r="L440" s="145"/>
      <c r="M440" s="149"/>
      <c r="T440" s="150"/>
      <c r="AT440" s="146" t="s">
        <v>220</v>
      </c>
      <c r="AU440" s="146" t="s">
        <v>81</v>
      </c>
      <c r="AV440" s="11" t="s">
        <v>81</v>
      </c>
      <c r="AW440" s="11" t="s">
        <v>30</v>
      </c>
      <c r="AX440" s="11" t="s">
        <v>73</v>
      </c>
      <c r="AY440" s="146" t="s">
        <v>211</v>
      </c>
    </row>
    <row r="441" spans="2:65" s="12" customFormat="1" ht="11.25" x14ac:dyDescent="0.2">
      <c r="B441" s="151"/>
      <c r="D441" s="141" t="s">
        <v>220</v>
      </c>
      <c r="E441" s="152" t="s">
        <v>656</v>
      </c>
      <c r="F441" s="153" t="s">
        <v>657</v>
      </c>
      <c r="H441" s="154">
        <v>567.88099999999997</v>
      </c>
      <c r="I441" s="155"/>
      <c r="L441" s="151"/>
      <c r="M441" s="156"/>
      <c r="T441" s="157"/>
      <c r="AT441" s="152" t="s">
        <v>220</v>
      </c>
      <c r="AU441" s="152" t="s">
        <v>81</v>
      </c>
      <c r="AV441" s="12" t="s">
        <v>90</v>
      </c>
      <c r="AW441" s="12" t="s">
        <v>30</v>
      </c>
      <c r="AX441" s="12" t="s">
        <v>73</v>
      </c>
      <c r="AY441" s="152" t="s">
        <v>211</v>
      </c>
    </row>
    <row r="442" spans="2:65" s="11" customFormat="1" ht="22.5" x14ac:dyDescent="0.2">
      <c r="B442" s="145"/>
      <c r="D442" s="141" t="s">
        <v>220</v>
      </c>
      <c r="E442" s="146" t="s">
        <v>1</v>
      </c>
      <c r="F442" s="147" t="s">
        <v>658</v>
      </c>
      <c r="H442" s="146" t="s">
        <v>1</v>
      </c>
      <c r="I442" s="148"/>
      <c r="L442" s="145"/>
      <c r="M442" s="149"/>
      <c r="T442" s="150"/>
      <c r="AT442" s="146" t="s">
        <v>220</v>
      </c>
      <c r="AU442" s="146" t="s">
        <v>81</v>
      </c>
      <c r="AV442" s="11" t="s">
        <v>81</v>
      </c>
      <c r="AW442" s="11" t="s">
        <v>30</v>
      </c>
      <c r="AX442" s="11" t="s">
        <v>73</v>
      </c>
      <c r="AY442" s="146" t="s">
        <v>211</v>
      </c>
    </row>
    <row r="443" spans="2:65" s="12" customFormat="1" ht="11.25" x14ac:dyDescent="0.2">
      <c r="B443" s="151"/>
      <c r="D443" s="141" t="s">
        <v>220</v>
      </c>
      <c r="E443" s="152" t="s">
        <v>115</v>
      </c>
      <c r="F443" s="153" t="s">
        <v>659</v>
      </c>
      <c r="H443" s="154">
        <v>-228.50200000000001</v>
      </c>
      <c r="I443" s="155"/>
      <c r="L443" s="151"/>
      <c r="M443" s="156"/>
      <c r="T443" s="157"/>
      <c r="AT443" s="152" t="s">
        <v>220</v>
      </c>
      <c r="AU443" s="152" t="s">
        <v>81</v>
      </c>
      <c r="AV443" s="12" t="s">
        <v>90</v>
      </c>
      <c r="AW443" s="12" t="s">
        <v>30</v>
      </c>
      <c r="AX443" s="12" t="s">
        <v>73</v>
      </c>
      <c r="AY443" s="152" t="s">
        <v>211</v>
      </c>
    </row>
    <row r="444" spans="2:65" s="12" customFormat="1" ht="11.25" x14ac:dyDescent="0.2">
      <c r="B444" s="151"/>
      <c r="D444" s="141" t="s">
        <v>220</v>
      </c>
      <c r="E444" s="152" t="s">
        <v>135</v>
      </c>
      <c r="F444" s="153" t="s">
        <v>660</v>
      </c>
      <c r="H444" s="154">
        <v>-78.373000000000005</v>
      </c>
      <c r="I444" s="155"/>
      <c r="L444" s="151"/>
      <c r="M444" s="156"/>
      <c r="T444" s="157"/>
      <c r="AT444" s="152" t="s">
        <v>220</v>
      </c>
      <c r="AU444" s="152" t="s">
        <v>81</v>
      </c>
      <c r="AV444" s="12" t="s">
        <v>90</v>
      </c>
      <c r="AW444" s="12" t="s">
        <v>30</v>
      </c>
      <c r="AX444" s="12" t="s">
        <v>73</v>
      </c>
      <c r="AY444" s="152" t="s">
        <v>211</v>
      </c>
    </row>
    <row r="445" spans="2:65" s="12" customFormat="1" ht="11.25" x14ac:dyDescent="0.2">
      <c r="B445" s="151"/>
      <c r="D445" s="141" t="s">
        <v>220</v>
      </c>
      <c r="E445" s="152" t="s">
        <v>661</v>
      </c>
      <c r="F445" s="153" t="s">
        <v>662</v>
      </c>
      <c r="H445" s="154">
        <v>261.00599999999997</v>
      </c>
      <c r="I445" s="155"/>
      <c r="L445" s="151"/>
      <c r="M445" s="156"/>
      <c r="T445" s="157"/>
      <c r="AT445" s="152" t="s">
        <v>220</v>
      </c>
      <c r="AU445" s="152" t="s">
        <v>81</v>
      </c>
      <c r="AV445" s="12" t="s">
        <v>90</v>
      </c>
      <c r="AW445" s="12" t="s">
        <v>30</v>
      </c>
      <c r="AX445" s="12" t="s">
        <v>81</v>
      </c>
      <c r="AY445" s="152" t="s">
        <v>211</v>
      </c>
    </row>
    <row r="446" spans="2:65" s="1" customFormat="1" ht="21.75" customHeight="1" x14ac:dyDescent="0.2">
      <c r="B446" s="32"/>
      <c r="C446" s="128" t="s">
        <v>7</v>
      </c>
      <c r="D446" s="128" t="s">
        <v>212</v>
      </c>
      <c r="E446" s="129" t="s">
        <v>663</v>
      </c>
      <c r="F446" s="130" t="s">
        <v>664</v>
      </c>
      <c r="G446" s="131" t="s">
        <v>243</v>
      </c>
      <c r="H446" s="132">
        <v>567.88099999999997</v>
      </c>
      <c r="I446" s="133"/>
      <c r="J446" s="134">
        <f>ROUND(I446*H446,2)</f>
        <v>0</v>
      </c>
      <c r="K446" s="130" t="s">
        <v>216</v>
      </c>
      <c r="L446" s="32"/>
      <c r="M446" s="135" t="s">
        <v>1</v>
      </c>
      <c r="N446" s="136" t="s">
        <v>38</v>
      </c>
      <c r="P446" s="137">
        <f>O446*H446</f>
        <v>0</v>
      </c>
      <c r="Q446" s="137">
        <v>0</v>
      </c>
      <c r="R446" s="137">
        <f>Q446*H446</f>
        <v>0</v>
      </c>
      <c r="S446" s="137">
        <v>0</v>
      </c>
      <c r="T446" s="138">
        <f>S446*H446</f>
        <v>0</v>
      </c>
      <c r="AR446" s="139" t="s">
        <v>210</v>
      </c>
      <c r="AT446" s="139" t="s">
        <v>212</v>
      </c>
      <c r="AU446" s="139" t="s">
        <v>81</v>
      </c>
      <c r="AY446" s="17" t="s">
        <v>211</v>
      </c>
      <c r="BE446" s="140">
        <f>IF(N446="základní",J446,0)</f>
        <v>0</v>
      </c>
      <c r="BF446" s="140">
        <f>IF(N446="snížená",J446,0)</f>
        <v>0</v>
      </c>
      <c r="BG446" s="140">
        <f>IF(N446="zákl. přenesená",J446,0)</f>
        <v>0</v>
      </c>
      <c r="BH446" s="140">
        <f>IF(N446="sníž. přenesená",J446,0)</f>
        <v>0</v>
      </c>
      <c r="BI446" s="140">
        <f>IF(N446="nulová",J446,0)</f>
        <v>0</v>
      </c>
      <c r="BJ446" s="17" t="s">
        <v>81</v>
      </c>
      <c r="BK446" s="140">
        <f>ROUND(I446*H446,2)</f>
        <v>0</v>
      </c>
      <c r="BL446" s="17" t="s">
        <v>210</v>
      </c>
      <c r="BM446" s="139" t="s">
        <v>665</v>
      </c>
    </row>
    <row r="447" spans="2:65" s="1" customFormat="1" ht="11.25" x14ac:dyDescent="0.2">
      <c r="B447" s="32"/>
      <c r="D447" s="141" t="s">
        <v>218</v>
      </c>
      <c r="F447" s="142" t="s">
        <v>664</v>
      </c>
      <c r="I447" s="143"/>
      <c r="L447" s="32"/>
      <c r="M447" s="144"/>
      <c r="T447" s="56"/>
      <c r="AT447" s="17" t="s">
        <v>218</v>
      </c>
      <c r="AU447" s="17" t="s">
        <v>81</v>
      </c>
    </row>
    <row r="448" spans="2:65" s="1" customFormat="1" ht="24.2" customHeight="1" x14ac:dyDescent="0.2">
      <c r="B448" s="32"/>
      <c r="C448" s="128" t="s">
        <v>666</v>
      </c>
      <c r="D448" s="128" t="s">
        <v>212</v>
      </c>
      <c r="E448" s="129" t="s">
        <v>667</v>
      </c>
      <c r="F448" s="130" t="s">
        <v>668</v>
      </c>
      <c r="G448" s="131" t="s">
        <v>243</v>
      </c>
      <c r="H448" s="132">
        <v>22147.359</v>
      </c>
      <c r="I448" s="133"/>
      <c r="J448" s="134">
        <f>ROUND(I448*H448,2)</f>
        <v>0</v>
      </c>
      <c r="K448" s="130" t="s">
        <v>216</v>
      </c>
      <c r="L448" s="32"/>
      <c r="M448" s="135" t="s">
        <v>1</v>
      </c>
      <c r="N448" s="136" t="s">
        <v>38</v>
      </c>
      <c r="P448" s="137">
        <f>O448*H448</f>
        <v>0</v>
      </c>
      <c r="Q448" s="137">
        <v>0</v>
      </c>
      <c r="R448" s="137">
        <f>Q448*H448</f>
        <v>0</v>
      </c>
      <c r="S448" s="137">
        <v>0</v>
      </c>
      <c r="T448" s="138">
        <f>S448*H448</f>
        <v>0</v>
      </c>
      <c r="AR448" s="139" t="s">
        <v>210</v>
      </c>
      <c r="AT448" s="139" t="s">
        <v>212</v>
      </c>
      <c r="AU448" s="139" t="s">
        <v>81</v>
      </c>
      <c r="AY448" s="17" t="s">
        <v>211</v>
      </c>
      <c r="BE448" s="140">
        <f>IF(N448="základní",J448,0)</f>
        <v>0</v>
      </c>
      <c r="BF448" s="140">
        <f>IF(N448="snížená",J448,0)</f>
        <v>0</v>
      </c>
      <c r="BG448" s="140">
        <f>IF(N448="zákl. přenesená",J448,0)</f>
        <v>0</v>
      </c>
      <c r="BH448" s="140">
        <f>IF(N448="sníž. přenesená",J448,0)</f>
        <v>0</v>
      </c>
      <c r="BI448" s="140">
        <f>IF(N448="nulová",J448,0)</f>
        <v>0</v>
      </c>
      <c r="BJ448" s="17" t="s">
        <v>81</v>
      </c>
      <c r="BK448" s="140">
        <f>ROUND(I448*H448,2)</f>
        <v>0</v>
      </c>
      <c r="BL448" s="17" t="s">
        <v>210</v>
      </c>
      <c r="BM448" s="139" t="s">
        <v>669</v>
      </c>
    </row>
    <row r="449" spans="2:65" s="1" customFormat="1" ht="19.5" x14ac:dyDescent="0.2">
      <c r="B449" s="32"/>
      <c r="D449" s="141" t="s">
        <v>218</v>
      </c>
      <c r="F449" s="142" t="s">
        <v>668</v>
      </c>
      <c r="I449" s="143"/>
      <c r="L449" s="32"/>
      <c r="M449" s="144"/>
      <c r="T449" s="56"/>
      <c r="AT449" s="17" t="s">
        <v>218</v>
      </c>
      <c r="AU449" s="17" t="s">
        <v>81</v>
      </c>
    </row>
    <row r="450" spans="2:65" s="1" customFormat="1" ht="24.2" customHeight="1" x14ac:dyDescent="0.2">
      <c r="B450" s="32"/>
      <c r="C450" s="128" t="s">
        <v>670</v>
      </c>
      <c r="D450" s="128" t="s">
        <v>212</v>
      </c>
      <c r="E450" s="129" t="s">
        <v>671</v>
      </c>
      <c r="F450" s="130" t="s">
        <v>672</v>
      </c>
      <c r="G450" s="131" t="s">
        <v>243</v>
      </c>
      <c r="H450" s="132">
        <v>258.09300000000002</v>
      </c>
      <c r="I450" s="133"/>
      <c r="J450" s="134">
        <f>ROUND(I450*H450,2)</f>
        <v>0</v>
      </c>
      <c r="K450" s="130" t="s">
        <v>216</v>
      </c>
      <c r="L450" s="32"/>
      <c r="M450" s="135" t="s">
        <v>1</v>
      </c>
      <c r="N450" s="136" t="s">
        <v>38</v>
      </c>
      <c r="P450" s="137">
        <f>O450*H450</f>
        <v>0</v>
      </c>
      <c r="Q450" s="137">
        <v>0</v>
      </c>
      <c r="R450" s="137">
        <f>Q450*H450</f>
        <v>0</v>
      </c>
      <c r="S450" s="137">
        <v>0</v>
      </c>
      <c r="T450" s="138">
        <f>S450*H450</f>
        <v>0</v>
      </c>
      <c r="AR450" s="139" t="s">
        <v>210</v>
      </c>
      <c r="AT450" s="139" t="s">
        <v>212</v>
      </c>
      <c r="AU450" s="139" t="s">
        <v>81</v>
      </c>
      <c r="AY450" s="17" t="s">
        <v>211</v>
      </c>
      <c r="BE450" s="140">
        <f>IF(N450="základní",J450,0)</f>
        <v>0</v>
      </c>
      <c r="BF450" s="140">
        <f>IF(N450="snížená",J450,0)</f>
        <v>0</v>
      </c>
      <c r="BG450" s="140">
        <f>IF(N450="zákl. přenesená",J450,0)</f>
        <v>0</v>
      </c>
      <c r="BH450" s="140">
        <f>IF(N450="sníž. přenesená",J450,0)</f>
        <v>0</v>
      </c>
      <c r="BI450" s="140">
        <f>IF(N450="nulová",J450,0)</f>
        <v>0</v>
      </c>
      <c r="BJ450" s="17" t="s">
        <v>81</v>
      </c>
      <c r="BK450" s="140">
        <f>ROUND(I450*H450,2)</f>
        <v>0</v>
      </c>
      <c r="BL450" s="17" t="s">
        <v>210</v>
      </c>
      <c r="BM450" s="139" t="s">
        <v>673</v>
      </c>
    </row>
    <row r="451" spans="2:65" s="1" customFormat="1" ht="19.5" x14ac:dyDescent="0.2">
      <c r="B451" s="32"/>
      <c r="D451" s="141" t="s">
        <v>218</v>
      </c>
      <c r="F451" s="142" t="s">
        <v>672</v>
      </c>
      <c r="I451" s="143"/>
      <c r="L451" s="32"/>
      <c r="M451" s="144"/>
      <c r="T451" s="56"/>
      <c r="AT451" s="17" t="s">
        <v>218</v>
      </c>
      <c r="AU451" s="17" t="s">
        <v>81</v>
      </c>
    </row>
    <row r="452" spans="2:65" s="1" customFormat="1" ht="24.2" customHeight="1" x14ac:dyDescent="0.2">
      <c r="B452" s="32"/>
      <c r="C452" s="128" t="s">
        <v>674</v>
      </c>
      <c r="D452" s="128" t="s">
        <v>212</v>
      </c>
      <c r="E452" s="129" t="s">
        <v>675</v>
      </c>
      <c r="F452" s="130" t="s">
        <v>676</v>
      </c>
      <c r="G452" s="131" t="s">
        <v>243</v>
      </c>
      <c r="H452" s="132">
        <v>7.8479999999999999</v>
      </c>
      <c r="I452" s="133"/>
      <c r="J452" s="134">
        <f>ROUND(I452*H452,2)</f>
        <v>0</v>
      </c>
      <c r="K452" s="130" t="s">
        <v>216</v>
      </c>
      <c r="L452" s="32"/>
      <c r="M452" s="135" t="s">
        <v>1</v>
      </c>
      <c r="N452" s="136" t="s">
        <v>38</v>
      </c>
      <c r="P452" s="137">
        <f>O452*H452</f>
        <v>0</v>
      </c>
      <c r="Q452" s="137">
        <v>0</v>
      </c>
      <c r="R452" s="137">
        <f>Q452*H452</f>
        <v>0</v>
      </c>
      <c r="S452" s="137">
        <v>0</v>
      </c>
      <c r="T452" s="138">
        <f>S452*H452</f>
        <v>0</v>
      </c>
      <c r="AR452" s="139" t="s">
        <v>210</v>
      </c>
      <c r="AT452" s="139" t="s">
        <v>212</v>
      </c>
      <c r="AU452" s="139" t="s">
        <v>81</v>
      </c>
      <c r="AY452" s="17" t="s">
        <v>211</v>
      </c>
      <c r="BE452" s="140">
        <f>IF(N452="základní",J452,0)</f>
        <v>0</v>
      </c>
      <c r="BF452" s="140">
        <f>IF(N452="snížená",J452,0)</f>
        <v>0</v>
      </c>
      <c r="BG452" s="140">
        <f>IF(N452="zákl. přenesená",J452,0)</f>
        <v>0</v>
      </c>
      <c r="BH452" s="140">
        <f>IF(N452="sníž. přenesená",J452,0)</f>
        <v>0</v>
      </c>
      <c r="BI452" s="140">
        <f>IF(N452="nulová",J452,0)</f>
        <v>0</v>
      </c>
      <c r="BJ452" s="17" t="s">
        <v>81</v>
      </c>
      <c r="BK452" s="140">
        <f>ROUND(I452*H452,2)</f>
        <v>0</v>
      </c>
      <c r="BL452" s="17" t="s">
        <v>210</v>
      </c>
      <c r="BM452" s="139" t="s">
        <v>677</v>
      </c>
    </row>
    <row r="453" spans="2:65" s="1" customFormat="1" ht="11.25" x14ac:dyDescent="0.2">
      <c r="B453" s="32"/>
      <c r="D453" s="141" t="s">
        <v>218</v>
      </c>
      <c r="F453" s="142" t="s">
        <v>676</v>
      </c>
      <c r="I453" s="143"/>
      <c r="L453" s="32"/>
      <c r="M453" s="144"/>
      <c r="T453" s="56"/>
      <c r="AT453" s="17" t="s">
        <v>218</v>
      </c>
      <c r="AU453" s="17" t="s">
        <v>81</v>
      </c>
    </row>
    <row r="454" spans="2:65" s="1" customFormat="1" ht="24.2" customHeight="1" x14ac:dyDescent="0.2">
      <c r="B454" s="32"/>
      <c r="C454" s="128" t="s">
        <v>678</v>
      </c>
      <c r="D454" s="128" t="s">
        <v>212</v>
      </c>
      <c r="E454" s="129" t="s">
        <v>679</v>
      </c>
      <c r="F454" s="130" t="s">
        <v>680</v>
      </c>
      <c r="G454" s="131" t="s">
        <v>243</v>
      </c>
      <c r="H454" s="132">
        <v>7.8940000000000001</v>
      </c>
      <c r="I454" s="133"/>
      <c r="J454" s="134">
        <f>ROUND(I454*H454,2)</f>
        <v>0</v>
      </c>
      <c r="K454" s="130" t="s">
        <v>216</v>
      </c>
      <c r="L454" s="32"/>
      <c r="M454" s="135" t="s">
        <v>1</v>
      </c>
      <c r="N454" s="136" t="s">
        <v>38</v>
      </c>
      <c r="P454" s="137">
        <f>O454*H454</f>
        <v>0</v>
      </c>
      <c r="Q454" s="137">
        <v>0</v>
      </c>
      <c r="R454" s="137">
        <f>Q454*H454</f>
        <v>0</v>
      </c>
      <c r="S454" s="137">
        <v>0</v>
      </c>
      <c r="T454" s="138">
        <f>S454*H454</f>
        <v>0</v>
      </c>
      <c r="AR454" s="139" t="s">
        <v>210</v>
      </c>
      <c r="AT454" s="139" t="s">
        <v>212</v>
      </c>
      <c r="AU454" s="139" t="s">
        <v>81</v>
      </c>
      <c r="AY454" s="17" t="s">
        <v>211</v>
      </c>
      <c r="BE454" s="140">
        <f>IF(N454="základní",J454,0)</f>
        <v>0</v>
      </c>
      <c r="BF454" s="140">
        <f>IF(N454="snížená",J454,0)</f>
        <v>0</v>
      </c>
      <c r="BG454" s="140">
        <f>IF(N454="zákl. přenesená",J454,0)</f>
        <v>0</v>
      </c>
      <c r="BH454" s="140">
        <f>IF(N454="sníž. přenesená",J454,0)</f>
        <v>0</v>
      </c>
      <c r="BI454" s="140">
        <f>IF(N454="nulová",J454,0)</f>
        <v>0</v>
      </c>
      <c r="BJ454" s="17" t="s">
        <v>81</v>
      </c>
      <c r="BK454" s="140">
        <f>ROUND(I454*H454,2)</f>
        <v>0</v>
      </c>
      <c r="BL454" s="17" t="s">
        <v>210</v>
      </c>
      <c r="BM454" s="139" t="s">
        <v>681</v>
      </c>
    </row>
    <row r="455" spans="2:65" s="1" customFormat="1" ht="11.25" x14ac:dyDescent="0.2">
      <c r="B455" s="32"/>
      <c r="D455" s="141" t="s">
        <v>218</v>
      </c>
      <c r="F455" s="142" t="s">
        <v>680</v>
      </c>
      <c r="I455" s="143"/>
      <c r="L455" s="32"/>
      <c r="M455" s="144"/>
      <c r="T455" s="56"/>
      <c r="AT455" s="17" t="s">
        <v>218</v>
      </c>
      <c r="AU455" s="17" t="s">
        <v>81</v>
      </c>
    </row>
    <row r="456" spans="2:65" s="1" customFormat="1" ht="24.2" customHeight="1" x14ac:dyDescent="0.2">
      <c r="B456" s="32"/>
      <c r="C456" s="128" t="s">
        <v>682</v>
      </c>
      <c r="D456" s="128" t="s">
        <v>212</v>
      </c>
      <c r="E456" s="129" t="s">
        <v>683</v>
      </c>
      <c r="F456" s="130" t="s">
        <v>684</v>
      </c>
      <c r="G456" s="131" t="s">
        <v>243</v>
      </c>
      <c r="H456" s="132">
        <v>292.67200000000003</v>
      </c>
      <c r="I456" s="133"/>
      <c r="J456" s="134">
        <f>ROUND(I456*H456,2)</f>
        <v>0</v>
      </c>
      <c r="K456" s="130" t="s">
        <v>216</v>
      </c>
      <c r="L456" s="32"/>
      <c r="M456" s="135" t="s">
        <v>1</v>
      </c>
      <c r="N456" s="136" t="s">
        <v>38</v>
      </c>
      <c r="P456" s="137">
        <f>O456*H456</f>
        <v>0</v>
      </c>
      <c r="Q456" s="137">
        <v>0</v>
      </c>
      <c r="R456" s="137">
        <f>Q456*H456</f>
        <v>0</v>
      </c>
      <c r="S456" s="137">
        <v>0</v>
      </c>
      <c r="T456" s="138">
        <f>S456*H456</f>
        <v>0</v>
      </c>
      <c r="AR456" s="139" t="s">
        <v>210</v>
      </c>
      <c r="AT456" s="139" t="s">
        <v>212</v>
      </c>
      <c r="AU456" s="139" t="s">
        <v>81</v>
      </c>
      <c r="AY456" s="17" t="s">
        <v>211</v>
      </c>
      <c r="BE456" s="140">
        <f>IF(N456="základní",J456,0)</f>
        <v>0</v>
      </c>
      <c r="BF456" s="140">
        <f>IF(N456="snížená",J456,0)</f>
        <v>0</v>
      </c>
      <c r="BG456" s="140">
        <f>IF(N456="zákl. přenesená",J456,0)</f>
        <v>0</v>
      </c>
      <c r="BH456" s="140">
        <f>IF(N456="sníž. přenesená",J456,0)</f>
        <v>0</v>
      </c>
      <c r="BI456" s="140">
        <f>IF(N456="nulová",J456,0)</f>
        <v>0</v>
      </c>
      <c r="BJ456" s="17" t="s">
        <v>81</v>
      </c>
      <c r="BK456" s="140">
        <f>ROUND(I456*H456,2)</f>
        <v>0</v>
      </c>
      <c r="BL456" s="17" t="s">
        <v>210</v>
      </c>
      <c r="BM456" s="139" t="s">
        <v>685</v>
      </c>
    </row>
    <row r="457" spans="2:65" s="1" customFormat="1" ht="19.5" x14ac:dyDescent="0.2">
      <c r="B457" s="32"/>
      <c r="D457" s="141" t="s">
        <v>218</v>
      </c>
      <c r="F457" s="142" t="s">
        <v>684</v>
      </c>
      <c r="I457" s="143"/>
      <c r="L457" s="32"/>
      <c r="M457" s="144"/>
      <c r="T457" s="56"/>
      <c r="AT457" s="17" t="s">
        <v>218</v>
      </c>
      <c r="AU457" s="17" t="s">
        <v>81</v>
      </c>
    </row>
    <row r="458" spans="2:65" s="1" customFormat="1" ht="24.2" customHeight="1" x14ac:dyDescent="0.2">
      <c r="B458" s="32"/>
      <c r="C458" s="128" t="s">
        <v>686</v>
      </c>
      <c r="D458" s="128" t="s">
        <v>212</v>
      </c>
      <c r="E458" s="129" t="s">
        <v>687</v>
      </c>
      <c r="F458" s="130" t="s">
        <v>688</v>
      </c>
      <c r="G458" s="131" t="s">
        <v>243</v>
      </c>
      <c r="H458" s="132">
        <v>1.3740000000000001</v>
      </c>
      <c r="I458" s="133"/>
      <c r="J458" s="134">
        <f>ROUND(I458*H458,2)</f>
        <v>0</v>
      </c>
      <c r="K458" s="130" t="s">
        <v>216</v>
      </c>
      <c r="L458" s="32"/>
      <c r="M458" s="135" t="s">
        <v>1</v>
      </c>
      <c r="N458" s="136" t="s">
        <v>38</v>
      </c>
      <c r="P458" s="137">
        <f>O458*H458</f>
        <v>0</v>
      </c>
      <c r="Q458" s="137">
        <v>0</v>
      </c>
      <c r="R458" s="137">
        <f>Q458*H458</f>
        <v>0</v>
      </c>
      <c r="S458" s="137">
        <v>0</v>
      </c>
      <c r="T458" s="138">
        <f>S458*H458</f>
        <v>0</v>
      </c>
      <c r="AR458" s="139" t="s">
        <v>210</v>
      </c>
      <c r="AT458" s="139" t="s">
        <v>212</v>
      </c>
      <c r="AU458" s="139" t="s">
        <v>81</v>
      </c>
      <c r="AY458" s="17" t="s">
        <v>211</v>
      </c>
      <c r="BE458" s="140">
        <f>IF(N458="základní",J458,0)</f>
        <v>0</v>
      </c>
      <c r="BF458" s="140">
        <f>IF(N458="snížená",J458,0)</f>
        <v>0</v>
      </c>
      <c r="BG458" s="140">
        <f>IF(N458="zákl. přenesená",J458,0)</f>
        <v>0</v>
      </c>
      <c r="BH458" s="140">
        <f>IF(N458="sníž. přenesená",J458,0)</f>
        <v>0</v>
      </c>
      <c r="BI458" s="140">
        <f>IF(N458="nulová",J458,0)</f>
        <v>0</v>
      </c>
      <c r="BJ458" s="17" t="s">
        <v>81</v>
      </c>
      <c r="BK458" s="140">
        <f>ROUND(I458*H458,2)</f>
        <v>0</v>
      </c>
      <c r="BL458" s="17" t="s">
        <v>210</v>
      </c>
      <c r="BM458" s="139" t="s">
        <v>689</v>
      </c>
    </row>
    <row r="459" spans="2:65" s="1" customFormat="1" ht="11.25" x14ac:dyDescent="0.2">
      <c r="B459" s="32"/>
      <c r="D459" s="141" t="s">
        <v>218</v>
      </c>
      <c r="F459" s="142" t="s">
        <v>688</v>
      </c>
      <c r="I459" s="143"/>
      <c r="L459" s="32"/>
      <c r="M459" s="168"/>
      <c r="N459" s="169"/>
      <c r="O459" s="169"/>
      <c r="P459" s="169"/>
      <c r="Q459" s="169"/>
      <c r="R459" s="169"/>
      <c r="S459" s="169"/>
      <c r="T459" s="170"/>
      <c r="AT459" s="17" t="s">
        <v>218</v>
      </c>
      <c r="AU459" s="17" t="s">
        <v>81</v>
      </c>
    </row>
    <row r="460" spans="2:65" s="1" customFormat="1" ht="6.95" customHeight="1" x14ac:dyDescent="0.2">
      <c r="B460" s="44"/>
      <c r="C460" s="45"/>
      <c r="D460" s="45"/>
      <c r="E460" s="45"/>
      <c r="F460" s="45"/>
      <c r="G460" s="45"/>
      <c r="H460" s="45"/>
      <c r="I460" s="45"/>
      <c r="J460" s="45"/>
      <c r="K460" s="45"/>
      <c r="L460" s="32"/>
    </row>
  </sheetData>
  <sheetProtection algorithmName="SHA-512" hashValue="7jxFnA1mYXMuNG34HafZavqR28kV82kS2M2186AV458VO4hWNzr+SQgvrEcwwOoSmzfmaJ+UsqTRcIxvGIdtfA==" saltValue="wpNqL0ZE4OHaxjL+f9T6NFk16AK1pVeucG36IPiMVwIWt5H4O/+II4GcbrVHgJcIs5BWrA4SA9StTIrv0XuatQ==" spinCount="100000" sheet="1" objects="1" scenarios="1" formatColumns="0" formatRows="0" autoFilter="0"/>
  <autoFilter ref="C128:K459" xr:uid="{00000000-0009-0000-0000-000001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957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86</v>
      </c>
      <c r="AZ2" s="88" t="s">
        <v>690</v>
      </c>
      <c r="BA2" s="88" t="s">
        <v>690</v>
      </c>
      <c r="BB2" s="88" t="s">
        <v>1</v>
      </c>
      <c r="BC2" s="88" t="s">
        <v>691</v>
      </c>
      <c r="BD2" s="88" t="s">
        <v>90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  <c r="AZ3" s="88" t="s">
        <v>692</v>
      </c>
      <c r="BA3" s="88" t="s">
        <v>692</v>
      </c>
      <c r="BB3" s="88" t="s">
        <v>1</v>
      </c>
      <c r="BC3" s="88" t="s">
        <v>693</v>
      </c>
      <c r="BD3" s="88" t="s">
        <v>90</v>
      </c>
    </row>
    <row r="4" spans="2:56" ht="24.95" customHeight="1" x14ac:dyDescent="0.2">
      <c r="B4" s="20"/>
      <c r="D4" s="21" t="s">
        <v>98</v>
      </c>
      <c r="L4" s="20"/>
      <c r="M4" s="89" t="s">
        <v>10</v>
      </c>
      <c r="AT4" s="17" t="s">
        <v>4</v>
      </c>
      <c r="AZ4" s="88" t="s">
        <v>694</v>
      </c>
      <c r="BA4" s="88" t="s">
        <v>694</v>
      </c>
      <c r="BB4" s="88" t="s">
        <v>1</v>
      </c>
      <c r="BC4" s="88" t="s">
        <v>81</v>
      </c>
      <c r="BD4" s="88" t="s">
        <v>90</v>
      </c>
    </row>
    <row r="5" spans="2:56" ht="6.95" customHeight="1" x14ac:dyDescent="0.2">
      <c r="B5" s="20"/>
      <c r="L5" s="20"/>
      <c r="AZ5" s="88" t="s">
        <v>695</v>
      </c>
      <c r="BA5" s="88" t="s">
        <v>695</v>
      </c>
      <c r="BB5" s="88" t="s">
        <v>1</v>
      </c>
      <c r="BC5" s="88" t="s">
        <v>696</v>
      </c>
      <c r="BD5" s="88" t="s">
        <v>90</v>
      </c>
    </row>
    <row r="6" spans="2:56" ht="12" customHeight="1" x14ac:dyDescent="0.2">
      <c r="B6" s="20"/>
      <c r="D6" s="27" t="s">
        <v>16</v>
      </c>
      <c r="L6" s="20"/>
      <c r="AZ6" s="88" t="s">
        <v>697</v>
      </c>
      <c r="BA6" s="88" t="s">
        <v>697</v>
      </c>
      <c r="BB6" s="88" t="s">
        <v>1</v>
      </c>
      <c r="BC6" s="88" t="s">
        <v>425</v>
      </c>
      <c r="BD6" s="88" t="s">
        <v>90</v>
      </c>
    </row>
    <row r="7" spans="2:56" ht="16.5" customHeight="1" x14ac:dyDescent="0.2">
      <c r="B7" s="20"/>
      <c r="E7" s="239" t="str">
        <f>'Rekapitulace stavby'!K6</f>
        <v>Spolkové zázemí na hřišti - Hynčice</v>
      </c>
      <c r="F7" s="240"/>
      <c r="G7" s="240"/>
      <c r="H7" s="240"/>
      <c r="L7" s="20"/>
      <c r="AZ7" s="88" t="s">
        <v>698</v>
      </c>
      <c r="BA7" s="88" t="s">
        <v>698</v>
      </c>
      <c r="BB7" s="88" t="s">
        <v>1</v>
      </c>
      <c r="BC7" s="88" t="s">
        <v>699</v>
      </c>
      <c r="BD7" s="88" t="s">
        <v>90</v>
      </c>
    </row>
    <row r="8" spans="2:56" s="1" customFormat="1" ht="12" customHeight="1" x14ac:dyDescent="0.2">
      <c r="B8" s="32"/>
      <c r="D8" s="27" t="s">
        <v>107</v>
      </c>
      <c r="L8" s="32"/>
      <c r="AZ8" s="88" t="s">
        <v>700</v>
      </c>
      <c r="BA8" s="88" t="s">
        <v>700</v>
      </c>
      <c r="BB8" s="88" t="s">
        <v>1</v>
      </c>
      <c r="BC8" s="88" t="s">
        <v>701</v>
      </c>
      <c r="BD8" s="88" t="s">
        <v>90</v>
      </c>
    </row>
    <row r="9" spans="2:56" s="1" customFormat="1" ht="16.5" customHeight="1" x14ac:dyDescent="0.2">
      <c r="B9" s="32"/>
      <c r="E9" s="201" t="s">
        <v>702</v>
      </c>
      <c r="F9" s="241"/>
      <c r="G9" s="241"/>
      <c r="H9" s="241"/>
      <c r="L9" s="32"/>
      <c r="AZ9" s="88" t="s">
        <v>703</v>
      </c>
      <c r="BA9" s="88" t="s">
        <v>703</v>
      </c>
      <c r="BB9" s="88" t="s">
        <v>1</v>
      </c>
      <c r="BC9" s="88" t="s">
        <v>704</v>
      </c>
      <c r="BD9" s="88" t="s">
        <v>90</v>
      </c>
    </row>
    <row r="10" spans="2:56" s="1" customFormat="1" ht="11.25" x14ac:dyDescent="0.2">
      <c r="B10" s="32"/>
      <c r="L10" s="32"/>
      <c r="AZ10" s="88" t="s">
        <v>705</v>
      </c>
      <c r="BA10" s="88" t="s">
        <v>705</v>
      </c>
      <c r="BB10" s="88" t="s">
        <v>1</v>
      </c>
      <c r="BC10" s="88" t="s">
        <v>706</v>
      </c>
      <c r="BD10" s="88" t="s">
        <v>90</v>
      </c>
    </row>
    <row r="11" spans="2:5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  <c r="AZ11" s="88" t="s">
        <v>707</v>
      </c>
      <c r="BA11" s="88" t="s">
        <v>707</v>
      </c>
      <c r="BB11" s="88" t="s">
        <v>1</v>
      </c>
      <c r="BC11" s="88" t="s">
        <v>528</v>
      </c>
      <c r="BD11" s="88" t="s">
        <v>90</v>
      </c>
    </row>
    <row r="12" spans="2:5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11. 5. 2023</v>
      </c>
      <c r="L12" s="32"/>
      <c r="AZ12" s="88" t="s">
        <v>708</v>
      </c>
      <c r="BA12" s="88" t="s">
        <v>708</v>
      </c>
      <c r="BB12" s="88" t="s">
        <v>1</v>
      </c>
      <c r="BC12" s="88" t="s">
        <v>528</v>
      </c>
      <c r="BD12" s="88" t="s">
        <v>90</v>
      </c>
    </row>
    <row r="13" spans="2:56" s="1" customFormat="1" ht="10.9" customHeight="1" x14ac:dyDescent="0.2">
      <c r="B13" s="32"/>
      <c r="L13" s="32"/>
      <c r="AZ13" s="88" t="s">
        <v>709</v>
      </c>
      <c r="BA13" s="88" t="s">
        <v>709</v>
      </c>
      <c r="BB13" s="88" t="s">
        <v>1</v>
      </c>
      <c r="BC13" s="88" t="s">
        <v>710</v>
      </c>
      <c r="BD13" s="88" t="s">
        <v>90</v>
      </c>
    </row>
    <row r="14" spans="2:56" s="1" customFormat="1" ht="12" customHeight="1" x14ac:dyDescent="0.2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  <c r="AZ14" s="88" t="s">
        <v>711</v>
      </c>
      <c r="BA14" s="88" t="s">
        <v>711</v>
      </c>
      <c r="BB14" s="88" t="s">
        <v>1</v>
      </c>
      <c r="BC14" s="88" t="s">
        <v>712</v>
      </c>
      <c r="BD14" s="88" t="s">
        <v>90</v>
      </c>
    </row>
    <row r="15" spans="2:5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  <c r="AZ15" s="88" t="s">
        <v>713</v>
      </c>
      <c r="BA15" s="88" t="s">
        <v>713</v>
      </c>
      <c r="BB15" s="88" t="s">
        <v>1</v>
      </c>
      <c r="BC15" s="88" t="s">
        <v>81</v>
      </c>
      <c r="BD15" s="88" t="s">
        <v>90</v>
      </c>
    </row>
    <row r="16" spans="2:56" s="1" customFormat="1" ht="6.95" customHeight="1" x14ac:dyDescent="0.2">
      <c r="B16" s="32"/>
      <c r="L16" s="32"/>
      <c r="AZ16" s="88" t="s">
        <v>714</v>
      </c>
      <c r="BA16" s="88" t="s">
        <v>714</v>
      </c>
      <c r="BB16" s="88" t="s">
        <v>1</v>
      </c>
      <c r="BC16" s="88" t="s">
        <v>715</v>
      </c>
      <c r="BD16" s="88" t="s">
        <v>90</v>
      </c>
    </row>
    <row r="17" spans="2:56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  <c r="AZ17" s="88" t="s">
        <v>716</v>
      </c>
      <c r="BA17" s="88" t="s">
        <v>716</v>
      </c>
      <c r="BB17" s="88" t="s">
        <v>1</v>
      </c>
      <c r="BC17" s="88" t="s">
        <v>717</v>
      </c>
      <c r="BD17" s="88" t="s">
        <v>90</v>
      </c>
    </row>
    <row r="18" spans="2:56" s="1" customFormat="1" ht="18" customHeight="1" x14ac:dyDescent="0.2">
      <c r="B18" s="32"/>
      <c r="E18" s="242" t="str">
        <f>'Rekapitulace stavby'!E14</f>
        <v>Vyplň údaj</v>
      </c>
      <c r="F18" s="223"/>
      <c r="G18" s="223"/>
      <c r="H18" s="223"/>
      <c r="I18" s="27" t="s">
        <v>26</v>
      </c>
      <c r="J18" s="28" t="str">
        <f>'Rekapitulace stavby'!AN14</f>
        <v>Vyplň údaj</v>
      </c>
      <c r="L18" s="32"/>
      <c r="AZ18" s="88" t="s">
        <v>718</v>
      </c>
      <c r="BA18" s="88" t="s">
        <v>718</v>
      </c>
      <c r="BB18" s="88" t="s">
        <v>1</v>
      </c>
      <c r="BC18" s="88" t="s">
        <v>719</v>
      </c>
      <c r="BD18" s="88" t="s">
        <v>90</v>
      </c>
    </row>
    <row r="19" spans="2:56" s="1" customFormat="1" ht="6.95" customHeight="1" x14ac:dyDescent="0.2">
      <c r="B19" s="32"/>
      <c r="L19" s="32"/>
      <c r="AZ19" s="88" t="s">
        <v>720</v>
      </c>
      <c r="BA19" s="88" t="s">
        <v>720</v>
      </c>
      <c r="BB19" s="88" t="s">
        <v>1</v>
      </c>
      <c r="BC19" s="88" t="s">
        <v>719</v>
      </c>
      <c r="BD19" s="88" t="s">
        <v>90</v>
      </c>
    </row>
    <row r="20" spans="2:56" s="1" customFormat="1" ht="12" customHeight="1" x14ac:dyDescent="0.2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  <c r="AZ20" s="88" t="s">
        <v>721</v>
      </c>
      <c r="BA20" s="88" t="s">
        <v>721</v>
      </c>
      <c r="BB20" s="88" t="s">
        <v>1</v>
      </c>
      <c r="BC20" s="88" t="s">
        <v>722</v>
      </c>
      <c r="BD20" s="88" t="s">
        <v>90</v>
      </c>
    </row>
    <row r="21" spans="2:56" s="1" customFormat="1" ht="18" customHeight="1" x14ac:dyDescent="0.2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  <c r="AZ21" s="88" t="s">
        <v>723</v>
      </c>
      <c r="BA21" s="88" t="s">
        <v>723</v>
      </c>
      <c r="BB21" s="88" t="s">
        <v>1</v>
      </c>
      <c r="BC21" s="88" t="s">
        <v>722</v>
      </c>
      <c r="BD21" s="88" t="s">
        <v>90</v>
      </c>
    </row>
    <row r="22" spans="2:56" s="1" customFormat="1" ht="6.95" customHeight="1" x14ac:dyDescent="0.2">
      <c r="B22" s="32"/>
      <c r="L22" s="32"/>
      <c r="AZ22" s="88" t="s">
        <v>724</v>
      </c>
      <c r="BA22" s="88" t="s">
        <v>724</v>
      </c>
      <c r="BB22" s="88" t="s">
        <v>1</v>
      </c>
      <c r="BC22" s="88" t="s">
        <v>725</v>
      </c>
      <c r="BD22" s="88" t="s">
        <v>90</v>
      </c>
    </row>
    <row r="23" spans="2:56" s="1" customFormat="1" ht="12" customHeight="1" x14ac:dyDescent="0.2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  <c r="AZ23" s="88" t="s">
        <v>726</v>
      </c>
      <c r="BA23" s="88" t="s">
        <v>726</v>
      </c>
      <c r="BB23" s="88" t="s">
        <v>1</v>
      </c>
      <c r="BC23" s="88" t="s">
        <v>727</v>
      </c>
      <c r="BD23" s="88" t="s">
        <v>90</v>
      </c>
    </row>
    <row r="24" spans="2:56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  <c r="AZ24" s="88" t="s">
        <v>728</v>
      </c>
      <c r="BA24" s="88" t="s">
        <v>728</v>
      </c>
      <c r="BB24" s="88" t="s">
        <v>1</v>
      </c>
      <c r="BC24" s="88" t="s">
        <v>729</v>
      </c>
      <c r="BD24" s="88" t="s">
        <v>90</v>
      </c>
    </row>
    <row r="25" spans="2:56" s="1" customFormat="1" ht="6.95" customHeight="1" x14ac:dyDescent="0.2">
      <c r="B25" s="32"/>
      <c r="L25" s="32"/>
      <c r="AZ25" s="88" t="s">
        <v>108</v>
      </c>
      <c r="BA25" s="88" t="s">
        <v>108</v>
      </c>
      <c r="BB25" s="88" t="s">
        <v>1</v>
      </c>
      <c r="BC25" s="88" t="s">
        <v>730</v>
      </c>
      <c r="BD25" s="88" t="s">
        <v>90</v>
      </c>
    </row>
    <row r="26" spans="2:56" s="1" customFormat="1" ht="12" customHeight="1" x14ac:dyDescent="0.2">
      <c r="B26" s="32"/>
      <c r="D26" s="27" t="s">
        <v>32</v>
      </c>
      <c r="L26" s="32"/>
      <c r="AZ26" s="88" t="s">
        <v>731</v>
      </c>
      <c r="BA26" s="88" t="s">
        <v>731</v>
      </c>
      <c r="BB26" s="88" t="s">
        <v>1</v>
      </c>
      <c r="BC26" s="88" t="s">
        <v>210</v>
      </c>
      <c r="BD26" s="88" t="s">
        <v>90</v>
      </c>
    </row>
    <row r="27" spans="2:56" s="7" customFormat="1" ht="16.5" customHeight="1" x14ac:dyDescent="0.2">
      <c r="B27" s="90"/>
      <c r="E27" s="228" t="s">
        <v>1</v>
      </c>
      <c r="F27" s="228"/>
      <c r="G27" s="228"/>
      <c r="H27" s="228"/>
      <c r="L27" s="90"/>
      <c r="AZ27" s="91" t="s">
        <v>113</v>
      </c>
      <c r="BA27" s="91" t="s">
        <v>113</v>
      </c>
      <c r="BB27" s="91" t="s">
        <v>1</v>
      </c>
      <c r="BC27" s="91" t="s">
        <v>732</v>
      </c>
      <c r="BD27" s="91" t="s">
        <v>90</v>
      </c>
    </row>
    <row r="28" spans="2:56" s="1" customFormat="1" ht="6.95" customHeight="1" x14ac:dyDescent="0.2">
      <c r="B28" s="32"/>
      <c r="L28" s="32"/>
      <c r="AZ28" s="88" t="s">
        <v>733</v>
      </c>
      <c r="BA28" s="88" t="s">
        <v>733</v>
      </c>
      <c r="BB28" s="88" t="s">
        <v>1</v>
      </c>
      <c r="BC28" s="88" t="s">
        <v>81</v>
      </c>
      <c r="BD28" s="88" t="s">
        <v>90</v>
      </c>
    </row>
    <row r="29" spans="2:56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  <c r="AZ29" s="88" t="s">
        <v>734</v>
      </c>
      <c r="BA29" s="88" t="s">
        <v>734</v>
      </c>
      <c r="BB29" s="88" t="s">
        <v>1</v>
      </c>
      <c r="BC29" s="88" t="s">
        <v>81</v>
      </c>
      <c r="BD29" s="88" t="s">
        <v>90</v>
      </c>
    </row>
    <row r="30" spans="2:56" s="1" customFormat="1" ht="25.35" customHeight="1" x14ac:dyDescent="0.2">
      <c r="B30" s="32"/>
      <c r="D30" s="92" t="s">
        <v>33</v>
      </c>
      <c r="J30" s="66">
        <f>ROUND(J140, 2)</f>
        <v>0</v>
      </c>
      <c r="L30" s="32"/>
      <c r="AZ30" s="88" t="s">
        <v>735</v>
      </c>
      <c r="BA30" s="88" t="s">
        <v>735</v>
      </c>
      <c r="BB30" s="88" t="s">
        <v>1</v>
      </c>
      <c r="BC30" s="88" t="s">
        <v>736</v>
      </c>
      <c r="BD30" s="88" t="s">
        <v>90</v>
      </c>
    </row>
    <row r="31" spans="2:56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  <c r="AZ31" s="88" t="s">
        <v>737</v>
      </c>
      <c r="BA31" s="88" t="s">
        <v>737</v>
      </c>
      <c r="BB31" s="88" t="s">
        <v>1</v>
      </c>
      <c r="BC31" s="88" t="s">
        <v>736</v>
      </c>
      <c r="BD31" s="88" t="s">
        <v>90</v>
      </c>
    </row>
    <row r="32" spans="2:56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  <c r="AZ32" s="88" t="s">
        <v>738</v>
      </c>
      <c r="BA32" s="88" t="s">
        <v>738</v>
      </c>
      <c r="BB32" s="88" t="s">
        <v>1</v>
      </c>
      <c r="BC32" s="88" t="s">
        <v>739</v>
      </c>
      <c r="BD32" s="88" t="s">
        <v>90</v>
      </c>
    </row>
    <row r="33" spans="2:56" s="1" customFormat="1" ht="14.45" customHeight="1" x14ac:dyDescent="0.2">
      <c r="B33" s="32"/>
      <c r="D33" s="55" t="s">
        <v>37</v>
      </c>
      <c r="E33" s="27" t="s">
        <v>38</v>
      </c>
      <c r="F33" s="93">
        <f>ROUND((SUM(BE140:BE956)),  2)</f>
        <v>0</v>
      </c>
      <c r="I33" s="94">
        <v>0.21</v>
      </c>
      <c r="J33" s="93">
        <f>ROUND(((SUM(BE140:BE956))*I33),  2)</f>
        <v>0</v>
      </c>
      <c r="L33" s="32"/>
      <c r="AZ33" s="88" t="s">
        <v>740</v>
      </c>
      <c r="BA33" s="88" t="s">
        <v>740</v>
      </c>
      <c r="BB33" s="88" t="s">
        <v>1</v>
      </c>
      <c r="BC33" s="88" t="s">
        <v>741</v>
      </c>
      <c r="BD33" s="88" t="s">
        <v>90</v>
      </c>
    </row>
    <row r="34" spans="2:56" s="1" customFormat="1" ht="14.45" customHeight="1" x14ac:dyDescent="0.2">
      <c r="B34" s="32"/>
      <c r="E34" s="27" t="s">
        <v>39</v>
      </c>
      <c r="F34" s="93">
        <f>ROUND((SUM(BF140:BF956)),  2)</f>
        <v>0</v>
      </c>
      <c r="I34" s="94">
        <v>0.15</v>
      </c>
      <c r="J34" s="93">
        <f>ROUND(((SUM(BF140:BF956))*I34),  2)</f>
        <v>0</v>
      </c>
      <c r="L34" s="32"/>
      <c r="AZ34" s="88" t="s">
        <v>742</v>
      </c>
      <c r="BA34" s="88" t="s">
        <v>742</v>
      </c>
      <c r="BB34" s="88" t="s">
        <v>1</v>
      </c>
      <c r="BC34" s="88" t="s">
        <v>743</v>
      </c>
      <c r="BD34" s="88" t="s">
        <v>90</v>
      </c>
    </row>
    <row r="35" spans="2:56" s="1" customFormat="1" ht="14.45" hidden="1" customHeight="1" x14ac:dyDescent="0.2">
      <c r="B35" s="32"/>
      <c r="E35" s="27" t="s">
        <v>40</v>
      </c>
      <c r="F35" s="93">
        <f>ROUND((SUM(BG140:BG956)),  2)</f>
        <v>0</v>
      </c>
      <c r="I35" s="94">
        <v>0.21</v>
      </c>
      <c r="J35" s="93">
        <f>0</f>
        <v>0</v>
      </c>
      <c r="L35" s="32"/>
      <c r="AZ35" s="88" t="s">
        <v>115</v>
      </c>
      <c r="BA35" s="88" t="s">
        <v>115</v>
      </c>
      <c r="BB35" s="88" t="s">
        <v>1</v>
      </c>
      <c r="BC35" s="88" t="s">
        <v>744</v>
      </c>
      <c r="BD35" s="88" t="s">
        <v>90</v>
      </c>
    </row>
    <row r="36" spans="2:56" s="1" customFormat="1" ht="14.45" hidden="1" customHeight="1" x14ac:dyDescent="0.2">
      <c r="B36" s="32"/>
      <c r="E36" s="27" t="s">
        <v>41</v>
      </c>
      <c r="F36" s="93">
        <f>ROUND((SUM(BH140:BH956)),  2)</f>
        <v>0</v>
      </c>
      <c r="I36" s="94">
        <v>0.15</v>
      </c>
      <c r="J36" s="93">
        <f>0</f>
        <v>0</v>
      </c>
      <c r="L36" s="32"/>
      <c r="AZ36" s="88" t="s">
        <v>745</v>
      </c>
      <c r="BA36" s="88" t="s">
        <v>745</v>
      </c>
      <c r="BB36" s="88" t="s">
        <v>1</v>
      </c>
      <c r="BC36" s="88" t="s">
        <v>746</v>
      </c>
      <c r="BD36" s="88" t="s">
        <v>90</v>
      </c>
    </row>
    <row r="37" spans="2:56" s="1" customFormat="1" ht="14.45" hidden="1" customHeight="1" x14ac:dyDescent="0.2">
      <c r="B37" s="32"/>
      <c r="E37" s="27" t="s">
        <v>42</v>
      </c>
      <c r="F37" s="93">
        <f>ROUND((SUM(BI140:BI956)),  2)</f>
        <v>0</v>
      </c>
      <c r="I37" s="94">
        <v>0</v>
      </c>
      <c r="J37" s="93">
        <f>0</f>
        <v>0</v>
      </c>
      <c r="L37" s="32"/>
      <c r="AZ37" s="88" t="s">
        <v>747</v>
      </c>
      <c r="BA37" s="88" t="s">
        <v>747</v>
      </c>
      <c r="BB37" s="88" t="s">
        <v>1</v>
      </c>
      <c r="BC37" s="88" t="s">
        <v>748</v>
      </c>
      <c r="BD37" s="88" t="s">
        <v>90</v>
      </c>
    </row>
    <row r="38" spans="2:56" s="1" customFormat="1" ht="6.95" customHeight="1" x14ac:dyDescent="0.2">
      <c r="B38" s="32"/>
      <c r="L38" s="32"/>
      <c r="AZ38" s="88" t="s">
        <v>749</v>
      </c>
      <c r="BA38" s="88" t="s">
        <v>749</v>
      </c>
      <c r="BB38" s="88" t="s">
        <v>1</v>
      </c>
      <c r="BC38" s="88" t="s">
        <v>750</v>
      </c>
      <c r="BD38" s="88" t="s">
        <v>90</v>
      </c>
    </row>
    <row r="39" spans="2:56" s="1" customFormat="1" ht="25.35" customHeight="1" x14ac:dyDescent="0.2">
      <c r="B39" s="32"/>
      <c r="C39" s="95"/>
      <c r="D39" s="96" t="s">
        <v>43</v>
      </c>
      <c r="E39" s="57"/>
      <c r="F39" s="57"/>
      <c r="G39" s="97" t="s">
        <v>44</v>
      </c>
      <c r="H39" s="98" t="s">
        <v>45</v>
      </c>
      <c r="I39" s="57"/>
      <c r="J39" s="99">
        <f>SUM(J30:J37)</f>
        <v>0</v>
      </c>
      <c r="K39" s="100"/>
      <c r="L39" s="32"/>
      <c r="AZ39" s="88" t="s">
        <v>751</v>
      </c>
      <c r="BA39" s="88" t="s">
        <v>751</v>
      </c>
      <c r="BB39" s="88" t="s">
        <v>1</v>
      </c>
      <c r="BC39" s="88" t="s">
        <v>750</v>
      </c>
      <c r="BD39" s="88" t="s">
        <v>90</v>
      </c>
    </row>
    <row r="40" spans="2:56" s="1" customFormat="1" ht="14.45" customHeight="1" x14ac:dyDescent="0.2">
      <c r="B40" s="32"/>
      <c r="L40" s="32"/>
      <c r="AZ40" s="88" t="s">
        <v>752</v>
      </c>
      <c r="BA40" s="88" t="s">
        <v>752</v>
      </c>
      <c r="BB40" s="88" t="s">
        <v>1</v>
      </c>
      <c r="BC40" s="88" t="s">
        <v>750</v>
      </c>
      <c r="BD40" s="88" t="s">
        <v>90</v>
      </c>
    </row>
    <row r="41" spans="2:56" ht="14.45" customHeight="1" x14ac:dyDescent="0.2">
      <c r="B41" s="20"/>
      <c r="L41" s="20"/>
      <c r="AZ41" s="88" t="s">
        <v>753</v>
      </c>
      <c r="BA41" s="88" t="s">
        <v>753</v>
      </c>
      <c r="BB41" s="88" t="s">
        <v>1</v>
      </c>
      <c r="BC41" s="88" t="s">
        <v>754</v>
      </c>
      <c r="BD41" s="88" t="s">
        <v>90</v>
      </c>
    </row>
    <row r="42" spans="2:56" ht="14.45" customHeight="1" x14ac:dyDescent="0.2">
      <c r="B42" s="20"/>
      <c r="L42" s="20"/>
      <c r="AZ42" s="88" t="s">
        <v>755</v>
      </c>
      <c r="BA42" s="88" t="s">
        <v>755</v>
      </c>
      <c r="BB42" s="88" t="s">
        <v>1</v>
      </c>
      <c r="BC42" s="88" t="s">
        <v>756</v>
      </c>
      <c r="BD42" s="88" t="s">
        <v>90</v>
      </c>
    </row>
    <row r="43" spans="2:56" ht="14.45" customHeight="1" x14ac:dyDescent="0.2">
      <c r="B43" s="20"/>
      <c r="L43" s="20"/>
      <c r="AZ43" s="88" t="s">
        <v>757</v>
      </c>
      <c r="BA43" s="88" t="s">
        <v>757</v>
      </c>
      <c r="BB43" s="88" t="s">
        <v>1</v>
      </c>
      <c r="BC43" s="88" t="s">
        <v>758</v>
      </c>
      <c r="BD43" s="88" t="s">
        <v>90</v>
      </c>
    </row>
    <row r="44" spans="2:56" ht="14.45" customHeight="1" x14ac:dyDescent="0.2">
      <c r="B44" s="20"/>
      <c r="L44" s="20"/>
      <c r="AZ44" s="88" t="s">
        <v>759</v>
      </c>
      <c r="BA44" s="88" t="s">
        <v>759</v>
      </c>
      <c r="BB44" s="88" t="s">
        <v>1</v>
      </c>
      <c r="BC44" s="88" t="s">
        <v>760</v>
      </c>
      <c r="BD44" s="88" t="s">
        <v>90</v>
      </c>
    </row>
    <row r="45" spans="2:56" ht="14.45" customHeight="1" x14ac:dyDescent="0.2">
      <c r="B45" s="20"/>
      <c r="L45" s="20"/>
      <c r="AZ45" s="88" t="s">
        <v>761</v>
      </c>
      <c r="BA45" s="88" t="s">
        <v>761</v>
      </c>
      <c r="BB45" s="88" t="s">
        <v>1</v>
      </c>
      <c r="BC45" s="88" t="s">
        <v>762</v>
      </c>
      <c r="BD45" s="88" t="s">
        <v>90</v>
      </c>
    </row>
    <row r="46" spans="2:56" ht="14.45" customHeight="1" x14ac:dyDescent="0.2">
      <c r="B46" s="20"/>
      <c r="L46" s="20"/>
      <c r="AZ46" s="88" t="s">
        <v>763</v>
      </c>
      <c r="BA46" s="88" t="s">
        <v>763</v>
      </c>
      <c r="BB46" s="88" t="s">
        <v>1</v>
      </c>
      <c r="BC46" s="88" t="s">
        <v>764</v>
      </c>
      <c r="BD46" s="88" t="s">
        <v>90</v>
      </c>
    </row>
    <row r="47" spans="2:56" ht="14.45" customHeight="1" x14ac:dyDescent="0.2">
      <c r="B47" s="20"/>
      <c r="L47" s="20"/>
      <c r="AZ47" s="88" t="s">
        <v>121</v>
      </c>
      <c r="BA47" s="88" t="s">
        <v>121</v>
      </c>
      <c r="BB47" s="88" t="s">
        <v>1</v>
      </c>
      <c r="BC47" s="88" t="s">
        <v>750</v>
      </c>
      <c r="BD47" s="88" t="s">
        <v>90</v>
      </c>
    </row>
    <row r="48" spans="2:56" ht="14.45" customHeight="1" x14ac:dyDescent="0.2">
      <c r="B48" s="20"/>
      <c r="L48" s="20"/>
      <c r="AZ48" s="88" t="s">
        <v>765</v>
      </c>
      <c r="BA48" s="88" t="s">
        <v>765</v>
      </c>
      <c r="BB48" s="88" t="s">
        <v>1</v>
      </c>
      <c r="BC48" s="88" t="s">
        <v>766</v>
      </c>
      <c r="BD48" s="88" t="s">
        <v>90</v>
      </c>
    </row>
    <row r="49" spans="2:56" ht="14.45" customHeight="1" x14ac:dyDescent="0.2">
      <c r="B49" s="20"/>
      <c r="L49" s="20"/>
      <c r="AZ49" s="88" t="s">
        <v>122</v>
      </c>
      <c r="BA49" s="88" t="s">
        <v>122</v>
      </c>
      <c r="BB49" s="88" t="s">
        <v>1</v>
      </c>
      <c r="BC49" s="88" t="s">
        <v>766</v>
      </c>
      <c r="BD49" s="88" t="s">
        <v>90</v>
      </c>
    </row>
    <row r="50" spans="2:56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  <c r="AZ50" s="88" t="s">
        <v>124</v>
      </c>
      <c r="BA50" s="88" t="s">
        <v>124</v>
      </c>
      <c r="BB50" s="88" t="s">
        <v>1</v>
      </c>
      <c r="BC50" s="88" t="s">
        <v>767</v>
      </c>
      <c r="BD50" s="88" t="s">
        <v>90</v>
      </c>
    </row>
    <row r="51" spans="2:56" ht="11.25" x14ac:dyDescent="0.2">
      <c r="B51" s="20"/>
      <c r="L51" s="20"/>
      <c r="AZ51" s="88" t="s">
        <v>768</v>
      </c>
      <c r="BA51" s="88" t="s">
        <v>768</v>
      </c>
      <c r="BB51" s="88" t="s">
        <v>1</v>
      </c>
      <c r="BC51" s="88" t="s">
        <v>767</v>
      </c>
      <c r="BD51" s="88" t="s">
        <v>90</v>
      </c>
    </row>
    <row r="52" spans="2:56" ht="11.25" x14ac:dyDescent="0.2">
      <c r="B52" s="20"/>
      <c r="L52" s="20"/>
      <c r="AZ52" s="88" t="s">
        <v>125</v>
      </c>
      <c r="BA52" s="88" t="s">
        <v>125</v>
      </c>
      <c r="BB52" s="88" t="s">
        <v>1</v>
      </c>
      <c r="BC52" s="88" t="s">
        <v>769</v>
      </c>
      <c r="BD52" s="88" t="s">
        <v>90</v>
      </c>
    </row>
    <row r="53" spans="2:56" ht="11.25" x14ac:dyDescent="0.2">
      <c r="B53" s="20"/>
      <c r="L53" s="20"/>
      <c r="AZ53" s="88" t="s">
        <v>770</v>
      </c>
      <c r="BA53" s="88" t="s">
        <v>770</v>
      </c>
      <c r="BB53" s="88" t="s">
        <v>1</v>
      </c>
      <c r="BC53" s="88" t="s">
        <v>750</v>
      </c>
      <c r="BD53" s="88" t="s">
        <v>90</v>
      </c>
    </row>
    <row r="54" spans="2:56" ht="11.25" x14ac:dyDescent="0.2">
      <c r="B54" s="20"/>
      <c r="L54" s="20"/>
      <c r="AZ54" s="88" t="s">
        <v>771</v>
      </c>
      <c r="BA54" s="88" t="s">
        <v>771</v>
      </c>
      <c r="BB54" s="88" t="s">
        <v>1</v>
      </c>
      <c r="BC54" s="88" t="s">
        <v>528</v>
      </c>
      <c r="BD54" s="88" t="s">
        <v>90</v>
      </c>
    </row>
    <row r="55" spans="2:56" ht="11.25" x14ac:dyDescent="0.2">
      <c r="B55" s="20"/>
      <c r="L55" s="20"/>
      <c r="AZ55" s="88" t="s">
        <v>772</v>
      </c>
      <c r="BA55" s="88" t="s">
        <v>772</v>
      </c>
      <c r="BB55" s="88" t="s">
        <v>1</v>
      </c>
      <c r="BC55" s="88" t="s">
        <v>773</v>
      </c>
      <c r="BD55" s="88" t="s">
        <v>90</v>
      </c>
    </row>
    <row r="56" spans="2:56" ht="11.25" x14ac:dyDescent="0.2">
      <c r="B56" s="20"/>
      <c r="L56" s="20"/>
      <c r="AZ56" s="88" t="s">
        <v>774</v>
      </c>
      <c r="BA56" s="88" t="s">
        <v>774</v>
      </c>
      <c r="BB56" s="88" t="s">
        <v>1</v>
      </c>
      <c r="BC56" s="88" t="s">
        <v>773</v>
      </c>
      <c r="BD56" s="88" t="s">
        <v>90</v>
      </c>
    </row>
    <row r="57" spans="2:56" ht="11.25" x14ac:dyDescent="0.2">
      <c r="B57" s="20"/>
      <c r="L57" s="20"/>
      <c r="AZ57" s="88" t="s">
        <v>775</v>
      </c>
      <c r="BA57" s="88" t="s">
        <v>775</v>
      </c>
      <c r="BB57" s="88" t="s">
        <v>1</v>
      </c>
      <c r="BC57" s="88" t="s">
        <v>776</v>
      </c>
      <c r="BD57" s="88" t="s">
        <v>90</v>
      </c>
    </row>
    <row r="58" spans="2:56" ht="11.25" x14ac:dyDescent="0.2">
      <c r="B58" s="20"/>
      <c r="L58" s="20"/>
      <c r="AZ58" s="88" t="s">
        <v>777</v>
      </c>
      <c r="BA58" s="88" t="s">
        <v>777</v>
      </c>
      <c r="BB58" s="88" t="s">
        <v>1</v>
      </c>
      <c r="BC58" s="88" t="s">
        <v>778</v>
      </c>
      <c r="BD58" s="88" t="s">
        <v>90</v>
      </c>
    </row>
    <row r="59" spans="2:56" ht="11.25" x14ac:dyDescent="0.2">
      <c r="B59" s="20"/>
      <c r="L59" s="20"/>
      <c r="AZ59" s="88" t="s">
        <v>779</v>
      </c>
      <c r="BA59" s="88" t="s">
        <v>779</v>
      </c>
      <c r="BB59" s="88" t="s">
        <v>1</v>
      </c>
      <c r="BC59" s="88" t="s">
        <v>780</v>
      </c>
      <c r="BD59" s="88" t="s">
        <v>90</v>
      </c>
    </row>
    <row r="60" spans="2:56" ht="11.25" x14ac:dyDescent="0.2">
      <c r="B60" s="20"/>
      <c r="L60" s="20"/>
      <c r="AZ60" s="88" t="s">
        <v>595</v>
      </c>
      <c r="BA60" s="88" t="s">
        <v>595</v>
      </c>
      <c r="BB60" s="88" t="s">
        <v>1</v>
      </c>
      <c r="BC60" s="88" t="s">
        <v>781</v>
      </c>
      <c r="BD60" s="88" t="s">
        <v>90</v>
      </c>
    </row>
    <row r="61" spans="2:56" s="1" customFormat="1" ht="12.75" x14ac:dyDescent="0.2">
      <c r="B61" s="32"/>
      <c r="D61" s="43" t="s">
        <v>48</v>
      </c>
      <c r="E61" s="34"/>
      <c r="F61" s="101" t="s">
        <v>49</v>
      </c>
      <c r="G61" s="43" t="s">
        <v>48</v>
      </c>
      <c r="H61" s="34"/>
      <c r="I61" s="34"/>
      <c r="J61" s="102" t="s">
        <v>49</v>
      </c>
      <c r="K61" s="34"/>
      <c r="L61" s="32"/>
      <c r="AZ61" s="88" t="s">
        <v>133</v>
      </c>
      <c r="BA61" s="88" t="s">
        <v>133</v>
      </c>
      <c r="BB61" s="88" t="s">
        <v>1</v>
      </c>
      <c r="BC61" s="88" t="s">
        <v>782</v>
      </c>
      <c r="BD61" s="88" t="s">
        <v>90</v>
      </c>
    </row>
    <row r="62" spans="2:56" ht="11.25" x14ac:dyDescent="0.2">
      <c r="B62" s="20"/>
      <c r="L62" s="20"/>
      <c r="AZ62" s="88" t="s">
        <v>783</v>
      </c>
      <c r="BA62" s="88" t="s">
        <v>783</v>
      </c>
      <c r="BB62" s="88" t="s">
        <v>1</v>
      </c>
      <c r="BC62" s="88" t="s">
        <v>425</v>
      </c>
      <c r="BD62" s="88" t="s">
        <v>90</v>
      </c>
    </row>
    <row r="63" spans="2:56" ht="11.25" x14ac:dyDescent="0.2">
      <c r="B63" s="20"/>
      <c r="L63" s="20"/>
      <c r="AZ63" s="88" t="s">
        <v>784</v>
      </c>
      <c r="BA63" s="88" t="s">
        <v>784</v>
      </c>
      <c r="BB63" s="88" t="s">
        <v>1</v>
      </c>
      <c r="BC63" s="88" t="s">
        <v>785</v>
      </c>
      <c r="BD63" s="88" t="s">
        <v>90</v>
      </c>
    </row>
    <row r="64" spans="2:56" ht="11.25" x14ac:dyDescent="0.2">
      <c r="B64" s="20"/>
      <c r="L64" s="20"/>
      <c r="AZ64" s="88" t="s">
        <v>786</v>
      </c>
      <c r="BA64" s="88" t="s">
        <v>786</v>
      </c>
      <c r="BB64" s="88" t="s">
        <v>1</v>
      </c>
      <c r="BC64" s="88" t="s">
        <v>787</v>
      </c>
      <c r="BD64" s="88" t="s">
        <v>90</v>
      </c>
    </row>
    <row r="65" spans="2:56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  <c r="AZ65" s="88" t="s">
        <v>788</v>
      </c>
      <c r="BA65" s="88" t="s">
        <v>788</v>
      </c>
      <c r="BB65" s="88" t="s">
        <v>1</v>
      </c>
      <c r="BC65" s="88" t="s">
        <v>789</v>
      </c>
      <c r="BD65" s="88" t="s">
        <v>90</v>
      </c>
    </row>
    <row r="66" spans="2:56" ht="11.25" x14ac:dyDescent="0.2">
      <c r="B66" s="20"/>
      <c r="L66" s="20"/>
      <c r="AZ66" s="88" t="s">
        <v>790</v>
      </c>
      <c r="BA66" s="88" t="s">
        <v>790</v>
      </c>
      <c r="BB66" s="88" t="s">
        <v>1</v>
      </c>
      <c r="BC66" s="88" t="s">
        <v>791</v>
      </c>
      <c r="BD66" s="88" t="s">
        <v>90</v>
      </c>
    </row>
    <row r="67" spans="2:56" ht="11.25" x14ac:dyDescent="0.2">
      <c r="B67" s="20"/>
      <c r="L67" s="20"/>
      <c r="AZ67" s="88" t="s">
        <v>792</v>
      </c>
      <c r="BA67" s="88" t="s">
        <v>792</v>
      </c>
      <c r="BB67" s="88" t="s">
        <v>1</v>
      </c>
      <c r="BC67" s="88" t="s">
        <v>791</v>
      </c>
      <c r="BD67" s="88" t="s">
        <v>90</v>
      </c>
    </row>
    <row r="68" spans="2:56" ht="11.25" x14ac:dyDescent="0.2">
      <c r="B68" s="20"/>
      <c r="L68" s="20"/>
      <c r="AZ68" s="88" t="s">
        <v>793</v>
      </c>
      <c r="BA68" s="88" t="s">
        <v>793</v>
      </c>
      <c r="BB68" s="88" t="s">
        <v>1</v>
      </c>
      <c r="BC68" s="88" t="s">
        <v>791</v>
      </c>
      <c r="BD68" s="88" t="s">
        <v>90</v>
      </c>
    </row>
    <row r="69" spans="2:56" ht="11.25" x14ac:dyDescent="0.2">
      <c r="B69" s="20"/>
      <c r="L69" s="20"/>
      <c r="AZ69" s="88" t="s">
        <v>794</v>
      </c>
      <c r="BA69" s="88" t="s">
        <v>794</v>
      </c>
      <c r="BB69" s="88" t="s">
        <v>1</v>
      </c>
      <c r="BC69" s="88" t="s">
        <v>795</v>
      </c>
      <c r="BD69" s="88" t="s">
        <v>90</v>
      </c>
    </row>
    <row r="70" spans="2:56" ht="11.25" x14ac:dyDescent="0.2">
      <c r="B70" s="20"/>
      <c r="L70" s="20"/>
      <c r="AZ70" s="88" t="s">
        <v>796</v>
      </c>
      <c r="BA70" s="88" t="s">
        <v>796</v>
      </c>
      <c r="BB70" s="88" t="s">
        <v>1</v>
      </c>
      <c r="BC70" s="88" t="s">
        <v>797</v>
      </c>
      <c r="BD70" s="88" t="s">
        <v>90</v>
      </c>
    </row>
    <row r="71" spans="2:56" ht="11.25" x14ac:dyDescent="0.2">
      <c r="B71" s="20"/>
      <c r="L71" s="20"/>
      <c r="AZ71" s="88" t="s">
        <v>798</v>
      </c>
      <c r="BA71" s="88" t="s">
        <v>798</v>
      </c>
      <c r="BB71" s="88" t="s">
        <v>1</v>
      </c>
      <c r="BC71" s="88" t="s">
        <v>799</v>
      </c>
      <c r="BD71" s="88" t="s">
        <v>90</v>
      </c>
    </row>
    <row r="72" spans="2:56" ht="11.25" x14ac:dyDescent="0.2">
      <c r="B72" s="20"/>
      <c r="L72" s="20"/>
      <c r="AZ72" s="88" t="s">
        <v>800</v>
      </c>
      <c r="BA72" s="88" t="s">
        <v>800</v>
      </c>
      <c r="BB72" s="88" t="s">
        <v>1</v>
      </c>
      <c r="BC72" s="88" t="s">
        <v>801</v>
      </c>
      <c r="BD72" s="88" t="s">
        <v>90</v>
      </c>
    </row>
    <row r="73" spans="2:56" ht="11.25" x14ac:dyDescent="0.2">
      <c r="B73" s="20"/>
      <c r="L73" s="20"/>
      <c r="AZ73" s="88" t="s">
        <v>470</v>
      </c>
      <c r="BA73" s="88" t="s">
        <v>470</v>
      </c>
      <c r="BB73" s="88" t="s">
        <v>1</v>
      </c>
      <c r="BC73" s="88" t="s">
        <v>791</v>
      </c>
      <c r="BD73" s="88" t="s">
        <v>90</v>
      </c>
    </row>
    <row r="74" spans="2:56" ht="11.25" x14ac:dyDescent="0.2">
      <c r="B74" s="20"/>
      <c r="L74" s="20"/>
      <c r="AZ74" s="88" t="s">
        <v>139</v>
      </c>
      <c r="BA74" s="88" t="s">
        <v>139</v>
      </c>
      <c r="BB74" s="88" t="s">
        <v>1</v>
      </c>
      <c r="BC74" s="88" t="s">
        <v>323</v>
      </c>
      <c r="BD74" s="88" t="s">
        <v>90</v>
      </c>
    </row>
    <row r="75" spans="2:56" ht="11.25" x14ac:dyDescent="0.2">
      <c r="B75" s="20"/>
      <c r="L75" s="20"/>
      <c r="AZ75" s="88" t="s">
        <v>535</v>
      </c>
      <c r="BA75" s="88" t="s">
        <v>535</v>
      </c>
      <c r="BB75" s="88" t="s">
        <v>1</v>
      </c>
      <c r="BC75" s="88" t="s">
        <v>802</v>
      </c>
      <c r="BD75" s="88" t="s">
        <v>90</v>
      </c>
    </row>
    <row r="76" spans="2:56" s="1" customFormat="1" ht="12.75" x14ac:dyDescent="0.2">
      <c r="B76" s="32"/>
      <c r="D76" s="43" t="s">
        <v>48</v>
      </c>
      <c r="E76" s="34"/>
      <c r="F76" s="101" t="s">
        <v>49</v>
      </c>
      <c r="G76" s="43" t="s">
        <v>48</v>
      </c>
      <c r="H76" s="34"/>
      <c r="I76" s="34"/>
      <c r="J76" s="102" t="s">
        <v>49</v>
      </c>
      <c r="K76" s="34"/>
      <c r="L76" s="32"/>
      <c r="AZ76" s="88" t="s">
        <v>803</v>
      </c>
      <c r="BA76" s="88" t="s">
        <v>803</v>
      </c>
      <c r="BB76" s="88" t="s">
        <v>1</v>
      </c>
      <c r="BC76" s="88" t="s">
        <v>81</v>
      </c>
      <c r="BD76" s="88" t="s">
        <v>90</v>
      </c>
    </row>
    <row r="77" spans="2:56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  <c r="AZ77" s="88" t="s">
        <v>804</v>
      </c>
      <c r="BA77" s="88" t="s">
        <v>804</v>
      </c>
      <c r="BB77" s="88" t="s">
        <v>1</v>
      </c>
      <c r="BC77" s="88" t="s">
        <v>805</v>
      </c>
      <c r="BD77" s="88" t="s">
        <v>90</v>
      </c>
    </row>
    <row r="78" spans="2:56" ht="11.25" x14ac:dyDescent="0.2">
      <c r="AZ78" s="88" t="s">
        <v>806</v>
      </c>
      <c r="BA78" s="88" t="s">
        <v>806</v>
      </c>
      <c r="BB78" s="88" t="s">
        <v>1</v>
      </c>
      <c r="BC78" s="88" t="s">
        <v>807</v>
      </c>
      <c r="BD78" s="88" t="s">
        <v>90</v>
      </c>
    </row>
    <row r="79" spans="2:56" ht="11.25" x14ac:dyDescent="0.2">
      <c r="AZ79" s="88" t="s">
        <v>145</v>
      </c>
      <c r="BA79" s="88" t="s">
        <v>145</v>
      </c>
      <c r="BB79" s="88" t="s">
        <v>1</v>
      </c>
      <c r="BC79" s="88" t="s">
        <v>808</v>
      </c>
      <c r="BD79" s="88" t="s">
        <v>90</v>
      </c>
    </row>
    <row r="80" spans="2:56" ht="11.25" x14ac:dyDescent="0.2">
      <c r="AZ80" s="88" t="s">
        <v>809</v>
      </c>
      <c r="BA80" s="88" t="s">
        <v>809</v>
      </c>
      <c r="BB80" s="88" t="s">
        <v>1</v>
      </c>
      <c r="BC80" s="88" t="s">
        <v>810</v>
      </c>
      <c r="BD80" s="88" t="s">
        <v>90</v>
      </c>
    </row>
    <row r="81" spans="2:56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  <c r="AZ81" s="88" t="s">
        <v>811</v>
      </c>
      <c r="BA81" s="88" t="s">
        <v>811</v>
      </c>
      <c r="BB81" s="88" t="s">
        <v>1</v>
      </c>
      <c r="BC81" s="88" t="s">
        <v>812</v>
      </c>
      <c r="BD81" s="88" t="s">
        <v>90</v>
      </c>
    </row>
    <row r="82" spans="2:56" s="1" customFormat="1" ht="24.95" customHeight="1" x14ac:dyDescent="0.2">
      <c r="B82" s="32"/>
      <c r="C82" s="21" t="s">
        <v>179</v>
      </c>
      <c r="L82" s="32"/>
      <c r="AZ82" s="88" t="s">
        <v>813</v>
      </c>
      <c r="BA82" s="88" t="s">
        <v>813</v>
      </c>
      <c r="BB82" s="88" t="s">
        <v>1</v>
      </c>
      <c r="BC82" s="88" t="s">
        <v>814</v>
      </c>
      <c r="BD82" s="88" t="s">
        <v>90</v>
      </c>
    </row>
    <row r="83" spans="2:56" s="1" customFormat="1" ht="6.95" customHeight="1" x14ac:dyDescent="0.2">
      <c r="B83" s="32"/>
      <c r="L83" s="32"/>
      <c r="AZ83" s="88" t="s">
        <v>815</v>
      </c>
      <c r="BA83" s="88" t="s">
        <v>815</v>
      </c>
      <c r="BB83" s="88" t="s">
        <v>1</v>
      </c>
      <c r="BC83" s="88" t="s">
        <v>816</v>
      </c>
      <c r="BD83" s="88" t="s">
        <v>90</v>
      </c>
    </row>
    <row r="84" spans="2:56" s="1" customFormat="1" ht="12" customHeight="1" x14ac:dyDescent="0.2">
      <c r="B84" s="32"/>
      <c r="C84" s="27" t="s">
        <v>16</v>
      </c>
      <c r="L84" s="32"/>
      <c r="AZ84" s="88" t="s">
        <v>817</v>
      </c>
      <c r="BA84" s="88" t="s">
        <v>817</v>
      </c>
      <c r="BB84" s="88" t="s">
        <v>1</v>
      </c>
      <c r="BC84" s="88" t="s">
        <v>818</v>
      </c>
      <c r="BD84" s="88" t="s">
        <v>90</v>
      </c>
    </row>
    <row r="85" spans="2:56" s="1" customFormat="1" ht="16.5" customHeight="1" x14ac:dyDescent="0.2">
      <c r="B85" s="32"/>
      <c r="E85" s="239" t="str">
        <f>E7</f>
        <v>Spolkové zázemí na hřišti - Hynčice</v>
      </c>
      <c r="F85" s="240"/>
      <c r="G85" s="240"/>
      <c r="H85" s="240"/>
      <c r="L85" s="32"/>
      <c r="AZ85" s="88" t="s">
        <v>819</v>
      </c>
      <c r="BA85" s="88" t="s">
        <v>819</v>
      </c>
      <c r="BB85" s="88" t="s">
        <v>1</v>
      </c>
      <c r="BC85" s="88" t="s">
        <v>820</v>
      </c>
      <c r="BD85" s="88" t="s">
        <v>90</v>
      </c>
    </row>
    <row r="86" spans="2:56" s="1" customFormat="1" ht="12" customHeight="1" x14ac:dyDescent="0.2">
      <c r="B86" s="32"/>
      <c r="C86" s="27" t="s">
        <v>107</v>
      </c>
      <c r="L86" s="32"/>
      <c r="AZ86" s="88" t="s">
        <v>821</v>
      </c>
      <c r="BA86" s="88" t="s">
        <v>821</v>
      </c>
      <c r="BB86" s="88" t="s">
        <v>1</v>
      </c>
      <c r="BC86" s="88" t="s">
        <v>822</v>
      </c>
      <c r="BD86" s="88" t="s">
        <v>90</v>
      </c>
    </row>
    <row r="87" spans="2:56" s="1" customFormat="1" ht="16.5" customHeight="1" x14ac:dyDescent="0.2">
      <c r="B87" s="32"/>
      <c r="E87" s="201" t="str">
        <f>E9</f>
        <v>02 - Novostavba</v>
      </c>
      <c r="F87" s="241"/>
      <c r="G87" s="241"/>
      <c r="H87" s="241"/>
      <c r="L87" s="32"/>
      <c r="AZ87" s="88" t="s">
        <v>823</v>
      </c>
      <c r="BA87" s="88" t="s">
        <v>823</v>
      </c>
      <c r="BB87" s="88" t="s">
        <v>1</v>
      </c>
      <c r="BC87" s="88" t="s">
        <v>824</v>
      </c>
      <c r="BD87" s="88" t="s">
        <v>90</v>
      </c>
    </row>
    <row r="88" spans="2:56" s="1" customFormat="1" ht="6.95" customHeight="1" x14ac:dyDescent="0.2">
      <c r="B88" s="32"/>
      <c r="L88" s="32"/>
      <c r="AZ88" s="88" t="s">
        <v>825</v>
      </c>
      <c r="BA88" s="88" t="s">
        <v>825</v>
      </c>
      <c r="BB88" s="88" t="s">
        <v>1</v>
      </c>
      <c r="BC88" s="88" t="s">
        <v>826</v>
      </c>
      <c r="BD88" s="88" t="s">
        <v>90</v>
      </c>
    </row>
    <row r="89" spans="2:56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11. 5. 2023</v>
      </c>
      <c r="L89" s="32"/>
      <c r="AZ89" s="88" t="s">
        <v>827</v>
      </c>
      <c r="BA89" s="88" t="s">
        <v>827</v>
      </c>
      <c r="BB89" s="88" t="s">
        <v>1</v>
      </c>
      <c r="BC89" s="88" t="s">
        <v>816</v>
      </c>
      <c r="BD89" s="88" t="s">
        <v>90</v>
      </c>
    </row>
    <row r="90" spans="2:56" s="1" customFormat="1" ht="6.95" customHeight="1" x14ac:dyDescent="0.2">
      <c r="B90" s="32"/>
      <c r="L90" s="32"/>
      <c r="AZ90" s="88" t="s">
        <v>828</v>
      </c>
      <c r="BA90" s="88" t="s">
        <v>828</v>
      </c>
      <c r="BB90" s="88" t="s">
        <v>1</v>
      </c>
      <c r="BC90" s="88" t="s">
        <v>829</v>
      </c>
      <c r="BD90" s="88" t="s">
        <v>90</v>
      </c>
    </row>
    <row r="91" spans="2:56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  <c r="AZ91" s="88" t="s">
        <v>830</v>
      </c>
      <c r="BA91" s="88" t="s">
        <v>830</v>
      </c>
      <c r="BB91" s="88" t="s">
        <v>1</v>
      </c>
      <c r="BC91" s="88" t="s">
        <v>802</v>
      </c>
      <c r="BD91" s="88" t="s">
        <v>90</v>
      </c>
    </row>
    <row r="92" spans="2:56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  <c r="AZ92" s="88" t="s">
        <v>831</v>
      </c>
      <c r="BA92" s="88" t="s">
        <v>831</v>
      </c>
      <c r="BB92" s="88" t="s">
        <v>1</v>
      </c>
      <c r="BC92" s="88" t="s">
        <v>832</v>
      </c>
      <c r="BD92" s="88" t="s">
        <v>90</v>
      </c>
    </row>
    <row r="93" spans="2:56" s="1" customFormat="1" ht="10.35" customHeight="1" x14ac:dyDescent="0.2">
      <c r="B93" s="32"/>
      <c r="L93" s="32"/>
      <c r="AZ93" s="88" t="s">
        <v>833</v>
      </c>
      <c r="BA93" s="88" t="s">
        <v>833</v>
      </c>
      <c r="BB93" s="88" t="s">
        <v>1</v>
      </c>
      <c r="BC93" s="88" t="s">
        <v>834</v>
      </c>
      <c r="BD93" s="88" t="s">
        <v>90</v>
      </c>
    </row>
    <row r="94" spans="2:56" s="1" customFormat="1" ht="29.25" customHeight="1" x14ac:dyDescent="0.2">
      <c r="B94" s="32"/>
      <c r="C94" s="103" t="s">
        <v>180</v>
      </c>
      <c r="D94" s="95"/>
      <c r="E94" s="95"/>
      <c r="F94" s="95"/>
      <c r="G94" s="95"/>
      <c r="H94" s="95"/>
      <c r="I94" s="95"/>
      <c r="J94" s="104" t="s">
        <v>181</v>
      </c>
      <c r="K94" s="95"/>
      <c r="L94" s="32"/>
      <c r="AZ94" s="88" t="s">
        <v>835</v>
      </c>
      <c r="BA94" s="88" t="s">
        <v>835</v>
      </c>
      <c r="BB94" s="88" t="s">
        <v>1</v>
      </c>
      <c r="BC94" s="88" t="s">
        <v>836</v>
      </c>
      <c r="BD94" s="88" t="s">
        <v>90</v>
      </c>
    </row>
    <row r="95" spans="2:56" s="1" customFormat="1" ht="10.35" customHeight="1" x14ac:dyDescent="0.2">
      <c r="B95" s="32"/>
      <c r="L95" s="32"/>
      <c r="AZ95" s="88" t="s">
        <v>837</v>
      </c>
      <c r="BA95" s="88" t="s">
        <v>837</v>
      </c>
      <c r="BB95" s="88" t="s">
        <v>1</v>
      </c>
      <c r="BC95" s="88" t="s">
        <v>838</v>
      </c>
      <c r="BD95" s="88" t="s">
        <v>90</v>
      </c>
    </row>
    <row r="96" spans="2:56" s="1" customFormat="1" ht="22.9" customHeight="1" x14ac:dyDescent="0.2">
      <c r="B96" s="32"/>
      <c r="C96" s="105" t="s">
        <v>182</v>
      </c>
      <c r="J96" s="66">
        <f>J140</f>
        <v>0</v>
      </c>
      <c r="L96" s="32"/>
      <c r="AU96" s="17" t="s">
        <v>83</v>
      </c>
    </row>
    <row r="97" spans="2:12" s="8" customFormat="1" ht="24.95" customHeight="1" x14ac:dyDescent="0.2">
      <c r="B97" s="106"/>
      <c r="D97" s="107" t="s">
        <v>183</v>
      </c>
      <c r="E97" s="108"/>
      <c r="F97" s="108"/>
      <c r="G97" s="108"/>
      <c r="H97" s="108"/>
      <c r="I97" s="108"/>
      <c r="J97" s="109">
        <f>J141</f>
        <v>0</v>
      </c>
      <c r="L97" s="106"/>
    </row>
    <row r="98" spans="2:12" s="8" customFormat="1" ht="24.95" customHeight="1" x14ac:dyDescent="0.2">
      <c r="B98" s="106"/>
      <c r="D98" s="107" t="s">
        <v>839</v>
      </c>
      <c r="E98" s="108"/>
      <c r="F98" s="108"/>
      <c r="G98" s="108"/>
      <c r="H98" s="108"/>
      <c r="I98" s="108"/>
      <c r="J98" s="109">
        <f>J174</f>
        <v>0</v>
      </c>
      <c r="L98" s="106"/>
    </row>
    <row r="99" spans="2:12" s="8" customFormat="1" ht="24.95" customHeight="1" x14ac:dyDescent="0.2">
      <c r="B99" s="106"/>
      <c r="D99" s="107" t="s">
        <v>840</v>
      </c>
      <c r="E99" s="108"/>
      <c r="F99" s="108"/>
      <c r="G99" s="108"/>
      <c r="H99" s="108"/>
      <c r="I99" s="108"/>
      <c r="J99" s="109">
        <f>J214</f>
        <v>0</v>
      </c>
      <c r="L99" s="106"/>
    </row>
    <row r="100" spans="2:12" s="8" customFormat="1" ht="24.95" customHeight="1" x14ac:dyDescent="0.2">
      <c r="B100" s="106"/>
      <c r="D100" s="107" t="s">
        <v>841</v>
      </c>
      <c r="E100" s="108"/>
      <c r="F100" s="108"/>
      <c r="G100" s="108"/>
      <c r="H100" s="108"/>
      <c r="I100" s="108"/>
      <c r="J100" s="109">
        <f>J308</f>
        <v>0</v>
      </c>
      <c r="L100" s="106"/>
    </row>
    <row r="101" spans="2:12" s="8" customFormat="1" ht="24.95" customHeight="1" x14ac:dyDescent="0.2">
      <c r="B101" s="106"/>
      <c r="D101" s="107" t="s">
        <v>842</v>
      </c>
      <c r="E101" s="108"/>
      <c r="F101" s="108"/>
      <c r="G101" s="108"/>
      <c r="H101" s="108"/>
      <c r="I101" s="108"/>
      <c r="J101" s="109">
        <f>J342</f>
        <v>0</v>
      </c>
      <c r="L101" s="106"/>
    </row>
    <row r="102" spans="2:12" s="8" customFormat="1" ht="24.95" customHeight="1" x14ac:dyDescent="0.2">
      <c r="B102" s="106"/>
      <c r="D102" s="107" t="s">
        <v>843</v>
      </c>
      <c r="E102" s="108"/>
      <c r="F102" s="108"/>
      <c r="G102" s="108"/>
      <c r="H102" s="108"/>
      <c r="I102" s="108"/>
      <c r="J102" s="109">
        <f>J360</f>
        <v>0</v>
      </c>
      <c r="L102" s="106"/>
    </row>
    <row r="103" spans="2:12" s="8" customFormat="1" ht="24.95" customHeight="1" x14ac:dyDescent="0.2">
      <c r="B103" s="106"/>
      <c r="D103" s="107" t="s">
        <v>844</v>
      </c>
      <c r="E103" s="108"/>
      <c r="F103" s="108"/>
      <c r="G103" s="108"/>
      <c r="H103" s="108"/>
      <c r="I103" s="108"/>
      <c r="J103" s="109">
        <f>J460</f>
        <v>0</v>
      </c>
      <c r="L103" s="106"/>
    </row>
    <row r="104" spans="2:12" s="8" customFormat="1" ht="24.95" customHeight="1" x14ac:dyDescent="0.2">
      <c r="B104" s="106"/>
      <c r="D104" s="107" t="s">
        <v>845</v>
      </c>
      <c r="E104" s="108"/>
      <c r="F104" s="108"/>
      <c r="G104" s="108"/>
      <c r="H104" s="108"/>
      <c r="I104" s="108"/>
      <c r="J104" s="109">
        <f>J486</f>
        <v>0</v>
      </c>
      <c r="L104" s="106"/>
    </row>
    <row r="105" spans="2:12" s="8" customFormat="1" ht="24.95" customHeight="1" x14ac:dyDescent="0.2">
      <c r="B105" s="106"/>
      <c r="D105" s="107" t="s">
        <v>846</v>
      </c>
      <c r="E105" s="108"/>
      <c r="F105" s="108"/>
      <c r="G105" s="108"/>
      <c r="H105" s="108"/>
      <c r="I105" s="108"/>
      <c r="J105" s="109">
        <f>J527</f>
        <v>0</v>
      </c>
      <c r="L105" s="106"/>
    </row>
    <row r="106" spans="2:12" s="8" customFormat="1" ht="24.95" customHeight="1" x14ac:dyDescent="0.2">
      <c r="B106" s="106"/>
      <c r="D106" s="107" t="s">
        <v>184</v>
      </c>
      <c r="E106" s="108"/>
      <c r="F106" s="108"/>
      <c r="G106" s="108"/>
      <c r="H106" s="108"/>
      <c r="I106" s="108"/>
      <c r="J106" s="109">
        <f>J532</f>
        <v>0</v>
      </c>
      <c r="L106" s="106"/>
    </row>
    <row r="107" spans="2:12" s="8" customFormat="1" ht="24.95" customHeight="1" x14ac:dyDescent="0.2">
      <c r="B107" s="106"/>
      <c r="D107" s="107" t="s">
        <v>189</v>
      </c>
      <c r="E107" s="108"/>
      <c r="F107" s="108"/>
      <c r="G107" s="108"/>
      <c r="H107" s="108"/>
      <c r="I107" s="108"/>
      <c r="J107" s="109">
        <f>J538</f>
        <v>0</v>
      </c>
      <c r="L107" s="106"/>
    </row>
    <row r="108" spans="2:12" s="8" customFormat="1" ht="24.95" customHeight="1" x14ac:dyDescent="0.2">
      <c r="B108" s="106"/>
      <c r="D108" s="107" t="s">
        <v>847</v>
      </c>
      <c r="E108" s="108"/>
      <c r="F108" s="108"/>
      <c r="G108" s="108"/>
      <c r="H108" s="108"/>
      <c r="I108" s="108"/>
      <c r="J108" s="109">
        <f>J580</f>
        <v>0</v>
      </c>
      <c r="L108" s="106"/>
    </row>
    <row r="109" spans="2:12" s="8" customFormat="1" ht="24.95" customHeight="1" x14ac:dyDescent="0.2">
      <c r="B109" s="106"/>
      <c r="D109" s="107" t="s">
        <v>190</v>
      </c>
      <c r="E109" s="108"/>
      <c r="F109" s="108"/>
      <c r="G109" s="108"/>
      <c r="H109" s="108"/>
      <c r="I109" s="108"/>
      <c r="J109" s="109">
        <f>J607</f>
        <v>0</v>
      </c>
      <c r="L109" s="106"/>
    </row>
    <row r="110" spans="2:12" s="8" customFormat="1" ht="24.95" customHeight="1" x14ac:dyDescent="0.2">
      <c r="B110" s="106"/>
      <c r="D110" s="107" t="s">
        <v>848</v>
      </c>
      <c r="E110" s="108"/>
      <c r="F110" s="108"/>
      <c r="G110" s="108"/>
      <c r="H110" s="108"/>
      <c r="I110" s="108"/>
      <c r="J110" s="109">
        <f>J652</f>
        <v>0</v>
      </c>
      <c r="L110" s="106"/>
    </row>
    <row r="111" spans="2:12" s="8" customFormat="1" ht="24.95" customHeight="1" x14ac:dyDescent="0.2">
      <c r="B111" s="106"/>
      <c r="D111" s="107" t="s">
        <v>191</v>
      </c>
      <c r="E111" s="108"/>
      <c r="F111" s="108"/>
      <c r="G111" s="108"/>
      <c r="H111" s="108"/>
      <c r="I111" s="108"/>
      <c r="J111" s="109">
        <f>J669</f>
        <v>0</v>
      </c>
      <c r="L111" s="106"/>
    </row>
    <row r="112" spans="2:12" s="8" customFormat="1" ht="24.95" customHeight="1" x14ac:dyDescent="0.2">
      <c r="B112" s="106"/>
      <c r="D112" s="107" t="s">
        <v>192</v>
      </c>
      <c r="E112" s="108"/>
      <c r="F112" s="108"/>
      <c r="G112" s="108"/>
      <c r="H112" s="108"/>
      <c r="I112" s="108"/>
      <c r="J112" s="109">
        <f>J743</f>
        <v>0</v>
      </c>
      <c r="L112" s="106"/>
    </row>
    <row r="113" spans="2:12" s="8" customFormat="1" ht="24.95" customHeight="1" x14ac:dyDescent="0.2">
      <c r="B113" s="106"/>
      <c r="D113" s="107" t="s">
        <v>849</v>
      </c>
      <c r="E113" s="108"/>
      <c r="F113" s="108"/>
      <c r="G113" s="108"/>
      <c r="H113" s="108"/>
      <c r="I113" s="108"/>
      <c r="J113" s="109">
        <f>J762</f>
        <v>0</v>
      </c>
      <c r="L113" s="106"/>
    </row>
    <row r="114" spans="2:12" s="8" customFormat="1" ht="24.95" customHeight="1" x14ac:dyDescent="0.2">
      <c r="B114" s="106"/>
      <c r="D114" s="107" t="s">
        <v>850</v>
      </c>
      <c r="E114" s="108"/>
      <c r="F114" s="108"/>
      <c r="G114" s="108"/>
      <c r="H114" s="108"/>
      <c r="I114" s="108"/>
      <c r="J114" s="109">
        <f>J789</f>
        <v>0</v>
      </c>
      <c r="L114" s="106"/>
    </row>
    <row r="115" spans="2:12" s="8" customFormat="1" ht="24.95" customHeight="1" x14ac:dyDescent="0.2">
      <c r="B115" s="106"/>
      <c r="D115" s="107" t="s">
        <v>851</v>
      </c>
      <c r="E115" s="108"/>
      <c r="F115" s="108"/>
      <c r="G115" s="108"/>
      <c r="H115" s="108"/>
      <c r="I115" s="108"/>
      <c r="J115" s="109">
        <f>J817</f>
        <v>0</v>
      </c>
      <c r="L115" s="106"/>
    </row>
    <row r="116" spans="2:12" s="8" customFormat="1" ht="24.95" customHeight="1" x14ac:dyDescent="0.2">
      <c r="B116" s="106"/>
      <c r="D116" s="107" t="s">
        <v>852</v>
      </c>
      <c r="E116" s="108"/>
      <c r="F116" s="108"/>
      <c r="G116" s="108"/>
      <c r="H116" s="108"/>
      <c r="I116" s="108"/>
      <c r="J116" s="109">
        <f>J866</f>
        <v>0</v>
      </c>
      <c r="L116" s="106"/>
    </row>
    <row r="117" spans="2:12" s="8" customFormat="1" ht="24.95" customHeight="1" x14ac:dyDescent="0.2">
      <c r="B117" s="106"/>
      <c r="D117" s="107" t="s">
        <v>853</v>
      </c>
      <c r="E117" s="108"/>
      <c r="F117" s="108"/>
      <c r="G117" s="108"/>
      <c r="H117" s="108"/>
      <c r="I117" s="108"/>
      <c r="J117" s="109">
        <f>J886</f>
        <v>0</v>
      </c>
      <c r="L117" s="106"/>
    </row>
    <row r="118" spans="2:12" s="8" customFormat="1" ht="24.95" customHeight="1" x14ac:dyDescent="0.2">
      <c r="B118" s="106"/>
      <c r="D118" s="107" t="s">
        <v>194</v>
      </c>
      <c r="E118" s="108"/>
      <c r="F118" s="108"/>
      <c r="G118" s="108"/>
      <c r="H118" s="108"/>
      <c r="I118" s="108"/>
      <c r="J118" s="109">
        <f>J904</f>
        <v>0</v>
      </c>
      <c r="L118" s="106"/>
    </row>
    <row r="119" spans="2:12" s="8" customFormat="1" ht="24.95" customHeight="1" x14ac:dyDescent="0.2">
      <c r="B119" s="106"/>
      <c r="D119" s="107" t="s">
        <v>854</v>
      </c>
      <c r="E119" s="108"/>
      <c r="F119" s="108"/>
      <c r="G119" s="108"/>
      <c r="H119" s="108"/>
      <c r="I119" s="108"/>
      <c r="J119" s="109">
        <f>J947</f>
        <v>0</v>
      </c>
      <c r="L119" s="106"/>
    </row>
    <row r="120" spans="2:12" s="8" customFormat="1" ht="24.95" customHeight="1" x14ac:dyDescent="0.2">
      <c r="B120" s="106"/>
      <c r="D120" s="107" t="s">
        <v>855</v>
      </c>
      <c r="E120" s="108"/>
      <c r="F120" s="108"/>
      <c r="G120" s="108"/>
      <c r="H120" s="108"/>
      <c r="I120" s="108"/>
      <c r="J120" s="109">
        <f>J950</f>
        <v>0</v>
      </c>
      <c r="L120" s="106"/>
    </row>
    <row r="121" spans="2:12" s="1" customFormat="1" ht="21.75" customHeight="1" x14ac:dyDescent="0.2">
      <c r="B121" s="32"/>
      <c r="L121" s="32"/>
    </row>
    <row r="122" spans="2:12" s="1" customFormat="1" ht="6.95" customHeight="1" x14ac:dyDescent="0.2"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32"/>
    </row>
    <row r="126" spans="2:12" s="1" customFormat="1" ht="6.95" customHeight="1" x14ac:dyDescent="0.2">
      <c r="B126" s="46"/>
      <c r="C126" s="47"/>
      <c r="D126" s="47"/>
      <c r="E126" s="47"/>
      <c r="F126" s="47"/>
      <c r="G126" s="47"/>
      <c r="H126" s="47"/>
      <c r="I126" s="47"/>
      <c r="J126" s="47"/>
      <c r="K126" s="47"/>
      <c r="L126" s="32"/>
    </row>
    <row r="127" spans="2:12" s="1" customFormat="1" ht="24.95" customHeight="1" x14ac:dyDescent="0.2">
      <c r="B127" s="32"/>
      <c r="C127" s="21" t="s">
        <v>196</v>
      </c>
      <c r="L127" s="32"/>
    </row>
    <row r="128" spans="2:12" s="1" customFormat="1" ht="6.95" customHeight="1" x14ac:dyDescent="0.2">
      <c r="B128" s="32"/>
      <c r="L128" s="32"/>
    </row>
    <row r="129" spans="2:65" s="1" customFormat="1" ht="12" customHeight="1" x14ac:dyDescent="0.2">
      <c r="B129" s="32"/>
      <c r="C129" s="27" t="s">
        <v>16</v>
      </c>
      <c r="L129" s="32"/>
    </row>
    <row r="130" spans="2:65" s="1" customFormat="1" ht="16.5" customHeight="1" x14ac:dyDescent="0.2">
      <c r="B130" s="32"/>
      <c r="E130" s="239" t="str">
        <f>E7</f>
        <v>Spolkové zázemí na hřišti - Hynčice</v>
      </c>
      <c r="F130" s="240"/>
      <c r="G130" s="240"/>
      <c r="H130" s="240"/>
      <c r="L130" s="32"/>
    </row>
    <row r="131" spans="2:65" s="1" customFormat="1" ht="12" customHeight="1" x14ac:dyDescent="0.2">
      <c r="B131" s="32"/>
      <c r="C131" s="27" t="s">
        <v>107</v>
      </c>
      <c r="L131" s="32"/>
    </row>
    <row r="132" spans="2:65" s="1" customFormat="1" ht="16.5" customHeight="1" x14ac:dyDescent="0.2">
      <c r="B132" s="32"/>
      <c r="E132" s="201" t="str">
        <f>E9</f>
        <v>02 - Novostavba</v>
      </c>
      <c r="F132" s="241"/>
      <c r="G132" s="241"/>
      <c r="H132" s="241"/>
      <c r="L132" s="32"/>
    </row>
    <row r="133" spans="2:65" s="1" customFormat="1" ht="6.95" customHeight="1" x14ac:dyDescent="0.2">
      <c r="B133" s="32"/>
      <c r="L133" s="32"/>
    </row>
    <row r="134" spans="2:65" s="1" customFormat="1" ht="12" customHeight="1" x14ac:dyDescent="0.2">
      <c r="B134" s="32"/>
      <c r="C134" s="27" t="s">
        <v>20</v>
      </c>
      <c r="F134" s="25" t="str">
        <f>F12</f>
        <v xml:space="preserve"> </v>
      </c>
      <c r="I134" s="27" t="s">
        <v>22</v>
      </c>
      <c r="J134" s="52" t="str">
        <f>IF(J12="","",J12)</f>
        <v>11. 5. 2023</v>
      </c>
      <c r="L134" s="32"/>
    </row>
    <row r="135" spans="2:65" s="1" customFormat="1" ht="6.95" customHeight="1" x14ac:dyDescent="0.2">
      <c r="B135" s="32"/>
      <c r="L135" s="32"/>
    </row>
    <row r="136" spans="2:65" s="1" customFormat="1" ht="15.2" customHeight="1" x14ac:dyDescent="0.2">
      <c r="B136" s="32"/>
      <c r="C136" s="27" t="s">
        <v>24</v>
      </c>
      <c r="F136" s="25" t="str">
        <f>E15</f>
        <v xml:space="preserve"> </v>
      </c>
      <c r="I136" s="27" t="s">
        <v>29</v>
      </c>
      <c r="J136" s="30" t="str">
        <f>E21</f>
        <v xml:space="preserve"> </v>
      </c>
      <c r="L136" s="32"/>
    </row>
    <row r="137" spans="2:65" s="1" customFormat="1" ht="15.2" customHeight="1" x14ac:dyDescent="0.2">
      <c r="B137" s="32"/>
      <c r="C137" s="27" t="s">
        <v>27</v>
      </c>
      <c r="F137" s="25" t="str">
        <f>IF(E18="","",E18)</f>
        <v>Vyplň údaj</v>
      </c>
      <c r="I137" s="27" t="s">
        <v>31</v>
      </c>
      <c r="J137" s="30" t="str">
        <f>E24</f>
        <v xml:space="preserve"> </v>
      </c>
      <c r="L137" s="32"/>
    </row>
    <row r="138" spans="2:65" s="1" customFormat="1" ht="10.35" customHeight="1" x14ac:dyDescent="0.2">
      <c r="B138" s="32"/>
      <c r="L138" s="32"/>
    </row>
    <row r="139" spans="2:65" s="9" customFormat="1" ht="29.25" customHeight="1" x14ac:dyDescent="0.2">
      <c r="B139" s="110"/>
      <c r="C139" s="111" t="s">
        <v>197</v>
      </c>
      <c r="D139" s="112" t="s">
        <v>58</v>
      </c>
      <c r="E139" s="112" t="s">
        <v>54</v>
      </c>
      <c r="F139" s="112" t="s">
        <v>55</v>
      </c>
      <c r="G139" s="112" t="s">
        <v>198</v>
      </c>
      <c r="H139" s="112" t="s">
        <v>199</v>
      </c>
      <c r="I139" s="112" t="s">
        <v>200</v>
      </c>
      <c r="J139" s="112" t="s">
        <v>181</v>
      </c>
      <c r="K139" s="113" t="s">
        <v>201</v>
      </c>
      <c r="L139" s="110"/>
      <c r="M139" s="59" t="s">
        <v>1</v>
      </c>
      <c r="N139" s="60" t="s">
        <v>37</v>
      </c>
      <c r="O139" s="60" t="s">
        <v>202</v>
      </c>
      <c r="P139" s="60" t="s">
        <v>203</v>
      </c>
      <c r="Q139" s="60" t="s">
        <v>204</v>
      </c>
      <c r="R139" s="60" t="s">
        <v>205</v>
      </c>
      <c r="S139" s="60" t="s">
        <v>206</v>
      </c>
      <c r="T139" s="61" t="s">
        <v>207</v>
      </c>
    </row>
    <row r="140" spans="2:65" s="1" customFormat="1" ht="22.9" customHeight="1" x14ac:dyDescent="0.25">
      <c r="B140" s="32"/>
      <c r="C140" s="64" t="s">
        <v>208</v>
      </c>
      <c r="J140" s="114">
        <f>BK140</f>
        <v>0</v>
      </c>
      <c r="L140" s="32"/>
      <c r="M140" s="62"/>
      <c r="N140" s="53"/>
      <c r="O140" s="53"/>
      <c r="P140" s="115">
        <f>P141+P174+P214+P308+P342+P360+P460+P486+P527+P532+P538+P580+P607+P652+P669+P743+P762+P789+P817+P866+P886+P904+P947+P950</f>
        <v>0</v>
      </c>
      <c r="Q140" s="53"/>
      <c r="R140" s="115">
        <f>R141+R174+R214+R308+R342+R360+R460+R486+R527+R532+R538+R580+R607+R652+R669+R743+R762+R789+R817+R866+R886+R904+R947+R950</f>
        <v>616.61954497000011</v>
      </c>
      <c r="S140" s="53"/>
      <c r="T140" s="116">
        <f>T141+T174+T214+T308+T342+T360+T460+T486+T527+T532+T538+T580+T607+T652+T669+T743+T762+T789+T817+T866+T886+T904+T947+T950</f>
        <v>0</v>
      </c>
      <c r="AT140" s="17" t="s">
        <v>72</v>
      </c>
      <c r="AU140" s="17" t="s">
        <v>83</v>
      </c>
      <c r="BK140" s="117">
        <f>BK141+BK174+BK214+BK308+BK342+BK360+BK460+BK486+BK527+BK532+BK538+BK580+BK607+BK652+BK669+BK743+BK762+BK789+BK817+BK866+BK886+BK904+BK947+BK950</f>
        <v>0</v>
      </c>
    </row>
    <row r="141" spans="2:65" s="10" customFormat="1" ht="25.9" customHeight="1" x14ac:dyDescent="0.2">
      <c r="B141" s="118"/>
      <c r="D141" s="119" t="s">
        <v>72</v>
      </c>
      <c r="E141" s="120" t="s">
        <v>81</v>
      </c>
      <c r="F141" s="120" t="s">
        <v>209</v>
      </c>
      <c r="I141" s="121"/>
      <c r="J141" s="122">
        <f>BK141</f>
        <v>0</v>
      </c>
      <c r="L141" s="118"/>
      <c r="M141" s="123"/>
      <c r="P141" s="124">
        <f>SUM(P142:P173)</f>
        <v>0</v>
      </c>
      <c r="R141" s="124">
        <f>SUM(R142:R173)</f>
        <v>0</v>
      </c>
      <c r="T141" s="125">
        <f>SUM(T142:T173)</f>
        <v>0</v>
      </c>
      <c r="AR141" s="119" t="s">
        <v>210</v>
      </c>
      <c r="AT141" s="126" t="s">
        <v>72</v>
      </c>
      <c r="AU141" s="126" t="s">
        <v>73</v>
      </c>
      <c r="AY141" s="119" t="s">
        <v>211</v>
      </c>
      <c r="BK141" s="127">
        <f>SUM(BK142:BK173)</f>
        <v>0</v>
      </c>
    </row>
    <row r="142" spans="2:65" s="1" customFormat="1" ht="16.5" customHeight="1" x14ac:dyDescent="0.2">
      <c r="B142" s="32"/>
      <c r="C142" s="128" t="s">
        <v>81</v>
      </c>
      <c r="D142" s="128" t="s">
        <v>212</v>
      </c>
      <c r="E142" s="129" t="s">
        <v>856</v>
      </c>
      <c r="F142" s="130" t="s">
        <v>857</v>
      </c>
      <c r="G142" s="131" t="s">
        <v>215</v>
      </c>
      <c r="H142" s="132">
        <v>650</v>
      </c>
      <c r="I142" s="133"/>
      <c r="J142" s="134">
        <f>ROUND(I142*H142,2)</f>
        <v>0</v>
      </c>
      <c r="K142" s="130" t="s">
        <v>216</v>
      </c>
      <c r="L142" s="32"/>
      <c r="M142" s="135" t="s">
        <v>1</v>
      </c>
      <c r="N142" s="136" t="s">
        <v>38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210</v>
      </c>
      <c r="AT142" s="139" t="s">
        <v>212</v>
      </c>
      <c r="AU142" s="139" t="s">
        <v>81</v>
      </c>
      <c r="AY142" s="17" t="s">
        <v>211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7" t="s">
        <v>81</v>
      </c>
      <c r="BK142" s="140">
        <f>ROUND(I142*H142,2)</f>
        <v>0</v>
      </c>
      <c r="BL142" s="17" t="s">
        <v>210</v>
      </c>
      <c r="BM142" s="139" t="s">
        <v>858</v>
      </c>
    </row>
    <row r="143" spans="2:65" s="1" customFormat="1" ht="11.25" x14ac:dyDescent="0.2">
      <c r="B143" s="32"/>
      <c r="D143" s="141" t="s">
        <v>218</v>
      </c>
      <c r="F143" s="142" t="s">
        <v>857</v>
      </c>
      <c r="I143" s="143"/>
      <c r="L143" s="32"/>
      <c r="M143" s="144"/>
      <c r="T143" s="56"/>
      <c r="AT143" s="17" t="s">
        <v>218</v>
      </c>
      <c r="AU143" s="17" t="s">
        <v>81</v>
      </c>
    </row>
    <row r="144" spans="2:65" s="1" customFormat="1" ht="24.2" customHeight="1" x14ac:dyDescent="0.2">
      <c r="B144" s="32"/>
      <c r="C144" s="128" t="s">
        <v>90</v>
      </c>
      <c r="D144" s="128" t="s">
        <v>212</v>
      </c>
      <c r="E144" s="129" t="s">
        <v>859</v>
      </c>
      <c r="F144" s="130" t="s">
        <v>860</v>
      </c>
      <c r="G144" s="131" t="s">
        <v>237</v>
      </c>
      <c r="H144" s="132">
        <v>289.49599999999998</v>
      </c>
      <c r="I144" s="133"/>
      <c r="J144" s="134">
        <f>ROUND(I144*H144,2)</f>
        <v>0</v>
      </c>
      <c r="K144" s="130" t="s">
        <v>216</v>
      </c>
      <c r="L144" s="32"/>
      <c r="M144" s="135" t="s">
        <v>1</v>
      </c>
      <c r="N144" s="136" t="s">
        <v>38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210</v>
      </c>
      <c r="AT144" s="139" t="s">
        <v>212</v>
      </c>
      <c r="AU144" s="139" t="s">
        <v>81</v>
      </c>
      <c r="AY144" s="17" t="s">
        <v>211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7" t="s">
        <v>81</v>
      </c>
      <c r="BK144" s="140">
        <f>ROUND(I144*H144,2)</f>
        <v>0</v>
      </c>
      <c r="BL144" s="17" t="s">
        <v>210</v>
      </c>
      <c r="BM144" s="139" t="s">
        <v>861</v>
      </c>
    </row>
    <row r="145" spans="2:65" s="1" customFormat="1" ht="19.5" x14ac:dyDescent="0.2">
      <c r="B145" s="32"/>
      <c r="D145" s="141" t="s">
        <v>218</v>
      </c>
      <c r="F145" s="142" t="s">
        <v>862</v>
      </c>
      <c r="I145" s="143"/>
      <c r="L145" s="32"/>
      <c r="M145" s="144"/>
      <c r="T145" s="56"/>
      <c r="AT145" s="17" t="s">
        <v>218</v>
      </c>
      <c r="AU145" s="17" t="s">
        <v>81</v>
      </c>
    </row>
    <row r="146" spans="2:65" s="11" customFormat="1" ht="11.25" x14ac:dyDescent="0.2">
      <c r="B146" s="145"/>
      <c r="D146" s="141" t="s">
        <v>220</v>
      </c>
      <c r="E146" s="146" t="s">
        <v>1</v>
      </c>
      <c r="F146" s="147" t="s">
        <v>863</v>
      </c>
      <c r="H146" s="146" t="s">
        <v>1</v>
      </c>
      <c r="I146" s="148"/>
      <c r="L146" s="145"/>
      <c r="M146" s="149"/>
      <c r="T146" s="150"/>
      <c r="AT146" s="146" t="s">
        <v>220</v>
      </c>
      <c r="AU146" s="146" t="s">
        <v>81</v>
      </c>
      <c r="AV146" s="11" t="s">
        <v>81</v>
      </c>
      <c r="AW146" s="11" t="s">
        <v>30</v>
      </c>
      <c r="AX146" s="11" t="s">
        <v>73</v>
      </c>
      <c r="AY146" s="146" t="s">
        <v>211</v>
      </c>
    </row>
    <row r="147" spans="2:65" s="12" customFormat="1" ht="11.25" x14ac:dyDescent="0.2">
      <c r="B147" s="151"/>
      <c r="D147" s="141" t="s">
        <v>220</v>
      </c>
      <c r="E147" s="152" t="s">
        <v>232</v>
      </c>
      <c r="F147" s="153" t="s">
        <v>864</v>
      </c>
      <c r="H147" s="154">
        <v>234.68299999999999</v>
      </c>
      <c r="I147" s="155"/>
      <c r="L147" s="151"/>
      <c r="M147" s="156"/>
      <c r="T147" s="157"/>
      <c r="AT147" s="152" t="s">
        <v>220</v>
      </c>
      <c r="AU147" s="152" t="s">
        <v>81</v>
      </c>
      <c r="AV147" s="12" t="s">
        <v>90</v>
      </c>
      <c r="AW147" s="12" t="s">
        <v>30</v>
      </c>
      <c r="AX147" s="12" t="s">
        <v>73</v>
      </c>
      <c r="AY147" s="152" t="s">
        <v>211</v>
      </c>
    </row>
    <row r="148" spans="2:65" s="12" customFormat="1" ht="11.25" x14ac:dyDescent="0.2">
      <c r="B148" s="151"/>
      <c r="D148" s="141" t="s">
        <v>220</v>
      </c>
      <c r="E148" s="152" t="s">
        <v>742</v>
      </c>
      <c r="F148" s="153" t="s">
        <v>865</v>
      </c>
      <c r="H148" s="154">
        <v>54.813000000000002</v>
      </c>
      <c r="I148" s="155"/>
      <c r="L148" s="151"/>
      <c r="M148" s="156"/>
      <c r="T148" s="157"/>
      <c r="AT148" s="152" t="s">
        <v>220</v>
      </c>
      <c r="AU148" s="152" t="s">
        <v>81</v>
      </c>
      <c r="AV148" s="12" t="s">
        <v>90</v>
      </c>
      <c r="AW148" s="12" t="s">
        <v>30</v>
      </c>
      <c r="AX148" s="12" t="s">
        <v>73</v>
      </c>
      <c r="AY148" s="152" t="s">
        <v>211</v>
      </c>
    </row>
    <row r="149" spans="2:65" s="12" customFormat="1" ht="11.25" x14ac:dyDescent="0.2">
      <c r="B149" s="151"/>
      <c r="D149" s="141" t="s">
        <v>220</v>
      </c>
      <c r="E149" s="152" t="s">
        <v>866</v>
      </c>
      <c r="F149" s="153" t="s">
        <v>867</v>
      </c>
      <c r="H149" s="154">
        <v>289.49599999999998</v>
      </c>
      <c r="I149" s="155"/>
      <c r="L149" s="151"/>
      <c r="M149" s="156"/>
      <c r="T149" s="157"/>
      <c r="AT149" s="152" t="s">
        <v>220</v>
      </c>
      <c r="AU149" s="152" t="s">
        <v>81</v>
      </c>
      <c r="AV149" s="12" t="s">
        <v>90</v>
      </c>
      <c r="AW149" s="12" t="s">
        <v>30</v>
      </c>
      <c r="AX149" s="12" t="s">
        <v>81</v>
      </c>
      <c r="AY149" s="152" t="s">
        <v>211</v>
      </c>
    </row>
    <row r="150" spans="2:65" s="1" customFormat="1" ht="24.2" customHeight="1" x14ac:dyDescent="0.2">
      <c r="B150" s="32"/>
      <c r="C150" s="128" t="s">
        <v>234</v>
      </c>
      <c r="D150" s="128" t="s">
        <v>212</v>
      </c>
      <c r="E150" s="129" t="s">
        <v>868</v>
      </c>
      <c r="F150" s="130" t="s">
        <v>869</v>
      </c>
      <c r="G150" s="131" t="s">
        <v>237</v>
      </c>
      <c r="H150" s="132">
        <v>968.99199999999996</v>
      </c>
      <c r="I150" s="133"/>
      <c r="J150" s="134">
        <f>ROUND(I150*H150,2)</f>
        <v>0</v>
      </c>
      <c r="K150" s="130" t="s">
        <v>216</v>
      </c>
      <c r="L150" s="32"/>
      <c r="M150" s="135" t="s">
        <v>1</v>
      </c>
      <c r="N150" s="136" t="s">
        <v>38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210</v>
      </c>
      <c r="AT150" s="139" t="s">
        <v>212</v>
      </c>
      <c r="AU150" s="139" t="s">
        <v>81</v>
      </c>
      <c r="AY150" s="17" t="s">
        <v>211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7" t="s">
        <v>81</v>
      </c>
      <c r="BK150" s="140">
        <f>ROUND(I150*H150,2)</f>
        <v>0</v>
      </c>
      <c r="BL150" s="17" t="s">
        <v>210</v>
      </c>
      <c r="BM150" s="139" t="s">
        <v>870</v>
      </c>
    </row>
    <row r="151" spans="2:65" s="1" customFormat="1" ht="19.5" x14ac:dyDescent="0.2">
      <c r="B151" s="32"/>
      <c r="D151" s="141" t="s">
        <v>218</v>
      </c>
      <c r="F151" s="142" t="s">
        <v>871</v>
      </c>
      <c r="I151" s="143"/>
      <c r="L151" s="32"/>
      <c r="M151" s="144"/>
      <c r="T151" s="56"/>
      <c r="AT151" s="17" t="s">
        <v>218</v>
      </c>
      <c r="AU151" s="17" t="s">
        <v>81</v>
      </c>
    </row>
    <row r="152" spans="2:65" s="11" customFormat="1" ht="11.25" x14ac:dyDescent="0.2">
      <c r="B152" s="145"/>
      <c r="D152" s="141" t="s">
        <v>220</v>
      </c>
      <c r="E152" s="146" t="s">
        <v>1</v>
      </c>
      <c r="F152" s="147" t="s">
        <v>872</v>
      </c>
      <c r="H152" s="146" t="s">
        <v>1</v>
      </c>
      <c r="I152" s="148"/>
      <c r="L152" s="145"/>
      <c r="M152" s="149"/>
      <c r="T152" s="150"/>
      <c r="AT152" s="146" t="s">
        <v>220</v>
      </c>
      <c r="AU152" s="146" t="s">
        <v>81</v>
      </c>
      <c r="AV152" s="11" t="s">
        <v>81</v>
      </c>
      <c r="AW152" s="11" t="s">
        <v>30</v>
      </c>
      <c r="AX152" s="11" t="s">
        <v>73</v>
      </c>
      <c r="AY152" s="146" t="s">
        <v>211</v>
      </c>
    </row>
    <row r="153" spans="2:65" s="12" customFormat="1" ht="11.25" x14ac:dyDescent="0.2">
      <c r="B153" s="151"/>
      <c r="D153" s="141" t="s">
        <v>220</v>
      </c>
      <c r="E153" s="152" t="s">
        <v>239</v>
      </c>
      <c r="F153" s="153" t="s">
        <v>873</v>
      </c>
      <c r="H153" s="154">
        <v>390</v>
      </c>
      <c r="I153" s="155"/>
      <c r="L153" s="151"/>
      <c r="M153" s="156"/>
      <c r="T153" s="157"/>
      <c r="AT153" s="152" t="s">
        <v>220</v>
      </c>
      <c r="AU153" s="152" t="s">
        <v>81</v>
      </c>
      <c r="AV153" s="12" t="s">
        <v>90</v>
      </c>
      <c r="AW153" s="12" t="s">
        <v>30</v>
      </c>
      <c r="AX153" s="12" t="s">
        <v>73</v>
      </c>
      <c r="AY153" s="152" t="s">
        <v>211</v>
      </c>
    </row>
    <row r="154" spans="2:65" s="12" customFormat="1" ht="11.25" x14ac:dyDescent="0.2">
      <c r="B154" s="151"/>
      <c r="D154" s="141" t="s">
        <v>220</v>
      </c>
      <c r="E154" s="152" t="s">
        <v>755</v>
      </c>
      <c r="F154" s="153" t="s">
        <v>874</v>
      </c>
      <c r="H154" s="154">
        <v>578.99199999999996</v>
      </c>
      <c r="I154" s="155"/>
      <c r="L154" s="151"/>
      <c r="M154" s="156"/>
      <c r="T154" s="157"/>
      <c r="AT154" s="152" t="s">
        <v>220</v>
      </c>
      <c r="AU154" s="152" t="s">
        <v>81</v>
      </c>
      <c r="AV154" s="12" t="s">
        <v>90</v>
      </c>
      <c r="AW154" s="12" t="s">
        <v>30</v>
      </c>
      <c r="AX154" s="12" t="s">
        <v>73</v>
      </c>
      <c r="AY154" s="152" t="s">
        <v>211</v>
      </c>
    </row>
    <row r="155" spans="2:65" s="12" customFormat="1" ht="11.25" x14ac:dyDescent="0.2">
      <c r="B155" s="151"/>
      <c r="D155" s="141" t="s">
        <v>220</v>
      </c>
      <c r="E155" s="152" t="s">
        <v>875</v>
      </c>
      <c r="F155" s="153" t="s">
        <v>876</v>
      </c>
      <c r="H155" s="154">
        <v>968.99199999999996</v>
      </c>
      <c r="I155" s="155"/>
      <c r="L155" s="151"/>
      <c r="M155" s="156"/>
      <c r="T155" s="157"/>
      <c r="AT155" s="152" t="s">
        <v>220</v>
      </c>
      <c r="AU155" s="152" t="s">
        <v>81</v>
      </c>
      <c r="AV155" s="12" t="s">
        <v>90</v>
      </c>
      <c r="AW155" s="12" t="s">
        <v>30</v>
      </c>
      <c r="AX155" s="12" t="s">
        <v>81</v>
      </c>
      <c r="AY155" s="152" t="s">
        <v>211</v>
      </c>
    </row>
    <row r="156" spans="2:65" s="1" customFormat="1" ht="24.2" customHeight="1" x14ac:dyDescent="0.2">
      <c r="B156" s="32"/>
      <c r="C156" s="128" t="s">
        <v>210</v>
      </c>
      <c r="D156" s="128" t="s">
        <v>212</v>
      </c>
      <c r="E156" s="129" t="s">
        <v>877</v>
      </c>
      <c r="F156" s="130" t="s">
        <v>878</v>
      </c>
      <c r="G156" s="131" t="s">
        <v>237</v>
      </c>
      <c r="H156" s="132">
        <v>484.49599999999998</v>
      </c>
      <c r="I156" s="133"/>
      <c r="J156" s="134">
        <f>ROUND(I156*H156,2)</f>
        <v>0</v>
      </c>
      <c r="K156" s="130" t="s">
        <v>216</v>
      </c>
      <c r="L156" s="32"/>
      <c r="M156" s="135" t="s">
        <v>1</v>
      </c>
      <c r="N156" s="136" t="s">
        <v>38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210</v>
      </c>
      <c r="AT156" s="139" t="s">
        <v>212</v>
      </c>
      <c r="AU156" s="139" t="s">
        <v>81</v>
      </c>
      <c r="AY156" s="17" t="s">
        <v>211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7" t="s">
        <v>81</v>
      </c>
      <c r="BK156" s="140">
        <f>ROUND(I156*H156,2)</f>
        <v>0</v>
      </c>
      <c r="BL156" s="17" t="s">
        <v>210</v>
      </c>
      <c r="BM156" s="139" t="s">
        <v>879</v>
      </c>
    </row>
    <row r="157" spans="2:65" s="1" customFormat="1" ht="19.5" x14ac:dyDescent="0.2">
      <c r="B157" s="32"/>
      <c r="D157" s="141" t="s">
        <v>218</v>
      </c>
      <c r="F157" s="142" t="s">
        <v>878</v>
      </c>
      <c r="I157" s="143"/>
      <c r="L157" s="32"/>
      <c r="M157" s="144"/>
      <c r="T157" s="56"/>
      <c r="AT157" s="17" t="s">
        <v>218</v>
      </c>
      <c r="AU157" s="17" t="s">
        <v>81</v>
      </c>
    </row>
    <row r="158" spans="2:65" s="12" customFormat="1" ht="11.25" x14ac:dyDescent="0.2">
      <c r="B158" s="151"/>
      <c r="D158" s="141" t="s">
        <v>220</v>
      </c>
      <c r="E158" s="152" t="s">
        <v>714</v>
      </c>
      <c r="F158" s="153" t="s">
        <v>880</v>
      </c>
      <c r="H158" s="154">
        <v>484.49599999999998</v>
      </c>
      <c r="I158" s="155"/>
      <c r="L158" s="151"/>
      <c r="M158" s="156"/>
      <c r="T158" s="157"/>
      <c r="AT158" s="152" t="s">
        <v>220</v>
      </c>
      <c r="AU158" s="152" t="s">
        <v>81</v>
      </c>
      <c r="AV158" s="12" t="s">
        <v>90</v>
      </c>
      <c r="AW158" s="12" t="s">
        <v>30</v>
      </c>
      <c r="AX158" s="12" t="s">
        <v>81</v>
      </c>
      <c r="AY158" s="152" t="s">
        <v>211</v>
      </c>
    </row>
    <row r="159" spans="2:65" s="1" customFormat="1" ht="24.2" customHeight="1" x14ac:dyDescent="0.2">
      <c r="B159" s="32"/>
      <c r="C159" s="128" t="s">
        <v>246</v>
      </c>
      <c r="D159" s="128" t="s">
        <v>212</v>
      </c>
      <c r="E159" s="129" t="s">
        <v>235</v>
      </c>
      <c r="F159" s="130" t="s">
        <v>236</v>
      </c>
      <c r="G159" s="131" t="s">
        <v>237</v>
      </c>
      <c r="H159" s="132">
        <v>289.49599999999998</v>
      </c>
      <c r="I159" s="133"/>
      <c r="J159" s="134">
        <f>ROUND(I159*H159,2)</f>
        <v>0</v>
      </c>
      <c r="K159" s="130" t="s">
        <v>216</v>
      </c>
      <c r="L159" s="32"/>
      <c r="M159" s="135" t="s">
        <v>1</v>
      </c>
      <c r="N159" s="136" t="s">
        <v>38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210</v>
      </c>
      <c r="AT159" s="139" t="s">
        <v>212</v>
      </c>
      <c r="AU159" s="139" t="s">
        <v>81</v>
      </c>
      <c r="AY159" s="17" t="s">
        <v>211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7" t="s">
        <v>81</v>
      </c>
      <c r="BK159" s="140">
        <f>ROUND(I159*H159,2)</f>
        <v>0</v>
      </c>
      <c r="BL159" s="17" t="s">
        <v>210</v>
      </c>
      <c r="BM159" s="139" t="s">
        <v>881</v>
      </c>
    </row>
    <row r="160" spans="2:65" s="1" customFormat="1" ht="19.5" x14ac:dyDescent="0.2">
      <c r="B160" s="32"/>
      <c r="D160" s="141" t="s">
        <v>218</v>
      </c>
      <c r="F160" s="142" t="s">
        <v>236</v>
      </c>
      <c r="I160" s="143"/>
      <c r="L160" s="32"/>
      <c r="M160" s="144"/>
      <c r="T160" s="56"/>
      <c r="AT160" s="17" t="s">
        <v>218</v>
      </c>
      <c r="AU160" s="17" t="s">
        <v>81</v>
      </c>
    </row>
    <row r="161" spans="2:65" s="1" customFormat="1" ht="24.2" customHeight="1" x14ac:dyDescent="0.2">
      <c r="B161" s="32"/>
      <c r="C161" s="128" t="s">
        <v>517</v>
      </c>
      <c r="D161" s="128" t="s">
        <v>212</v>
      </c>
      <c r="E161" s="129" t="s">
        <v>882</v>
      </c>
      <c r="F161" s="130" t="s">
        <v>883</v>
      </c>
      <c r="G161" s="131" t="s">
        <v>215</v>
      </c>
      <c r="H161" s="132">
        <v>350</v>
      </c>
      <c r="I161" s="133"/>
      <c r="J161" s="134">
        <f>ROUND(I161*H161,2)</f>
        <v>0</v>
      </c>
      <c r="K161" s="130" t="s">
        <v>216</v>
      </c>
      <c r="L161" s="32"/>
      <c r="M161" s="135" t="s">
        <v>1</v>
      </c>
      <c r="N161" s="136" t="s">
        <v>38</v>
      </c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210</v>
      </c>
      <c r="AT161" s="139" t="s">
        <v>212</v>
      </c>
      <c r="AU161" s="139" t="s">
        <v>81</v>
      </c>
      <c r="AY161" s="17" t="s">
        <v>211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7" t="s">
        <v>81</v>
      </c>
      <c r="BK161" s="140">
        <f>ROUND(I161*H161,2)</f>
        <v>0</v>
      </c>
      <c r="BL161" s="17" t="s">
        <v>210</v>
      </c>
      <c r="BM161" s="139" t="s">
        <v>884</v>
      </c>
    </row>
    <row r="162" spans="2:65" s="1" customFormat="1" ht="11.25" x14ac:dyDescent="0.2">
      <c r="B162" s="32"/>
      <c r="D162" s="141" t="s">
        <v>218</v>
      </c>
      <c r="F162" s="142" t="s">
        <v>883</v>
      </c>
      <c r="I162" s="143"/>
      <c r="L162" s="32"/>
      <c r="M162" s="144"/>
      <c r="T162" s="56"/>
      <c r="AT162" s="17" t="s">
        <v>218</v>
      </c>
      <c r="AU162" s="17" t="s">
        <v>81</v>
      </c>
    </row>
    <row r="163" spans="2:65" s="1" customFormat="1" ht="21.75" customHeight="1" x14ac:dyDescent="0.2">
      <c r="B163" s="32"/>
      <c r="C163" s="128" t="s">
        <v>528</v>
      </c>
      <c r="D163" s="128" t="s">
        <v>212</v>
      </c>
      <c r="E163" s="129" t="s">
        <v>885</v>
      </c>
      <c r="F163" s="130" t="s">
        <v>886</v>
      </c>
      <c r="G163" s="131" t="s">
        <v>215</v>
      </c>
      <c r="H163" s="132">
        <v>592.32600000000002</v>
      </c>
      <c r="I163" s="133"/>
      <c r="J163" s="134">
        <f>ROUND(I163*H163,2)</f>
        <v>0</v>
      </c>
      <c r="K163" s="130" t="s">
        <v>216</v>
      </c>
      <c r="L163" s="32"/>
      <c r="M163" s="135" t="s">
        <v>1</v>
      </c>
      <c r="N163" s="136" t="s">
        <v>38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210</v>
      </c>
      <c r="AT163" s="139" t="s">
        <v>212</v>
      </c>
      <c r="AU163" s="139" t="s">
        <v>81</v>
      </c>
      <c r="AY163" s="17" t="s">
        <v>211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7" t="s">
        <v>81</v>
      </c>
      <c r="BK163" s="140">
        <f>ROUND(I163*H163,2)</f>
        <v>0</v>
      </c>
      <c r="BL163" s="17" t="s">
        <v>210</v>
      </c>
      <c r="BM163" s="139" t="s">
        <v>887</v>
      </c>
    </row>
    <row r="164" spans="2:65" s="1" customFormat="1" ht="11.25" x14ac:dyDescent="0.2">
      <c r="B164" s="32"/>
      <c r="D164" s="141" t="s">
        <v>218</v>
      </c>
      <c r="F164" s="142" t="s">
        <v>886</v>
      </c>
      <c r="I164" s="143"/>
      <c r="L164" s="32"/>
      <c r="M164" s="144"/>
      <c r="T164" s="56"/>
      <c r="AT164" s="17" t="s">
        <v>218</v>
      </c>
      <c r="AU164" s="17" t="s">
        <v>81</v>
      </c>
    </row>
    <row r="165" spans="2:65" s="11" customFormat="1" ht="11.25" x14ac:dyDescent="0.2">
      <c r="B165" s="145"/>
      <c r="D165" s="141" t="s">
        <v>220</v>
      </c>
      <c r="E165" s="146" t="s">
        <v>1</v>
      </c>
      <c r="F165" s="147" t="s">
        <v>888</v>
      </c>
      <c r="H165" s="146" t="s">
        <v>1</v>
      </c>
      <c r="I165" s="148"/>
      <c r="L165" s="145"/>
      <c r="M165" s="149"/>
      <c r="T165" s="150"/>
      <c r="AT165" s="146" t="s">
        <v>220</v>
      </c>
      <c r="AU165" s="146" t="s">
        <v>81</v>
      </c>
      <c r="AV165" s="11" t="s">
        <v>81</v>
      </c>
      <c r="AW165" s="11" t="s">
        <v>30</v>
      </c>
      <c r="AX165" s="11" t="s">
        <v>73</v>
      </c>
      <c r="AY165" s="146" t="s">
        <v>211</v>
      </c>
    </row>
    <row r="166" spans="2:65" s="12" customFormat="1" ht="11.25" x14ac:dyDescent="0.2">
      <c r="B166" s="151"/>
      <c r="D166" s="141" t="s">
        <v>220</v>
      </c>
      <c r="E166" s="152" t="s">
        <v>532</v>
      </c>
      <c r="F166" s="153" t="s">
        <v>889</v>
      </c>
      <c r="H166" s="154">
        <v>195.56899999999999</v>
      </c>
      <c r="I166" s="155"/>
      <c r="L166" s="151"/>
      <c r="M166" s="156"/>
      <c r="T166" s="157"/>
      <c r="AT166" s="152" t="s">
        <v>220</v>
      </c>
      <c r="AU166" s="152" t="s">
        <v>81</v>
      </c>
      <c r="AV166" s="12" t="s">
        <v>90</v>
      </c>
      <c r="AW166" s="12" t="s">
        <v>30</v>
      </c>
      <c r="AX166" s="12" t="s">
        <v>73</v>
      </c>
      <c r="AY166" s="152" t="s">
        <v>211</v>
      </c>
    </row>
    <row r="167" spans="2:65" s="12" customFormat="1" ht="11.25" x14ac:dyDescent="0.2">
      <c r="B167" s="151"/>
      <c r="D167" s="141" t="s">
        <v>220</v>
      </c>
      <c r="E167" s="152" t="s">
        <v>125</v>
      </c>
      <c r="F167" s="153" t="s">
        <v>890</v>
      </c>
      <c r="H167" s="154">
        <v>50.756999999999998</v>
      </c>
      <c r="I167" s="155"/>
      <c r="L167" s="151"/>
      <c r="M167" s="156"/>
      <c r="T167" s="157"/>
      <c r="AT167" s="152" t="s">
        <v>220</v>
      </c>
      <c r="AU167" s="152" t="s">
        <v>81</v>
      </c>
      <c r="AV167" s="12" t="s">
        <v>90</v>
      </c>
      <c r="AW167" s="12" t="s">
        <v>30</v>
      </c>
      <c r="AX167" s="12" t="s">
        <v>73</v>
      </c>
      <c r="AY167" s="152" t="s">
        <v>211</v>
      </c>
    </row>
    <row r="168" spans="2:65" s="12" customFormat="1" ht="11.25" x14ac:dyDescent="0.2">
      <c r="B168" s="151"/>
      <c r="D168" s="141" t="s">
        <v>220</v>
      </c>
      <c r="E168" s="152" t="s">
        <v>535</v>
      </c>
      <c r="F168" s="153" t="s">
        <v>891</v>
      </c>
      <c r="H168" s="154">
        <v>173</v>
      </c>
      <c r="I168" s="155"/>
      <c r="L168" s="151"/>
      <c r="M168" s="156"/>
      <c r="T168" s="157"/>
      <c r="AT168" s="152" t="s">
        <v>220</v>
      </c>
      <c r="AU168" s="152" t="s">
        <v>81</v>
      </c>
      <c r="AV168" s="12" t="s">
        <v>90</v>
      </c>
      <c r="AW168" s="12" t="s">
        <v>30</v>
      </c>
      <c r="AX168" s="12" t="s">
        <v>73</v>
      </c>
      <c r="AY168" s="152" t="s">
        <v>211</v>
      </c>
    </row>
    <row r="169" spans="2:65" s="12" customFormat="1" ht="11.25" x14ac:dyDescent="0.2">
      <c r="B169" s="151"/>
      <c r="D169" s="141" t="s">
        <v>220</v>
      </c>
      <c r="E169" s="152" t="s">
        <v>892</v>
      </c>
      <c r="F169" s="153" t="s">
        <v>893</v>
      </c>
      <c r="H169" s="154">
        <v>419.32600000000002</v>
      </c>
      <c r="I169" s="155"/>
      <c r="L169" s="151"/>
      <c r="M169" s="156"/>
      <c r="T169" s="157"/>
      <c r="AT169" s="152" t="s">
        <v>220</v>
      </c>
      <c r="AU169" s="152" t="s">
        <v>81</v>
      </c>
      <c r="AV169" s="12" t="s">
        <v>90</v>
      </c>
      <c r="AW169" s="12" t="s">
        <v>30</v>
      </c>
      <c r="AX169" s="12" t="s">
        <v>73</v>
      </c>
      <c r="AY169" s="152" t="s">
        <v>211</v>
      </c>
    </row>
    <row r="170" spans="2:65" s="12" customFormat="1" ht="11.25" x14ac:dyDescent="0.2">
      <c r="B170" s="151"/>
      <c r="D170" s="141" t="s">
        <v>220</v>
      </c>
      <c r="E170" s="152" t="s">
        <v>830</v>
      </c>
      <c r="F170" s="153" t="s">
        <v>894</v>
      </c>
      <c r="H170" s="154">
        <v>173</v>
      </c>
      <c r="I170" s="155"/>
      <c r="L170" s="151"/>
      <c r="M170" s="156"/>
      <c r="T170" s="157"/>
      <c r="AT170" s="152" t="s">
        <v>220</v>
      </c>
      <c r="AU170" s="152" t="s">
        <v>81</v>
      </c>
      <c r="AV170" s="12" t="s">
        <v>90</v>
      </c>
      <c r="AW170" s="12" t="s">
        <v>30</v>
      </c>
      <c r="AX170" s="12" t="s">
        <v>73</v>
      </c>
      <c r="AY170" s="152" t="s">
        <v>211</v>
      </c>
    </row>
    <row r="171" spans="2:65" s="12" customFormat="1" ht="11.25" x14ac:dyDescent="0.2">
      <c r="B171" s="151"/>
      <c r="D171" s="141" t="s">
        <v>220</v>
      </c>
      <c r="E171" s="152" t="s">
        <v>895</v>
      </c>
      <c r="F171" s="153" t="s">
        <v>896</v>
      </c>
      <c r="H171" s="154">
        <v>592.32600000000002</v>
      </c>
      <c r="I171" s="155"/>
      <c r="L171" s="151"/>
      <c r="M171" s="156"/>
      <c r="T171" s="157"/>
      <c r="AT171" s="152" t="s">
        <v>220</v>
      </c>
      <c r="AU171" s="152" t="s">
        <v>81</v>
      </c>
      <c r="AV171" s="12" t="s">
        <v>90</v>
      </c>
      <c r="AW171" s="12" t="s">
        <v>30</v>
      </c>
      <c r="AX171" s="12" t="s">
        <v>81</v>
      </c>
      <c r="AY171" s="152" t="s">
        <v>211</v>
      </c>
    </row>
    <row r="172" spans="2:65" s="1" customFormat="1" ht="21.75" customHeight="1" x14ac:dyDescent="0.2">
      <c r="B172" s="32"/>
      <c r="C172" s="128" t="s">
        <v>244</v>
      </c>
      <c r="D172" s="128" t="s">
        <v>212</v>
      </c>
      <c r="E172" s="129" t="s">
        <v>247</v>
      </c>
      <c r="F172" s="130" t="s">
        <v>248</v>
      </c>
      <c r="G172" s="131" t="s">
        <v>215</v>
      </c>
      <c r="H172" s="132">
        <v>650</v>
      </c>
      <c r="I172" s="133"/>
      <c r="J172" s="134">
        <f>ROUND(I172*H172,2)</f>
        <v>0</v>
      </c>
      <c r="K172" s="130" t="s">
        <v>216</v>
      </c>
      <c r="L172" s="32"/>
      <c r="M172" s="135" t="s">
        <v>1</v>
      </c>
      <c r="N172" s="136" t="s">
        <v>38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210</v>
      </c>
      <c r="AT172" s="139" t="s">
        <v>212</v>
      </c>
      <c r="AU172" s="139" t="s">
        <v>81</v>
      </c>
      <c r="AY172" s="17" t="s">
        <v>211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7" t="s">
        <v>81</v>
      </c>
      <c r="BK172" s="140">
        <f>ROUND(I172*H172,2)</f>
        <v>0</v>
      </c>
      <c r="BL172" s="17" t="s">
        <v>210</v>
      </c>
      <c r="BM172" s="139" t="s">
        <v>897</v>
      </c>
    </row>
    <row r="173" spans="2:65" s="1" customFormat="1" ht="11.25" x14ac:dyDescent="0.2">
      <c r="B173" s="32"/>
      <c r="D173" s="141" t="s">
        <v>218</v>
      </c>
      <c r="F173" s="142" t="s">
        <v>248</v>
      </c>
      <c r="I173" s="143"/>
      <c r="L173" s="32"/>
      <c r="M173" s="144"/>
      <c r="T173" s="56"/>
      <c r="AT173" s="17" t="s">
        <v>218</v>
      </c>
      <c r="AU173" s="17" t="s">
        <v>81</v>
      </c>
    </row>
    <row r="174" spans="2:65" s="10" customFormat="1" ht="25.9" customHeight="1" x14ac:dyDescent="0.2">
      <c r="B174" s="118"/>
      <c r="D174" s="119" t="s">
        <v>72</v>
      </c>
      <c r="E174" s="120" t="s">
        <v>90</v>
      </c>
      <c r="F174" s="120" t="s">
        <v>898</v>
      </c>
      <c r="I174" s="121"/>
      <c r="J174" s="122">
        <f>BK174</f>
        <v>0</v>
      </c>
      <c r="L174" s="118"/>
      <c r="M174" s="123"/>
      <c r="P174" s="124">
        <f>SUM(P175:P213)</f>
        <v>0</v>
      </c>
      <c r="R174" s="124">
        <f>SUM(R175:R213)</f>
        <v>276.56652496000004</v>
      </c>
      <c r="T174" s="125">
        <f>SUM(T175:T213)</f>
        <v>0</v>
      </c>
      <c r="AR174" s="119" t="s">
        <v>210</v>
      </c>
      <c r="AT174" s="126" t="s">
        <v>72</v>
      </c>
      <c r="AU174" s="126" t="s">
        <v>73</v>
      </c>
      <c r="AY174" s="119" t="s">
        <v>211</v>
      </c>
      <c r="BK174" s="127">
        <f>SUM(BK175:BK213)</f>
        <v>0</v>
      </c>
    </row>
    <row r="175" spans="2:65" s="1" customFormat="1" ht="21.75" customHeight="1" x14ac:dyDescent="0.2">
      <c r="B175" s="32"/>
      <c r="C175" s="128" t="s">
        <v>515</v>
      </c>
      <c r="D175" s="128" t="s">
        <v>212</v>
      </c>
      <c r="E175" s="129" t="s">
        <v>899</v>
      </c>
      <c r="F175" s="130" t="s">
        <v>900</v>
      </c>
      <c r="G175" s="131" t="s">
        <v>237</v>
      </c>
      <c r="H175" s="132">
        <v>39.145000000000003</v>
      </c>
      <c r="I175" s="133"/>
      <c r="J175" s="134">
        <f>ROUND(I175*H175,2)</f>
        <v>0</v>
      </c>
      <c r="K175" s="130" t="s">
        <v>216</v>
      </c>
      <c r="L175" s="32"/>
      <c r="M175" s="135" t="s">
        <v>1</v>
      </c>
      <c r="N175" s="136" t="s">
        <v>38</v>
      </c>
      <c r="P175" s="137">
        <f>O175*H175</f>
        <v>0</v>
      </c>
      <c r="Q175" s="137">
        <v>2.16</v>
      </c>
      <c r="R175" s="137">
        <f>Q175*H175</f>
        <v>84.553200000000018</v>
      </c>
      <c r="S175" s="137">
        <v>0</v>
      </c>
      <c r="T175" s="138">
        <f>S175*H175</f>
        <v>0</v>
      </c>
      <c r="AR175" s="139" t="s">
        <v>210</v>
      </c>
      <c r="AT175" s="139" t="s">
        <v>212</v>
      </c>
      <c r="AU175" s="139" t="s">
        <v>81</v>
      </c>
      <c r="AY175" s="17" t="s">
        <v>211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7" t="s">
        <v>81</v>
      </c>
      <c r="BK175" s="140">
        <f>ROUND(I175*H175,2)</f>
        <v>0</v>
      </c>
      <c r="BL175" s="17" t="s">
        <v>210</v>
      </c>
      <c r="BM175" s="139" t="s">
        <v>901</v>
      </c>
    </row>
    <row r="176" spans="2:65" s="1" customFormat="1" ht="11.25" x14ac:dyDescent="0.2">
      <c r="B176" s="32"/>
      <c r="D176" s="141" t="s">
        <v>218</v>
      </c>
      <c r="F176" s="142" t="s">
        <v>900</v>
      </c>
      <c r="I176" s="143"/>
      <c r="L176" s="32"/>
      <c r="M176" s="144"/>
      <c r="T176" s="56"/>
      <c r="AT176" s="17" t="s">
        <v>218</v>
      </c>
      <c r="AU176" s="17" t="s">
        <v>81</v>
      </c>
    </row>
    <row r="177" spans="2:65" s="11" customFormat="1" ht="11.25" x14ac:dyDescent="0.2">
      <c r="B177" s="145"/>
      <c r="D177" s="141" t="s">
        <v>220</v>
      </c>
      <c r="E177" s="146" t="s">
        <v>1</v>
      </c>
      <c r="F177" s="147" t="s">
        <v>902</v>
      </c>
      <c r="H177" s="146" t="s">
        <v>1</v>
      </c>
      <c r="I177" s="148"/>
      <c r="L177" s="145"/>
      <c r="M177" s="149"/>
      <c r="T177" s="150"/>
      <c r="AT177" s="146" t="s">
        <v>220</v>
      </c>
      <c r="AU177" s="146" t="s">
        <v>81</v>
      </c>
      <c r="AV177" s="11" t="s">
        <v>81</v>
      </c>
      <c r="AW177" s="11" t="s">
        <v>30</v>
      </c>
      <c r="AX177" s="11" t="s">
        <v>73</v>
      </c>
      <c r="AY177" s="146" t="s">
        <v>211</v>
      </c>
    </row>
    <row r="178" spans="2:65" s="12" customFormat="1" ht="11.25" x14ac:dyDescent="0.2">
      <c r="B178" s="151"/>
      <c r="D178" s="141" t="s">
        <v>220</v>
      </c>
      <c r="E178" s="152" t="s">
        <v>903</v>
      </c>
      <c r="F178" s="153" t="s">
        <v>904</v>
      </c>
      <c r="H178" s="154">
        <v>39.145000000000003</v>
      </c>
      <c r="I178" s="155"/>
      <c r="L178" s="151"/>
      <c r="M178" s="156"/>
      <c r="T178" s="157"/>
      <c r="AT178" s="152" t="s">
        <v>220</v>
      </c>
      <c r="AU178" s="152" t="s">
        <v>81</v>
      </c>
      <c r="AV178" s="12" t="s">
        <v>90</v>
      </c>
      <c r="AW178" s="12" t="s">
        <v>30</v>
      </c>
      <c r="AX178" s="12" t="s">
        <v>81</v>
      </c>
      <c r="AY178" s="152" t="s">
        <v>211</v>
      </c>
    </row>
    <row r="179" spans="2:65" s="1" customFormat="1" ht="21.75" customHeight="1" x14ac:dyDescent="0.2">
      <c r="B179" s="32"/>
      <c r="C179" s="128" t="s">
        <v>548</v>
      </c>
      <c r="D179" s="128" t="s">
        <v>212</v>
      </c>
      <c r="E179" s="129" t="s">
        <v>905</v>
      </c>
      <c r="F179" s="130" t="s">
        <v>906</v>
      </c>
      <c r="G179" s="131" t="s">
        <v>237</v>
      </c>
      <c r="H179" s="132">
        <v>25.117000000000001</v>
      </c>
      <c r="I179" s="133"/>
      <c r="J179" s="134">
        <f>ROUND(I179*H179,2)</f>
        <v>0</v>
      </c>
      <c r="K179" s="130" t="s">
        <v>216</v>
      </c>
      <c r="L179" s="32"/>
      <c r="M179" s="135" t="s">
        <v>1</v>
      </c>
      <c r="N179" s="136" t="s">
        <v>38</v>
      </c>
      <c r="P179" s="137">
        <f>O179*H179</f>
        <v>0</v>
      </c>
      <c r="Q179" s="137">
        <v>2.45329</v>
      </c>
      <c r="R179" s="137">
        <f>Q179*H179</f>
        <v>61.619284929999999</v>
      </c>
      <c r="S179" s="137">
        <v>0</v>
      </c>
      <c r="T179" s="138">
        <f>S179*H179</f>
        <v>0</v>
      </c>
      <c r="AR179" s="139" t="s">
        <v>210</v>
      </c>
      <c r="AT179" s="139" t="s">
        <v>212</v>
      </c>
      <c r="AU179" s="139" t="s">
        <v>81</v>
      </c>
      <c r="AY179" s="17" t="s">
        <v>211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7" t="s">
        <v>81</v>
      </c>
      <c r="BK179" s="140">
        <f>ROUND(I179*H179,2)</f>
        <v>0</v>
      </c>
      <c r="BL179" s="17" t="s">
        <v>210</v>
      </c>
      <c r="BM179" s="139" t="s">
        <v>907</v>
      </c>
    </row>
    <row r="180" spans="2:65" s="1" customFormat="1" ht="11.25" x14ac:dyDescent="0.2">
      <c r="B180" s="32"/>
      <c r="D180" s="141" t="s">
        <v>218</v>
      </c>
      <c r="F180" s="142" t="s">
        <v>906</v>
      </c>
      <c r="I180" s="143"/>
      <c r="L180" s="32"/>
      <c r="M180" s="144"/>
      <c r="T180" s="56"/>
      <c r="AT180" s="17" t="s">
        <v>218</v>
      </c>
      <c r="AU180" s="17" t="s">
        <v>81</v>
      </c>
    </row>
    <row r="181" spans="2:65" s="12" customFormat="1" ht="11.25" x14ac:dyDescent="0.2">
      <c r="B181" s="151"/>
      <c r="D181" s="141" t="s">
        <v>220</v>
      </c>
      <c r="E181" s="152" t="s">
        <v>552</v>
      </c>
      <c r="F181" s="153" t="s">
        <v>908</v>
      </c>
      <c r="H181" s="154">
        <v>25.117000000000001</v>
      </c>
      <c r="I181" s="155"/>
      <c r="L181" s="151"/>
      <c r="M181" s="156"/>
      <c r="T181" s="157"/>
      <c r="AT181" s="152" t="s">
        <v>220</v>
      </c>
      <c r="AU181" s="152" t="s">
        <v>81</v>
      </c>
      <c r="AV181" s="12" t="s">
        <v>90</v>
      </c>
      <c r="AW181" s="12" t="s">
        <v>30</v>
      </c>
      <c r="AX181" s="12" t="s">
        <v>81</v>
      </c>
      <c r="AY181" s="152" t="s">
        <v>211</v>
      </c>
    </row>
    <row r="182" spans="2:65" s="1" customFormat="1" ht="16.5" customHeight="1" x14ac:dyDescent="0.2">
      <c r="B182" s="32"/>
      <c r="C182" s="128" t="s">
        <v>328</v>
      </c>
      <c r="D182" s="128" t="s">
        <v>212</v>
      </c>
      <c r="E182" s="129" t="s">
        <v>909</v>
      </c>
      <c r="F182" s="130" t="s">
        <v>910</v>
      </c>
      <c r="G182" s="131" t="s">
        <v>215</v>
      </c>
      <c r="H182" s="132">
        <v>8.7859999999999996</v>
      </c>
      <c r="I182" s="133"/>
      <c r="J182" s="134">
        <f>ROUND(I182*H182,2)</f>
        <v>0</v>
      </c>
      <c r="K182" s="130" t="s">
        <v>216</v>
      </c>
      <c r="L182" s="32"/>
      <c r="M182" s="135" t="s">
        <v>1</v>
      </c>
      <c r="N182" s="136" t="s">
        <v>38</v>
      </c>
      <c r="P182" s="137">
        <f>O182*H182</f>
        <v>0</v>
      </c>
      <c r="Q182" s="137">
        <v>2.47E-3</v>
      </c>
      <c r="R182" s="137">
        <f>Q182*H182</f>
        <v>2.1701419999999999E-2</v>
      </c>
      <c r="S182" s="137">
        <v>0</v>
      </c>
      <c r="T182" s="138">
        <f>S182*H182</f>
        <v>0</v>
      </c>
      <c r="AR182" s="139" t="s">
        <v>210</v>
      </c>
      <c r="AT182" s="139" t="s">
        <v>212</v>
      </c>
      <c r="AU182" s="139" t="s">
        <v>81</v>
      </c>
      <c r="AY182" s="17" t="s">
        <v>211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7" t="s">
        <v>81</v>
      </c>
      <c r="BK182" s="140">
        <f>ROUND(I182*H182,2)</f>
        <v>0</v>
      </c>
      <c r="BL182" s="17" t="s">
        <v>210</v>
      </c>
      <c r="BM182" s="139" t="s">
        <v>911</v>
      </c>
    </row>
    <row r="183" spans="2:65" s="1" customFormat="1" ht="11.25" x14ac:dyDescent="0.2">
      <c r="B183" s="32"/>
      <c r="D183" s="141" t="s">
        <v>218</v>
      </c>
      <c r="F183" s="142" t="s">
        <v>910</v>
      </c>
      <c r="I183" s="143"/>
      <c r="L183" s="32"/>
      <c r="M183" s="144"/>
      <c r="T183" s="56"/>
      <c r="AT183" s="17" t="s">
        <v>218</v>
      </c>
      <c r="AU183" s="17" t="s">
        <v>81</v>
      </c>
    </row>
    <row r="184" spans="2:65" s="12" customFormat="1" ht="11.25" x14ac:dyDescent="0.2">
      <c r="B184" s="151"/>
      <c r="D184" s="141" t="s">
        <v>220</v>
      </c>
      <c r="E184" s="152" t="s">
        <v>558</v>
      </c>
      <c r="F184" s="153" t="s">
        <v>912</v>
      </c>
      <c r="H184" s="154">
        <v>58.57</v>
      </c>
      <c r="I184" s="155"/>
      <c r="L184" s="151"/>
      <c r="M184" s="156"/>
      <c r="T184" s="157"/>
      <c r="AT184" s="152" t="s">
        <v>220</v>
      </c>
      <c r="AU184" s="152" t="s">
        <v>81</v>
      </c>
      <c r="AV184" s="12" t="s">
        <v>90</v>
      </c>
      <c r="AW184" s="12" t="s">
        <v>30</v>
      </c>
      <c r="AX184" s="12" t="s">
        <v>73</v>
      </c>
      <c r="AY184" s="152" t="s">
        <v>211</v>
      </c>
    </row>
    <row r="185" spans="2:65" s="12" customFormat="1" ht="11.25" x14ac:dyDescent="0.2">
      <c r="B185" s="151"/>
      <c r="D185" s="141" t="s">
        <v>220</v>
      </c>
      <c r="E185" s="152" t="s">
        <v>913</v>
      </c>
      <c r="F185" s="153" t="s">
        <v>914</v>
      </c>
      <c r="H185" s="154">
        <v>8.7859999999999996</v>
      </c>
      <c r="I185" s="155"/>
      <c r="L185" s="151"/>
      <c r="M185" s="156"/>
      <c r="T185" s="157"/>
      <c r="AT185" s="152" t="s">
        <v>220</v>
      </c>
      <c r="AU185" s="152" t="s">
        <v>81</v>
      </c>
      <c r="AV185" s="12" t="s">
        <v>90</v>
      </c>
      <c r="AW185" s="12" t="s">
        <v>30</v>
      </c>
      <c r="AX185" s="12" t="s">
        <v>81</v>
      </c>
      <c r="AY185" s="152" t="s">
        <v>211</v>
      </c>
    </row>
    <row r="186" spans="2:65" s="1" customFormat="1" ht="16.5" customHeight="1" x14ac:dyDescent="0.2">
      <c r="B186" s="32"/>
      <c r="C186" s="128" t="s">
        <v>560</v>
      </c>
      <c r="D186" s="128" t="s">
        <v>212</v>
      </c>
      <c r="E186" s="129" t="s">
        <v>915</v>
      </c>
      <c r="F186" s="130" t="s">
        <v>916</v>
      </c>
      <c r="G186" s="131" t="s">
        <v>215</v>
      </c>
      <c r="H186" s="132">
        <v>8.7859999999999996</v>
      </c>
      <c r="I186" s="133"/>
      <c r="J186" s="134">
        <f>ROUND(I186*H186,2)</f>
        <v>0</v>
      </c>
      <c r="K186" s="130" t="s">
        <v>216</v>
      </c>
      <c r="L186" s="32"/>
      <c r="M186" s="135" t="s">
        <v>1</v>
      </c>
      <c r="N186" s="136" t="s">
        <v>38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210</v>
      </c>
      <c r="AT186" s="139" t="s">
        <v>212</v>
      </c>
      <c r="AU186" s="139" t="s">
        <v>81</v>
      </c>
      <c r="AY186" s="17" t="s">
        <v>211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7" t="s">
        <v>81</v>
      </c>
      <c r="BK186" s="140">
        <f>ROUND(I186*H186,2)</f>
        <v>0</v>
      </c>
      <c r="BL186" s="17" t="s">
        <v>210</v>
      </c>
      <c r="BM186" s="139" t="s">
        <v>917</v>
      </c>
    </row>
    <row r="187" spans="2:65" s="1" customFormat="1" ht="11.25" x14ac:dyDescent="0.2">
      <c r="B187" s="32"/>
      <c r="D187" s="141" t="s">
        <v>218</v>
      </c>
      <c r="F187" s="142" t="s">
        <v>916</v>
      </c>
      <c r="I187" s="143"/>
      <c r="L187" s="32"/>
      <c r="M187" s="144"/>
      <c r="T187" s="56"/>
      <c r="AT187" s="17" t="s">
        <v>218</v>
      </c>
      <c r="AU187" s="17" t="s">
        <v>81</v>
      </c>
    </row>
    <row r="188" spans="2:65" s="12" customFormat="1" ht="11.25" x14ac:dyDescent="0.2">
      <c r="B188" s="151"/>
      <c r="D188" s="141" t="s">
        <v>220</v>
      </c>
      <c r="E188" s="152" t="s">
        <v>565</v>
      </c>
      <c r="F188" s="153" t="s">
        <v>918</v>
      </c>
      <c r="H188" s="154">
        <v>8.7859999999999996</v>
      </c>
      <c r="I188" s="155"/>
      <c r="L188" s="151"/>
      <c r="M188" s="156"/>
      <c r="T188" s="157"/>
      <c r="AT188" s="152" t="s">
        <v>220</v>
      </c>
      <c r="AU188" s="152" t="s">
        <v>81</v>
      </c>
      <c r="AV188" s="12" t="s">
        <v>90</v>
      </c>
      <c r="AW188" s="12" t="s">
        <v>30</v>
      </c>
      <c r="AX188" s="12" t="s">
        <v>81</v>
      </c>
      <c r="AY188" s="152" t="s">
        <v>211</v>
      </c>
    </row>
    <row r="189" spans="2:65" s="1" customFormat="1" ht="16.5" customHeight="1" x14ac:dyDescent="0.2">
      <c r="B189" s="32"/>
      <c r="C189" s="128" t="s">
        <v>574</v>
      </c>
      <c r="D189" s="128" t="s">
        <v>212</v>
      </c>
      <c r="E189" s="129" t="s">
        <v>919</v>
      </c>
      <c r="F189" s="130" t="s">
        <v>920</v>
      </c>
      <c r="G189" s="131" t="s">
        <v>243</v>
      </c>
      <c r="H189" s="132">
        <v>0.56100000000000005</v>
      </c>
      <c r="I189" s="133"/>
      <c r="J189" s="134">
        <f>ROUND(I189*H189,2)</f>
        <v>0</v>
      </c>
      <c r="K189" s="130" t="s">
        <v>216</v>
      </c>
      <c r="L189" s="32"/>
      <c r="M189" s="135" t="s">
        <v>1</v>
      </c>
      <c r="N189" s="136" t="s">
        <v>38</v>
      </c>
      <c r="P189" s="137">
        <f>O189*H189</f>
        <v>0</v>
      </c>
      <c r="Q189" s="137">
        <v>1.0606199999999999</v>
      </c>
      <c r="R189" s="137">
        <f>Q189*H189</f>
        <v>0.59500781999999997</v>
      </c>
      <c r="S189" s="137">
        <v>0</v>
      </c>
      <c r="T189" s="138">
        <f>S189*H189</f>
        <v>0</v>
      </c>
      <c r="AR189" s="139" t="s">
        <v>210</v>
      </c>
      <c r="AT189" s="139" t="s">
        <v>212</v>
      </c>
      <c r="AU189" s="139" t="s">
        <v>81</v>
      </c>
      <c r="AY189" s="17" t="s">
        <v>211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7" t="s">
        <v>81</v>
      </c>
      <c r="BK189" s="140">
        <f>ROUND(I189*H189,2)</f>
        <v>0</v>
      </c>
      <c r="BL189" s="17" t="s">
        <v>210</v>
      </c>
      <c r="BM189" s="139" t="s">
        <v>921</v>
      </c>
    </row>
    <row r="190" spans="2:65" s="1" customFormat="1" ht="11.25" x14ac:dyDescent="0.2">
      <c r="B190" s="32"/>
      <c r="D190" s="141" t="s">
        <v>218</v>
      </c>
      <c r="F190" s="142" t="s">
        <v>920</v>
      </c>
      <c r="I190" s="143"/>
      <c r="L190" s="32"/>
      <c r="M190" s="144"/>
      <c r="T190" s="56"/>
      <c r="AT190" s="17" t="s">
        <v>218</v>
      </c>
      <c r="AU190" s="17" t="s">
        <v>81</v>
      </c>
    </row>
    <row r="191" spans="2:65" s="11" customFormat="1" ht="11.25" x14ac:dyDescent="0.2">
      <c r="B191" s="145"/>
      <c r="D191" s="141" t="s">
        <v>220</v>
      </c>
      <c r="E191" s="146" t="s">
        <v>1</v>
      </c>
      <c r="F191" s="147" t="s">
        <v>922</v>
      </c>
      <c r="H191" s="146" t="s">
        <v>1</v>
      </c>
      <c r="I191" s="148"/>
      <c r="L191" s="145"/>
      <c r="M191" s="149"/>
      <c r="T191" s="150"/>
      <c r="AT191" s="146" t="s">
        <v>220</v>
      </c>
      <c r="AU191" s="146" t="s">
        <v>81</v>
      </c>
      <c r="AV191" s="11" t="s">
        <v>81</v>
      </c>
      <c r="AW191" s="11" t="s">
        <v>30</v>
      </c>
      <c r="AX191" s="11" t="s">
        <v>73</v>
      </c>
      <c r="AY191" s="146" t="s">
        <v>211</v>
      </c>
    </row>
    <row r="192" spans="2:65" s="12" customFormat="1" ht="11.25" x14ac:dyDescent="0.2">
      <c r="B192" s="151"/>
      <c r="D192" s="141" t="s">
        <v>220</v>
      </c>
      <c r="E192" s="152" t="s">
        <v>578</v>
      </c>
      <c r="F192" s="153" t="s">
        <v>923</v>
      </c>
      <c r="H192" s="154">
        <v>0.56100000000000005</v>
      </c>
      <c r="I192" s="155"/>
      <c r="L192" s="151"/>
      <c r="M192" s="156"/>
      <c r="T192" s="157"/>
      <c r="AT192" s="152" t="s">
        <v>220</v>
      </c>
      <c r="AU192" s="152" t="s">
        <v>81</v>
      </c>
      <c r="AV192" s="12" t="s">
        <v>90</v>
      </c>
      <c r="AW192" s="12" t="s">
        <v>30</v>
      </c>
      <c r="AX192" s="12" t="s">
        <v>81</v>
      </c>
      <c r="AY192" s="152" t="s">
        <v>211</v>
      </c>
    </row>
    <row r="193" spans="2:65" s="1" customFormat="1" ht="21.75" customHeight="1" x14ac:dyDescent="0.2">
      <c r="B193" s="32"/>
      <c r="C193" s="128" t="s">
        <v>583</v>
      </c>
      <c r="D193" s="128" t="s">
        <v>212</v>
      </c>
      <c r="E193" s="129" t="s">
        <v>924</v>
      </c>
      <c r="F193" s="130" t="s">
        <v>925</v>
      </c>
      <c r="G193" s="131" t="s">
        <v>237</v>
      </c>
      <c r="H193" s="132">
        <v>57.177</v>
      </c>
      <c r="I193" s="133"/>
      <c r="J193" s="134">
        <f>ROUND(I193*H193,2)</f>
        <v>0</v>
      </c>
      <c r="K193" s="130" t="s">
        <v>216</v>
      </c>
      <c r="L193" s="32"/>
      <c r="M193" s="135" t="s">
        <v>1</v>
      </c>
      <c r="N193" s="136" t="s">
        <v>38</v>
      </c>
      <c r="P193" s="137">
        <f>O193*H193</f>
        <v>0</v>
      </c>
      <c r="Q193" s="137">
        <v>2.2563399999999998</v>
      </c>
      <c r="R193" s="137">
        <f>Q193*H193</f>
        <v>129.01075218</v>
      </c>
      <c r="S193" s="137">
        <v>0</v>
      </c>
      <c r="T193" s="138">
        <f>S193*H193</f>
        <v>0</v>
      </c>
      <c r="AR193" s="139" t="s">
        <v>210</v>
      </c>
      <c r="AT193" s="139" t="s">
        <v>212</v>
      </c>
      <c r="AU193" s="139" t="s">
        <v>81</v>
      </c>
      <c r="AY193" s="17" t="s">
        <v>211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7" t="s">
        <v>81</v>
      </c>
      <c r="BK193" s="140">
        <f>ROUND(I193*H193,2)</f>
        <v>0</v>
      </c>
      <c r="BL193" s="17" t="s">
        <v>210</v>
      </c>
      <c r="BM193" s="139" t="s">
        <v>926</v>
      </c>
    </row>
    <row r="194" spans="2:65" s="1" customFormat="1" ht="11.25" x14ac:dyDescent="0.2">
      <c r="B194" s="32"/>
      <c r="D194" s="141" t="s">
        <v>218</v>
      </c>
      <c r="F194" s="142" t="s">
        <v>925</v>
      </c>
      <c r="I194" s="143"/>
      <c r="L194" s="32"/>
      <c r="M194" s="144"/>
      <c r="T194" s="56"/>
      <c r="AT194" s="17" t="s">
        <v>218</v>
      </c>
      <c r="AU194" s="17" t="s">
        <v>81</v>
      </c>
    </row>
    <row r="195" spans="2:65" s="11" customFormat="1" ht="11.25" x14ac:dyDescent="0.2">
      <c r="B195" s="145"/>
      <c r="D195" s="141" t="s">
        <v>220</v>
      </c>
      <c r="E195" s="146" t="s">
        <v>1</v>
      </c>
      <c r="F195" s="147" t="s">
        <v>927</v>
      </c>
      <c r="H195" s="146" t="s">
        <v>1</v>
      </c>
      <c r="I195" s="148"/>
      <c r="L195" s="145"/>
      <c r="M195" s="149"/>
      <c r="T195" s="150"/>
      <c r="AT195" s="146" t="s">
        <v>220</v>
      </c>
      <c r="AU195" s="146" t="s">
        <v>81</v>
      </c>
      <c r="AV195" s="11" t="s">
        <v>81</v>
      </c>
      <c r="AW195" s="11" t="s">
        <v>30</v>
      </c>
      <c r="AX195" s="11" t="s">
        <v>73</v>
      </c>
      <c r="AY195" s="146" t="s">
        <v>211</v>
      </c>
    </row>
    <row r="196" spans="2:65" s="12" customFormat="1" ht="11.25" x14ac:dyDescent="0.2">
      <c r="B196" s="151"/>
      <c r="D196" s="141" t="s">
        <v>220</v>
      </c>
      <c r="E196" s="152" t="s">
        <v>587</v>
      </c>
      <c r="F196" s="153" t="s">
        <v>928</v>
      </c>
      <c r="H196" s="154">
        <v>56.613</v>
      </c>
      <c r="I196" s="155"/>
      <c r="L196" s="151"/>
      <c r="M196" s="156"/>
      <c r="T196" s="157"/>
      <c r="AT196" s="152" t="s">
        <v>220</v>
      </c>
      <c r="AU196" s="152" t="s">
        <v>81</v>
      </c>
      <c r="AV196" s="12" t="s">
        <v>90</v>
      </c>
      <c r="AW196" s="12" t="s">
        <v>30</v>
      </c>
      <c r="AX196" s="12" t="s">
        <v>73</v>
      </c>
      <c r="AY196" s="152" t="s">
        <v>211</v>
      </c>
    </row>
    <row r="197" spans="2:65" s="12" customFormat="1" ht="11.25" x14ac:dyDescent="0.2">
      <c r="B197" s="151"/>
      <c r="D197" s="141" t="s">
        <v>220</v>
      </c>
      <c r="E197" s="152" t="s">
        <v>726</v>
      </c>
      <c r="F197" s="153" t="s">
        <v>929</v>
      </c>
      <c r="H197" s="154">
        <v>0.54600000000000004</v>
      </c>
      <c r="I197" s="155"/>
      <c r="L197" s="151"/>
      <c r="M197" s="156"/>
      <c r="T197" s="157"/>
      <c r="AT197" s="152" t="s">
        <v>220</v>
      </c>
      <c r="AU197" s="152" t="s">
        <v>81</v>
      </c>
      <c r="AV197" s="12" t="s">
        <v>90</v>
      </c>
      <c r="AW197" s="12" t="s">
        <v>30</v>
      </c>
      <c r="AX197" s="12" t="s">
        <v>73</v>
      </c>
      <c r="AY197" s="152" t="s">
        <v>211</v>
      </c>
    </row>
    <row r="198" spans="2:65" s="12" customFormat="1" ht="11.25" x14ac:dyDescent="0.2">
      <c r="B198" s="151"/>
      <c r="D198" s="141" t="s">
        <v>220</v>
      </c>
      <c r="E198" s="152" t="s">
        <v>777</v>
      </c>
      <c r="F198" s="153" t="s">
        <v>930</v>
      </c>
      <c r="H198" s="154">
        <v>1.7999999999999999E-2</v>
      </c>
      <c r="I198" s="155"/>
      <c r="L198" s="151"/>
      <c r="M198" s="156"/>
      <c r="T198" s="157"/>
      <c r="AT198" s="152" t="s">
        <v>220</v>
      </c>
      <c r="AU198" s="152" t="s">
        <v>81</v>
      </c>
      <c r="AV198" s="12" t="s">
        <v>90</v>
      </c>
      <c r="AW198" s="12" t="s">
        <v>30</v>
      </c>
      <c r="AX198" s="12" t="s">
        <v>73</v>
      </c>
      <c r="AY198" s="152" t="s">
        <v>211</v>
      </c>
    </row>
    <row r="199" spans="2:65" s="12" customFormat="1" ht="11.25" x14ac:dyDescent="0.2">
      <c r="B199" s="151"/>
      <c r="D199" s="141" t="s">
        <v>220</v>
      </c>
      <c r="E199" s="152" t="s">
        <v>931</v>
      </c>
      <c r="F199" s="153" t="s">
        <v>932</v>
      </c>
      <c r="H199" s="154">
        <v>57.177</v>
      </c>
      <c r="I199" s="155"/>
      <c r="L199" s="151"/>
      <c r="M199" s="156"/>
      <c r="T199" s="157"/>
      <c r="AT199" s="152" t="s">
        <v>220</v>
      </c>
      <c r="AU199" s="152" t="s">
        <v>81</v>
      </c>
      <c r="AV199" s="12" t="s">
        <v>90</v>
      </c>
      <c r="AW199" s="12" t="s">
        <v>30</v>
      </c>
      <c r="AX199" s="12" t="s">
        <v>81</v>
      </c>
      <c r="AY199" s="152" t="s">
        <v>211</v>
      </c>
    </row>
    <row r="200" spans="2:65" s="1" customFormat="1" ht="16.5" customHeight="1" x14ac:dyDescent="0.2">
      <c r="B200" s="32"/>
      <c r="C200" s="128" t="s">
        <v>8</v>
      </c>
      <c r="D200" s="128" t="s">
        <v>212</v>
      </c>
      <c r="E200" s="129" t="s">
        <v>933</v>
      </c>
      <c r="F200" s="130" t="s">
        <v>934</v>
      </c>
      <c r="G200" s="131" t="s">
        <v>215</v>
      </c>
      <c r="H200" s="132">
        <v>94.534999999999997</v>
      </c>
      <c r="I200" s="133"/>
      <c r="J200" s="134">
        <f>ROUND(I200*H200,2)</f>
        <v>0</v>
      </c>
      <c r="K200" s="130" t="s">
        <v>216</v>
      </c>
      <c r="L200" s="32"/>
      <c r="M200" s="135" t="s">
        <v>1</v>
      </c>
      <c r="N200" s="136" t="s">
        <v>38</v>
      </c>
      <c r="P200" s="137">
        <f>O200*H200</f>
        <v>0</v>
      </c>
      <c r="Q200" s="137">
        <v>2.6900000000000001E-3</v>
      </c>
      <c r="R200" s="137">
        <f>Q200*H200</f>
        <v>0.25429915000000003</v>
      </c>
      <c r="S200" s="137">
        <v>0</v>
      </c>
      <c r="T200" s="138">
        <f>S200*H200</f>
        <v>0</v>
      </c>
      <c r="AR200" s="139" t="s">
        <v>210</v>
      </c>
      <c r="AT200" s="139" t="s">
        <v>212</v>
      </c>
      <c r="AU200" s="139" t="s">
        <v>81</v>
      </c>
      <c r="AY200" s="17" t="s">
        <v>211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7" t="s">
        <v>81</v>
      </c>
      <c r="BK200" s="140">
        <f>ROUND(I200*H200,2)</f>
        <v>0</v>
      </c>
      <c r="BL200" s="17" t="s">
        <v>210</v>
      </c>
      <c r="BM200" s="139" t="s">
        <v>935</v>
      </c>
    </row>
    <row r="201" spans="2:65" s="1" customFormat="1" ht="11.25" x14ac:dyDescent="0.2">
      <c r="B201" s="32"/>
      <c r="D201" s="141" t="s">
        <v>218</v>
      </c>
      <c r="F201" s="142" t="s">
        <v>934</v>
      </c>
      <c r="I201" s="143"/>
      <c r="L201" s="32"/>
      <c r="M201" s="144"/>
      <c r="T201" s="56"/>
      <c r="AT201" s="17" t="s">
        <v>218</v>
      </c>
      <c r="AU201" s="17" t="s">
        <v>81</v>
      </c>
    </row>
    <row r="202" spans="2:65" s="11" customFormat="1" ht="11.25" x14ac:dyDescent="0.2">
      <c r="B202" s="145"/>
      <c r="D202" s="141" t="s">
        <v>220</v>
      </c>
      <c r="E202" s="146" t="s">
        <v>1</v>
      </c>
      <c r="F202" s="147" t="s">
        <v>863</v>
      </c>
      <c r="H202" s="146" t="s">
        <v>1</v>
      </c>
      <c r="I202" s="148"/>
      <c r="L202" s="145"/>
      <c r="M202" s="149"/>
      <c r="T202" s="150"/>
      <c r="AT202" s="146" t="s">
        <v>220</v>
      </c>
      <c r="AU202" s="146" t="s">
        <v>81</v>
      </c>
      <c r="AV202" s="11" t="s">
        <v>81</v>
      </c>
      <c r="AW202" s="11" t="s">
        <v>30</v>
      </c>
      <c r="AX202" s="11" t="s">
        <v>73</v>
      </c>
      <c r="AY202" s="146" t="s">
        <v>211</v>
      </c>
    </row>
    <row r="203" spans="2:65" s="12" customFormat="1" ht="11.25" x14ac:dyDescent="0.2">
      <c r="B203" s="151"/>
      <c r="D203" s="141" t="s">
        <v>220</v>
      </c>
      <c r="E203" s="152" t="s">
        <v>592</v>
      </c>
      <c r="F203" s="153" t="s">
        <v>936</v>
      </c>
      <c r="H203" s="154">
        <v>45.354999999999997</v>
      </c>
      <c r="I203" s="155"/>
      <c r="L203" s="151"/>
      <c r="M203" s="156"/>
      <c r="T203" s="157"/>
      <c r="AT203" s="152" t="s">
        <v>220</v>
      </c>
      <c r="AU203" s="152" t="s">
        <v>81</v>
      </c>
      <c r="AV203" s="12" t="s">
        <v>90</v>
      </c>
      <c r="AW203" s="12" t="s">
        <v>30</v>
      </c>
      <c r="AX203" s="12" t="s">
        <v>73</v>
      </c>
      <c r="AY203" s="152" t="s">
        <v>211</v>
      </c>
    </row>
    <row r="204" spans="2:65" s="12" customFormat="1" ht="11.25" x14ac:dyDescent="0.2">
      <c r="B204" s="151"/>
      <c r="D204" s="141" t="s">
        <v>220</v>
      </c>
      <c r="E204" s="152" t="s">
        <v>108</v>
      </c>
      <c r="F204" s="153" t="s">
        <v>937</v>
      </c>
      <c r="H204" s="154">
        <v>16.48</v>
      </c>
      <c r="I204" s="155"/>
      <c r="L204" s="151"/>
      <c r="M204" s="156"/>
      <c r="T204" s="157"/>
      <c r="AT204" s="152" t="s">
        <v>220</v>
      </c>
      <c r="AU204" s="152" t="s">
        <v>81</v>
      </c>
      <c r="AV204" s="12" t="s">
        <v>90</v>
      </c>
      <c r="AW204" s="12" t="s">
        <v>30</v>
      </c>
      <c r="AX204" s="12" t="s">
        <v>73</v>
      </c>
      <c r="AY204" s="152" t="s">
        <v>211</v>
      </c>
    </row>
    <row r="205" spans="2:65" s="12" customFormat="1" ht="11.25" x14ac:dyDescent="0.2">
      <c r="B205" s="151"/>
      <c r="D205" s="141" t="s">
        <v>220</v>
      </c>
      <c r="E205" s="152" t="s">
        <v>595</v>
      </c>
      <c r="F205" s="153" t="s">
        <v>938</v>
      </c>
      <c r="H205" s="154">
        <v>16.600000000000001</v>
      </c>
      <c r="I205" s="155"/>
      <c r="L205" s="151"/>
      <c r="M205" s="156"/>
      <c r="T205" s="157"/>
      <c r="AT205" s="152" t="s">
        <v>220</v>
      </c>
      <c r="AU205" s="152" t="s">
        <v>81</v>
      </c>
      <c r="AV205" s="12" t="s">
        <v>90</v>
      </c>
      <c r="AW205" s="12" t="s">
        <v>30</v>
      </c>
      <c r="AX205" s="12" t="s">
        <v>73</v>
      </c>
      <c r="AY205" s="152" t="s">
        <v>211</v>
      </c>
    </row>
    <row r="206" spans="2:65" s="12" customFormat="1" ht="11.25" x14ac:dyDescent="0.2">
      <c r="B206" s="151"/>
      <c r="D206" s="141" t="s">
        <v>220</v>
      </c>
      <c r="E206" s="152" t="s">
        <v>806</v>
      </c>
      <c r="F206" s="153" t="s">
        <v>939</v>
      </c>
      <c r="H206" s="154">
        <v>16.100000000000001</v>
      </c>
      <c r="I206" s="155"/>
      <c r="L206" s="151"/>
      <c r="M206" s="156"/>
      <c r="T206" s="157"/>
      <c r="AT206" s="152" t="s">
        <v>220</v>
      </c>
      <c r="AU206" s="152" t="s">
        <v>81</v>
      </c>
      <c r="AV206" s="12" t="s">
        <v>90</v>
      </c>
      <c r="AW206" s="12" t="s">
        <v>30</v>
      </c>
      <c r="AX206" s="12" t="s">
        <v>73</v>
      </c>
      <c r="AY206" s="152" t="s">
        <v>211</v>
      </c>
    </row>
    <row r="207" spans="2:65" s="12" customFormat="1" ht="11.25" x14ac:dyDescent="0.2">
      <c r="B207" s="151"/>
      <c r="D207" s="141" t="s">
        <v>220</v>
      </c>
      <c r="E207" s="152" t="s">
        <v>940</v>
      </c>
      <c r="F207" s="153" t="s">
        <v>941</v>
      </c>
      <c r="H207" s="154">
        <v>94.534999999999997</v>
      </c>
      <c r="I207" s="155"/>
      <c r="L207" s="151"/>
      <c r="M207" s="156"/>
      <c r="T207" s="157"/>
      <c r="AT207" s="152" t="s">
        <v>220</v>
      </c>
      <c r="AU207" s="152" t="s">
        <v>81</v>
      </c>
      <c r="AV207" s="12" t="s">
        <v>90</v>
      </c>
      <c r="AW207" s="12" t="s">
        <v>30</v>
      </c>
      <c r="AX207" s="12" t="s">
        <v>81</v>
      </c>
      <c r="AY207" s="152" t="s">
        <v>211</v>
      </c>
    </row>
    <row r="208" spans="2:65" s="1" customFormat="1" ht="16.5" customHeight="1" x14ac:dyDescent="0.2">
      <c r="B208" s="32"/>
      <c r="C208" s="128" t="s">
        <v>597</v>
      </c>
      <c r="D208" s="128" t="s">
        <v>212</v>
      </c>
      <c r="E208" s="129" t="s">
        <v>942</v>
      </c>
      <c r="F208" s="130" t="s">
        <v>943</v>
      </c>
      <c r="G208" s="131" t="s">
        <v>215</v>
      </c>
      <c r="H208" s="132">
        <v>94.534999999999997</v>
      </c>
      <c r="I208" s="133"/>
      <c r="J208" s="134">
        <f>ROUND(I208*H208,2)</f>
        <v>0</v>
      </c>
      <c r="K208" s="130" t="s">
        <v>216</v>
      </c>
      <c r="L208" s="32"/>
      <c r="M208" s="135" t="s">
        <v>1</v>
      </c>
      <c r="N208" s="136" t="s">
        <v>38</v>
      </c>
      <c r="P208" s="137">
        <f>O208*H208</f>
        <v>0</v>
      </c>
      <c r="Q208" s="137">
        <v>0</v>
      </c>
      <c r="R208" s="137">
        <f>Q208*H208</f>
        <v>0</v>
      </c>
      <c r="S208" s="137">
        <v>0</v>
      </c>
      <c r="T208" s="138">
        <f>S208*H208</f>
        <v>0</v>
      </c>
      <c r="AR208" s="139" t="s">
        <v>210</v>
      </c>
      <c r="AT208" s="139" t="s">
        <v>212</v>
      </c>
      <c r="AU208" s="139" t="s">
        <v>81</v>
      </c>
      <c r="AY208" s="17" t="s">
        <v>211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7" t="s">
        <v>81</v>
      </c>
      <c r="BK208" s="140">
        <f>ROUND(I208*H208,2)</f>
        <v>0</v>
      </c>
      <c r="BL208" s="17" t="s">
        <v>210</v>
      </c>
      <c r="BM208" s="139" t="s">
        <v>944</v>
      </c>
    </row>
    <row r="209" spans="2:65" s="1" customFormat="1" ht="11.25" x14ac:dyDescent="0.2">
      <c r="B209" s="32"/>
      <c r="D209" s="141" t="s">
        <v>218</v>
      </c>
      <c r="F209" s="142" t="s">
        <v>943</v>
      </c>
      <c r="I209" s="143"/>
      <c r="L209" s="32"/>
      <c r="M209" s="144"/>
      <c r="T209" s="56"/>
      <c r="AT209" s="17" t="s">
        <v>218</v>
      </c>
      <c r="AU209" s="17" t="s">
        <v>81</v>
      </c>
    </row>
    <row r="210" spans="2:65" s="1" customFormat="1" ht="16.5" customHeight="1" x14ac:dyDescent="0.2">
      <c r="B210" s="32"/>
      <c r="C210" s="128" t="s">
        <v>603</v>
      </c>
      <c r="D210" s="128" t="s">
        <v>212</v>
      </c>
      <c r="E210" s="129" t="s">
        <v>945</v>
      </c>
      <c r="F210" s="130" t="s">
        <v>946</v>
      </c>
      <c r="G210" s="131" t="s">
        <v>243</v>
      </c>
      <c r="H210" s="132">
        <v>0.48299999999999998</v>
      </c>
      <c r="I210" s="133"/>
      <c r="J210" s="134">
        <f>ROUND(I210*H210,2)</f>
        <v>0</v>
      </c>
      <c r="K210" s="130" t="s">
        <v>216</v>
      </c>
      <c r="L210" s="32"/>
      <c r="M210" s="135" t="s">
        <v>1</v>
      </c>
      <c r="N210" s="136" t="s">
        <v>38</v>
      </c>
      <c r="P210" s="137">
        <f>O210*H210</f>
        <v>0</v>
      </c>
      <c r="Q210" s="137">
        <v>1.0606199999999999</v>
      </c>
      <c r="R210" s="137">
        <f>Q210*H210</f>
        <v>0.51227945999999991</v>
      </c>
      <c r="S210" s="137">
        <v>0</v>
      </c>
      <c r="T210" s="138">
        <f>S210*H210</f>
        <v>0</v>
      </c>
      <c r="AR210" s="139" t="s">
        <v>210</v>
      </c>
      <c r="AT210" s="139" t="s">
        <v>212</v>
      </c>
      <c r="AU210" s="139" t="s">
        <v>81</v>
      </c>
      <c r="AY210" s="17" t="s">
        <v>211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7" t="s">
        <v>81</v>
      </c>
      <c r="BK210" s="140">
        <f>ROUND(I210*H210,2)</f>
        <v>0</v>
      </c>
      <c r="BL210" s="17" t="s">
        <v>210</v>
      </c>
      <c r="BM210" s="139" t="s">
        <v>947</v>
      </c>
    </row>
    <row r="211" spans="2:65" s="1" customFormat="1" ht="11.25" x14ac:dyDescent="0.2">
      <c r="B211" s="32"/>
      <c r="D211" s="141" t="s">
        <v>218</v>
      </c>
      <c r="F211" s="142" t="s">
        <v>946</v>
      </c>
      <c r="I211" s="143"/>
      <c r="L211" s="32"/>
      <c r="M211" s="144"/>
      <c r="T211" s="56"/>
      <c r="AT211" s="17" t="s">
        <v>218</v>
      </c>
      <c r="AU211" s="17" t="s">
        <v>81</v>
      </c>
    </row>
    <row r="212" spans="2:65" s="11" customFormat="1" ht="11.25" x14ac:dyDescent="0.2">
      <c r="B212" s="145"/>
      <c r="D212" s="141" t="s">
        <v>220</v>
      </c>
      <c r="E212" s="146" t="s">
        <v>1</v>
      </c>
      <c r="F212" s="147" t="s">
        <v>922</v>
      </c>
      <c r="H212" s="146" t="s">
        <v>1</v>
      </c>
      <c r="I212" s="148"/>
      <c r="L212" s="145"/>
      <c r="M212" s="149"/>
      <c r="T212" s="150"/>
      <c r="AT212" s="146" t="s">
        <v>220</v>
      </c>
      <c r="AU212" s="146" t="s">
        <v>81</v>
      </c>
      <c r="AV212" s="11" t="s">
        <v>81</v>
      </c>
      <c r="AW212" s="11" t="s">
        <v>30</v>
      </c>
      <c r="AX212" s="11" t="s">
        <v>73</v>
      </c>
      <c r="AY212" s="146" t="s">
        <v>211</v>
      </c>
    </row>
    <row r="213" spans="2:65" s="12" customFormat="1" ht="11.25" x14ac:dyDescent="0.2">
      <c r="B213" s="151"/>
      <c r="D213" s="141" t="s">
        <v>220</v>
      </c>
      <c r="E213" s="152" t="s">
        <v>607</v>
      </c>
      <c r="F213" s="153" t="s">
        <v>948</v>
      </c>
      <c r="H213" s="154">
        <v>0.48299999999999998</v>
      </c>
      <c r="I213" s="155"/>
      <c r="L213" s="151"/>
      <c r="M213" s="156"/>
      <c r="T213" s="157"/>
      <c r="AT213" s="152" t="s">
        <v>220</v>
      </c>
      <c r="AU213" s="152" t="s">
        <v>81</v>
      </c>
      <c r="AV213" s="12" t="s">
        <v>90</v>
      </c>
      <c r="AW213" s="12" t="s">
        <v>30</v>
      </c>
      <c r="AX213" s="12" t="s">
        <v>81</v>
      </c>
      <c r="AY213" s="152" t="s">
        <v>211</v>
      </c>
    </row>
    <row r="214" spans="2:65" s="10" customFormat="1" ht="25.9" customHeight="1" x14ac:dyDescent="0.2">
      <c r="B214" s="118"/>
      <c r="D214" s="119" t="s">
        <v>72</v>
      </c>
      <c r="E214" s="120" t="s">
        <v>234</v>
      </c>
      <c r="F214" s="120" t="s">
        <v>949</v>
      </c>
      <c r="I214" s="121"/>
      <c r="J214" s="122">
        <f>BK214</f>
        <v>0</v>
      </c>
      <c r="L214" s="118"/>
      <c r="M214" s="123"/>
      <c r="P214" s="124">
        <f>SUM(P215:P307)</f>
        <v>0</v>
      </c>
      <c r="R214" s="124">
        <f>SUM(R215:R307)</f>
        <v>182.51405021000008</v>
      </c>
      <c r="T214" s="125">
        <f>SUM(T215:T307)</f>
        <v>0</v>
      </c>
      <c r="AR214" s="119" t="s">
        <v>210</v>
      </c>
      <c r="AT214" s="126" t="s">
        <v>72</v>
      </c>
      <c r="AU214" s="126" t="s">
        <v>73</v>
      </c>
      <c r="AY214" s="119" t="s">
        <v>211</v>
      </c>
      <c r="BK214" s="127">
        <f>SUM(BK215:BK307)</f>
        <v>0</v>
      </c>
    </row>
    <row r="215" spans="2:65" s="1" customFormat="1" ht="24.2" customHeight="1" x14ac:dyDescent="0.2">
      <c r="B215" s="32"/>
      <c r="C215" s="128" t="s">
        <v>616</v>
      </c>
      <c r="D215" s="128" t="s">
        <v>212</v>
      </c>
      <c r="E215" s="129" t="s">
        <v>950</v>
      </c>
      <c r="F215" s="130" t="s">
        <v>951</v>
      </c>
      <c r="G215" s="131" t="s">
        <v>215</v>
      </c>
      <c r="H215" s="132">
        <v>108.803</v>
      </c>
      <c r="I215" s="133"/>
      <c r="J215" s="134">
        <f>ROUND(I215*H215,2)</f>
        <v>0</v>
      </c>
      <c r="K215" s="130" t="s">
        <v>216</v>
      </c>
      <c r="L215" s="32"/>
      <c r="M215" s="135" t="s">
        <v>1</v>
      </c>
      <c r="N215" s="136" t="s">
        <v>38</v>
      </c>
      <c r="P215" s="137">
        <f>O215*H215</f>
        <v>0</v>
      </c>
      <c r="Q215" s="137">
        <v>0.95650000000000002</v>
      </c>
      <c r="R215" s="137">
        <f>Q215*H215</f>
        <v>104.0700695</v>
      </c>
      <c r="S215" s="137">
        <v>0</v>
      </c>
      <c r="T215" s="138">
        <f>S215*H215</f>
        <v>0</v>
      </c>
      <c r="AR215" s="139" t="s">
        <v>210</v>
      </c>
      <c r="AT215" s="139" t="s">
        <v>212</v>
      </c>
      <c r="AU215" s="139" t="s">
        <v>81</v>
      </c>
      <c r="AY215" s="17" t="s">
        <v>211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17" t="s">
        <v>81</v>
      </c>
      <c r="BK215" s="140">
        <f>ROUND(I215*H215,2)</f>
        <v>0</v>
      </c>
      <c r="BL215" s="17" t="s">
        <v>210</v>
      </c>
      <c r="BM215" s="139" t="s">
        <v>952</v>
      </c>
    </row>
    <row r="216" spans="2:65" s="1" customFormat="1" ht="11.25" x14ac:dyDescent="0.2">
      <c r="B216" s="32"/>
      <c r="D216" s="141" t="s">
        <v>218</v>
      </c>
      <c r="F216" s="142" t="s">
        <v>951</v>
      </c>
      <c r="I216" s="143"/>
      <c r="L216" s="32"/>
      <c r="M216" s="144"/>
      <c r="T216" s="56"/>
      <c r="AT216" s="17" t="s">
        <v>218</v>
      </c>
      <c r="AU216" s="17" t="s">
        <v>81</v>
      </c>
    </row>
    <row r="217" spans="2:65" s="12" customFormat="1" ht="11.25" x14ac:dyDescent="0.2">
      <c r="B217" s="151"/>
      <c r="D217" s="141" t="s">
        <v>220</v>
      </c>
      <c r="E217" s="152" t="s">
        <v>621</v>
      </c>
      <c r="F217" s="153" t="s">
        <v>953</v>
      </c>
      <c r="H217" s="154">
        <v>34.979999999999997</v>
      </c>
      <c r="I217" s="155"/>
      <c r="L217" s="151"/>
      <c r="M217" s="156"/>
      <c r="T217" s="157"/>
      <c r="AT217" s="152" t="s">
        <v>220</v>
      </c>
      <c r="AU217" s="152" t="s">
        <v>81</v>
      </c>
      <c r="AV217" s="12" t="s">
        <v>90</v>
      </c>
      <c r="AW217" s="12" t="s">
        <v>30</v>
      </c>
      <c r="AX217" s="12" t="s">
        <v>73</v>
      </c>
      <c r="AY217" s="152" t="s">
        <v>211</v>
      </c>
    </row>
    <row r="218" spans="2:65" s="12" customFormat="1" ht="11.25" x14ac:dyDescent="0.2">
      <c r="B218" s="151"/>
      <c r="D218" s="141" t="s">
        <v>220</v>
      </c>
      <c r="E218" s="152" t="s">
        <v>113</v>
      </c>
      <c r="F218" s="153" t="s">
        <v>954</v>
      </c>
      <c r="H218" s="154">
        <v>13.9</v>
      </c>
      <c r="I218" s="155"/>
      <c r="L218" s="151"/>
      <c r="M218" s="156"/>
      <c r="T218" s="157"/>
      <c r="AT218" s="152" t="s">
        <v>220</v>
      </c>
      <c r="AU218" s="152" t="s">
        <v>81</v>
      </c>
      <c r="AV218" s="12" t="s">
        <v>90</v>
      </c>
      <c r="AW218" s="12" t="s">
        <v>30</v>
      </c>
      <c r="AX218" s="12" t="s">
        <v>73</v>
      </c>
      <c r="AY218" s="152" t="s">
        <v>211</v>
      </c>
    </row>
    <row r="219" spans="2:65" s="12" customFormat="1" ht="11.25" x14ac:dyDescent="0.2">
      <c r="B219" s="151"/>
      <c r="D219" s="141" t="s">
        <v>220</v>
      </c>
      <c r="E219" s="152" t="s">
        <v>133</v>
      </c>
      <c r="F219" s="153" t="s">
        <v>955</v>
      </c>
      <c r="H219" s="154">
        <v>20.78</v>
      </c>
      <c r="I219" s="155"/>
      <c r="L219" s="151"/>
      <c r="M219" s="156"/>
      <c r="T219" s="157"/>
      <c r="AT219" s="152" t="s">
        <v>220</v>
      </c>
      <c r="AU219" s="152" t="s">
        <v>81</v>
      </c>
      <c r="AV219" s="12" t="s">
        <v>90</v>
      </c>
      <c r="AW219" s="12" t="s">
        <v>30</v>
      </c>
      <c r="AX219" s="12" t="s">
        <v>73</v>
      </c>
      <c r="AY219" s="152" t="s">
        <v>211</v>
      </c>
    </row>
    <row r="220" spans="2:65" s="12" customFormat="1" ht="11.25" x14ac:dyDescent="0.2">
      <c r="B220" s="151"/>
      <c r="D220" s="141" t="s">
        <v>220</v>
      </c>
      <c r="E220" s="152" t="s">
        <v>145</v>
      </c>
      <c r="F220" s="153" t="s">
        <v>956</v>
      </c>
      <c r="H220" s="154">
        <v>39.143000000000001</v>
      </c>
      <c r="I220" s="155"/>
      <c r="L220" s="151"/>
      <c r="M220" s="156"/>
      <c r="T220" s="157"/>
      <c r="AT220" s="152" t="s">
        <v>220</v>
      </c>
      <c r="AU220" s="152" t="s">
        <v>81</v>
      </c>
      <c r="AV220" s="12" t="s">
        <v>90</v>
      </c>
      <c r="AW220" s="12" t="s">
        <v>30</v>
      </c>
      <c r="AX220" s="12" t="s">
        <v>73</v>
      </c>
      <c r="AY220" s="152" t="s">
        <v>211</v>
      </c>
    </row>
    <row r="221" spans="2:65" s="12" customFormat="1" ht="11.25" x14ac:dyDescent="0.2">
      <c r="B221" s="151"/>
      <c r="D221" s="141" t="s">
        <v>220</v>
      </c>
      <c r="E221" s="152" t="s">
        <v>151</v>
      </c>
      <c r="F221" s="153" t="s">
        <v>957</v>
      </c>
      <c r="H221" s="154">
        <v>108.803</v>
      </c>
      <c r="I221" s="155"/>
      <c r="L221" s="151"/>
      <c r="M221" s="156"/>
      <c r="T221" s="157"/>
      <c r="AT221" s="152" t="s">
        <v>220</v>
      </c>
      <c r="AU221" s="152" t="s">
        <v>81</v>
      </c>
      <c r="AV221" s="12" t="s">
        <v>90</v>
      </c>
      <c r="AW221" s="12" t="s">
        <v>30</v>
      </c>
      <c r="AX221" s="12" t="s">
        <v>81</v>
      </c>
      <c r="AY221" s="152" t="s">
        <v>211</v>
      </c>
    </row>
    <row r="222" spans="2:65" s="1" customFormat="1" ht="24.2" customHeight="1" x14ac:dyDescent="0.2">
      <c r="B222" s="32"/>
      <c r="C222" s="128" t="s">
        <v>642</v>
      </c>
      <c r="D222" s="128" t="s">
        <v>212</v>
      </c>
      <c r="E222" s="129" t="s">
        <v>958</v>
      </c>
      <c r="F222" s="130" t="s">
        <v>959</v>
      </c>
      <c r="G222" s="131" t="s">
        <v>215</v>
      </c>
      <c r="H222" s="132">
        <v>38.664999999999999</v>
      </c>
      <c r="I222" s="133"/>
      <c r="J222" s="134">
        <f>ROUND(I222*H222,2)</f>
        <v>0</v>
      </c>
      <c r="K222" s="130" t="s">
        <v>216</v>
      </c>
      <c r="L222" s="32"/>
      <c r="M222" s="135" t="s">
        <v>1</v>
      </c>
      <c r="N222" s="136" t="s">
        <v>38</v>
      </c>
      <c r="P222" s="137">
        <f>O222*H222</f>
        <v>0</v>
      </c>
      <c r="Q222" s="137">
        <v>0.25098999999999999</v>
      </c>
      <c r="R222" s="137">
        <f>Q222*H222</f>
        <v>9.7045283499999986</v>
      </c>
      <c r="S222" s="137">
        <v>0</v>
      </c>
      <c r="T222" s="138">
        <f>S222*H222</f>
        <v>0</v>
      </c>
      <c r="AR222" s="139" t="s">
        <v>210</v>
      </c>
      <c r="AT222" s="139" t="s">
        <v>212</v>
      </c>
      <c r="AU222" s="139" t="s">
        <v>81</v>
      </c>
      <c r="AY222" s="17" t="s">
        <v>211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7" t="s">
        <v>81</v>
      </c>
      <c r="BK222" s="140">
        <f>ROUND(I222*H222,2)</f>
        <v>0</v>
      </c>
      <c r="BL222" s="17" t="s">
        <v>210</v>
      </c>
      <c r="BM222" s="139" t="s">
        <v>960</v>
      </c>
    </row>
    <row r="223" spans="2:65" s="1" customFormat="1" ht="19.5" x14ac:dyDescent="0.2">
      <c r="B223" s="32"/>
      <c r="D223" s="141" t="s">
        <v>218</v>
      </c>
      <c r="F223" s="142" t="s">
        <v>959</v>
      </c>
      <c r="I223" s="143"/>
      <c r="L223" s="32"/>
      <c r="M223" s="144"/>
      <c r="T223" s="56"/>
      <c r="AT223" s="17" t="s">
        <v>218</v>
      </c>
      <c r="AU223" s="17" t="s">
        <v>81</v>
      </c>
    </row>
    <row r="224" spans="2:65" s="12" customFormat="1" ht="11.25" x14ac:dyDescent="0.2">
      <c r="B224" s="151"/>
      <c r="D224" s="141" t="s">
        <v>220</v>
      </c>
      <c r="E224" s="152" t="s">
        <v>647</v>
      </c>
      <c r="F224" s="153" t="s">
        <v>961</v>
      </c>
      <c r="H224" s="154">
        <v>38.664999999999999</v>
      </c>
      <c r="I224" s="155"/>
      <c r="L224" s="151"/>
      <c r="M224" s="156"/>
      <c r="T224" s="157"/>
      <c r="AT224" s="152" t="s">
        <v>220</v>
      </c>
      <c r="AU224" s="152" t="s">
        <v>81</v>
      </c>
      <c r="AV224" s="12" t="s">
        <v>90</v>
      </c>
      <c r="AW224" s="12" t="s">
        <v>30</v>
      </c>
      <c r="AX224" s="12" t="s">
        <v>81</v>
      </c>
      <c r="AY224" s="152" t="s">
        <v>211</v>
      </c>
    </row>
    <row r="225" spans="2:65" s="1" customFormat="1" ht="24.2" customHeight="1" x14ac:dyDescent="0.2">
      <c r="B225" s="32"/>
      <c r="C225" s="128" t="s">
        <v>651</v>
      </c>
      <c r="D225" s="128" t="s">
        <v>212</v>
      </c>
      <c r="E225" s="129" t="s">
        <v>962</v>
      </c>
      <c r="F225" s="130" t="s">
        <v>963</v>
      </c>
      <c r="G225" s="131" t="s">
        <v>215</v>
      </c>
      <c r="H225" s="132">
        <v>74.885000000000005</v>
      </c>
      <c r="I225" s="133"/>
      <c r="J225" s="134">
        <f>ROUND(I225*H225,2)</f>
        <v>0</v>
      </c>
      <c r="K225" s="130" t="s">
        <v>216</v>
      </c>
      <c r="L225" s="32"/>
      <c r="M225" s="135" t="s">
        <v>1</v>
      </c>
      <c r="N225" s="136" t="s">
        <v>38</v>
      </c>
      <c r="P225" s="137">
        <f>O225*H225</f>
        <v>0</v>
      </c>
      <c r="Q225" s="137">
        <v>0.17458000000000001</v>
      </c>
      <c r="R225" s="137">
        <f>Q225*H225</f>
        <v>13.073423300000002</v>
      </c>
      <c r="S225" s="137">
        <v>0</v>
      </c>
      <c r="T225" s="138">
        <f>S225*H225</f>
        <v>0</v>
      </c>
      <c r="AR225" s="139" t="s">
        <v>210</v>
      </c>
      <c r="AT225" s="139" t="s">
        <v>212</v>
      </c>
      <c r="AU225" s="139" t="s">
        <v>81</v>
      </c>
      <c r="AY225" s="17" t="s">
        <v>211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7" t="s">
        <v>81</v>
      </c>
      <c r="BK225" s="140">
        <f>ROUND(I225*H225,2)</f>
        <v>0</v>
      </c>
      <c r="BL225" s="17" t="s">
        <v>210</v>
      </c>
      <c r="BM225" s="139" t="s">
        <v>964</v>
      </c>
    </row>
    <row r="226" spans="2:65" s="1" customFormat="1" ht="19.5" x14ac:dyDescent="0.2">
      <c r="B226" s="32"/>
      <c r="D226" s="141" t="s">
        <v>218</v>
      </c>
      <c r="F226" s="142" t="s">
        <v>965</v>
      </c>
      <c r="I226" s="143"/>
      <c r="L226" s="32"/>
      <c r="M226" s="144"/>
      <c r="T226" s="56"/>
      <c r="AT226" s="17" t="s">
        <v>218</v>
      </c>
      <c r="AU226" s="17" t="s">
        <v>81</v>
      </c>
    </row>
    <row r="227" spans="2:65" s="11" customFormat="1" ht="11.25" x14ac:dyDescent="0.2">
      <c r="B227" s="145"/>
      <c r="D227" s="141" t="s">
        <v>220</v>
      </c>
      <c r="E227" s="146" t="s">
        <v>1</v>
      </c>
      <c r="F227" s="147" t="s">
        <v>966</v>
      </c>
      <c r="H227" s="146" t="s">
        <v>1</v>
      </c>
      <c r="I227" s="148"/>
      <c r="L227" s="145"/>
      <c r="M227" s="149"/>
      <c r="T227" s="150"/>
      <c r="AT227" s="146" t="s">
        <v>220</v>
      </c>
      <c r="AU227" s="146" t="s">
        <v>81</v>
      </c>
      <c r="AV227" s="11" t="s">
        <v>81</v>
      </c>
      <c r="AW227" s="11" t="s">
        <v>30</v>
      </c>
      <c r="AX227" s="11" t="s">
        <v>73</v>
      </c>
      <c r="AY227" s="146" t="s">
        <v>211</v>
      </c>
    </row>
    <row r="228" spans="2:65" s="12" customFormat="1" ht="11.25" x14ac:dyDescent="0.2">
      <c r="B228" s="151"/>
      <c r="D228" s="141" t="s">
        <v>220</v>
      </c>
      <c r="E228" s="152" t="s">
        <v>656</v>
      </c>
      <c r="F228" s="153" t="s">
        <v>967</v>
      </c>
      <c r="H228" s="154">
        <v>84.57</v>
      </c>
      <c r="I228" s="155"/>
      <c r="L228" s="151"/>
      <c r="M228" s="156"/>
      <c r="T228" s="157"/>
      <c r="AT228" s="152" t="s">
        <v>220</v>
      </c>
      <c r="AU228" s="152" t="s">
        <v>81</v>
      </c>
      <c r="AV228" s="12" t="s">
        <v>90</v>
      </c>
      <c r="AW228" s="12" t="s">
        <v>30</v>
      </c>
      <c r="AX228" s="12" t="s">
        <v>73</v>
      </c>
      <c r="AY228" s="152" t="s">
        <v>211</v>
      </c>
    </row>
    <row r="229" spans="2:65" s="12" customFormat="1" ht="11.25" x14ac:dyDescent="0.2">
      <c r="B229" s="151"/>
      <c r="D229" s="141" t="s">
        <v>220</v>
      </c>
      <c r="E229" s="152" t="s">
        <v>115</v>
      </c>
      <c r="F229" s="153" t="s">
        <v>968</v>
      </c>
      <c r="H229" s="154">
        <v>-9.6850000000000005</v>
      </c>
      <c r="I229" s="155"/>
      <c r="L229" s="151"/>
      <c r="M229" s="156"/>
      <c r="T229" s="157"/>
      <c r="AT229" s="152" t="s">
        <v>220</v>
      </c>
      <c r="AU229" s="152" t="s">
        <v>81</v>
      </c>
      <c r="AV229" s="12" t="s">
        <v>90</v>
      </c>
      <c r="AW229" s="12" t="s">
        <v>30</v>
      </c>
      <c r="AX229" s="12" t="s">
        <v>73</v>
      </c>
      <c r="AY229" s="152" t="s">
        <v>211</v>
      </c>
    </row>
    <row r="230" spans="2:65" s="12" customFormat="1" ht="11.25" x14ac:dyDescent="0.2">
      <c r="B230" s="151"/>
      <c r="D230" s="141" t="s">
        <v>220</v>
      </c>
      <c r="E230" s="152" t="s">
        <v>135</v>
      </c>
      <c r="F230" s="153" t="s">
        <v>969</v>
      </c>
      <c r="H230" s="154">
        <v>74.885000000000005</v>
      </c>
      <c r="I230" s="155"/>
      <c r="L230" s="151"/>
      <c r="M230" s="156"/>
      <c r="T230" s="157"/>
      <c r="AT230" s="152" t="s">
        <v>220</v>
      </c>
      <c r="AU230" s="152" t="s">
        <v>81</v>
      </c>
      <c r="AV230" s="12" t="s">
        <v>90</v>
      </c>
      <c r="AW230" s="12" t="s">
        <v>30</v>
      </c>
      <c r="AX230" s="12" t="s">
        <v>81</v>
      </c>
      <c r="AY230" s="152" t="s">
        <v>211</v>
      </c>
    </row>
    <row r="231" spans="2:65" s="1" customFormat="1" ht="24.2" customHeight="1" x14ac:dyDescent="0.2">
      <c r="B231" s="32"/>
      <c r="C231" s="128" t="s">
        <v>7</v>
      </c>
      <c r="D231" s="128" t="s">
        <v>212</v>
      </c>
      <c r="E231" s="129" t="s">
        <v>970</v>
      </c>
      <c r="F231" s="130" t="s">
        <v>971</v>
      </c>
      <c r="G231" s="131" t="s">
        <v>215</v>
      </c>
      <c r="H231" s="132">
        <v>16.068999999999999</v>
      </c>
      <c r="I231" s="133"/>
      <c r="J231" s="134">
        <f>ROUND(I231*H231,2)</f>
        <v>0</v>
      </c>
      <c r="K231" s="130" t="s">
        <v>216</v>
      </c>
      <c r="L231" s="32"/>
      <c r="M231" s="135" t="s">
        <v>1</v>
      </c>
      <c r="N231" s="136" t="s">
        <v>38</v>
      </c>
      <c r="P231" s="137">
        <f>O231*H231</f>
        <v>0</v>
      </c>
      <c r="Q231" s="137">
        <v>0.25136999999999998</v>
      </c>
      <c r="R231" s="137">
        <f>Q231*H231</f>
        <v>4.0392645299999996</v>
      </c>
      <c r="S231" s="137">
        <v>0</v>
      </c>
      <c r="T231" s="138">
        <f>S231*H231</f>
        <v>0</v>
      </c>
      <c r="AR231" s="139" t="s">
        <v>210</v>
      </c>
      <c r="AT231" s="139" t="s">
        <v>212</v>
      </c>
      <c r="AU231" s="139" t="s">
        <v>81</v>
      </c>
      <c r="AY231" s="17" t="s">
        <v>211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17" t="s">
        <v>81</v>
      </c>
      <c r="BK231" s="140">
        <f>ROUND(I231*H231,2)</f>
        <v>0</v>
      </c>
      <c r="BL231" s="17" t="s">
        <v>210</v>
      </c>
      <c r="BM231" s="139" t="s">
        <v>972</v>
      </c>
    </row>
    <row r="232" spans="2:65" s="1" customFormat="1" ht="19.5" x14ac:dyDescent="0.2">
      <c r="B232" s="32"/>
      <c r="D232" s="141" t="s">
        <v>218</v>
      </c>
      <c r="F232" s="142" t="s">
        <v>973</v>
      </c>
      <c r="I232" s="143"/>
      <c r="L232" s="32"/>
      <c r="M232" s="144"/>
      <c r="T232" s="56"/>
      <c r="AT232" s="17" t="s">
        <v>218</v>
      </c>
      <c r="AU232" s="17" t="s">
        <v>81</v>
      </c>
    </row>
    <row r="233" spans="2:65" s="11" customFormat="1" ht="11.25" x14ac:dyDescent="0.2">
      <c r="B233" s="145"/>
      <c r="D233" s="141" t="s">
        <v>220</v>
      </c>
      <c r="E233" s="146" t="s">
        <v>1</v>
      </c>
      <c r="F233" s="147" t="s">
        <v>974</v>
      </c>
      <c r="H233" s="146" t="s">
        <v>1</v>
      </c>
      <c r="I233" s="148"/>
      <c r="L233" s="145"/>
      <c r="M233" s="149"/>
      <c r="T233" s="150"/>
      <c r="AT233" s="146" t="s">
        <v>220</v>
      </c>
      <c r="AU233" s="146" t="s">
        <v>81</v>
      </c>
      <c r="AV233" s="11" t="s">
        <v>81</v>
      </c>
      <c r="AW233" s="11" t="s">
        <v>30</v>
      </c>
      <c r="AX233" s="11" t="s">
        <v>73</v>
      </c>
      <c r="AY233" s="146" t="s">
        <v>211</v>
      </c>
    </row>
    <row r="234" spans="2:65" s="12" customFormat="1" ht="11.25" x14ac:dyDescent="0.2">
      <c r="B234" s="151"/>
      <c r="D234" s="141" t="s">
        <v>220</v>
      </c>
      <c r="E234" s="152" t="s">
        <v>975</v>
      </c>
      <c r="F234" s="153" t="s">
        <v>976</v>
      </c>
      <c r="H234" s="154">
        <v>6.3789999999999996</v>
      </c>
      <c r="I234" s="155"/>
      <c r="L234" s="151"/>
      <c r="M234" s="156"/>
      <c r="T234" s="157"/>
      <c r="AT234" s="152" t="s">
        <v>220</v>
      </c>
      <c r="AU234" s="152" t="s">
        <v>81</v>
      </c>
      <c r="AV234" s="12" t="s">
        <v>90</v>
      </c>
      <c r="AW234" s="12" t="s">
        <v>30</v>
      </c>
      <c r="AX234" s="12" t="s">
        <v>73</v>
      </c>
      <c r="AY234" s="152" t="s">
        <v>211</v>
      </c>
    </row>
    <row r="235" spans="2:65" s="12" customFormat="1" ht="11.25" x14ac:dyDescent="0.2">
      <c r="B235" s="151"/>
      <c r="D235" s="141" t="s">
        <v>220</v>
      </c>
      <c r="E235" s="152" t="s">
        <v>745</v>
      </c>
      <c r="F235" s="153" t="s">
        <v>977</v>
      </c>
      <c r="H235" s="154">
        <v>10.44</v>
      </c>
      <c r="I235" s="155"/>
      <c r="L235" s="151"/>
      <c r="M235" s="156"/>
      <c r="T235" s="157"/>
      <c r="AT235" s="152" t="s">
        <v>220</v>
      </c>
      <c r="AU235" s="152" t="s">
        <v>81</v>
      </c>
      <c r="AV235" s="12" t="s">
        <v>90</v>
      </c>
      <c r="AW235" s="12" t="s">
        <v>30</v>
      </c>
      <c r="AX235" s="12" t="s">
        <v>73</v>
      </c>
      <c r="AY235" s="152" t="s">
        <v>211</v>
      </c>
    </row>
    <row r="236" spans="2:65" s="12" customFormat="1" ht="11.25" x14ac:dyDescent="0.2">
      <c r="B236" s="151"/>
      <c r="D236" s="141" t="s">
        <v>220</v>
      </c>
      <c r="E236" s="152" t="s">
        <v>786</v>
      </c>
      <c r="F236" s="153" t="s">
        <v>978</v>
      </c>
      <c r="H236" s="154">
        <v>-0.75</v>
      </c>
      <c r="I236" s="155"/>
      <c r="L236" s="151"/>
      <c r="M236" s="156"/>
      <c r="T236" s="157"/>
      <c r="AT236" s="152" t="s">
        <v>220</v>
      </c>
      <c r="AU236" s="152" t="s">
        <v>81</v>
      </c>
      <c r="AV236" s="12" t="s">
        <v>90</v>
      </c>
      <c r="AW236" s="12" t="s">
        <v>30</v>
      </c>
      <c r="AX236" s="12" t="s">
        <v>73</v>
      </c>
      <c r="AY236" s="152" t="s">
        <v>211</v>
      </c>
    </row>
    <row r="237" spans="2:65" s="12" customFormat="1" ht="11.25" x14ac:dyDescent="0.2">
      <c r="B237" s="151"/>
      <c r="D237" s="141" t="s">
        <v>220</v>
      </c>
      <c r="E237" s="152" t="s">
        <v>979</v>
      </c>
      <c r="F237" s="153" t="s">
        <v>980</v>
      </c>
      <c r="H237" s="154">
        <v>16.068999999999999</v>
      </c>
      <c r="I237" s="155"/>
      <c r="L237" s="151"/>
      <c r="M237" s="156"/>
      <c r="T237" s="157"/>
      <c r="AT237" s="152" t="s">
        <v>220</v>
      </c>
      <c r="AU237" s="152" t="s">
        <v>81</v>
      </c>
      <c r="AV237" s="12" t="s">
        <v>90</v>
      </c>
      <c r="AW237" s="12" t="s">
        <v>30</v>
      </c>
      <c r="AX237" s="12" t="s">
        <v>81</v>
      </c>
      <c r="AY237" s="152" t="s">
        <v>211</v>
      </c>
    </row>
    <row r="238" spans="2:65" s="1" customFormat="1" ht="24.2" customHeight="1" x14ac:dyDescent="0.2">
      <c r="B238" s="32"/>
      <c r="C238" s="128" t="s">
        <v>666</v>
      </c>
      <c r="D238" s="128" t="s">
        <v>212</v>
      </c>
      <c r="E238" s="129" t="s">
        <v>981</v>
      </c>
      <c r="F238" s="130" t="s">
        <v>971</v>
      </c>
      <c r="G238" s="131" t="s">
        <v>215</v>
      </c>
      <c r="H238" s="132">
        <v>125.331</v>
      </c>
      <c r="I238" s="133"/>
      <c r="J238" s="134">
        <f>ROUND(I238*H238,2)</f>
        <v>0</v>
      </c>
      <c r="K238" s="130" t="s">
        <v>216</v>
      </c>
      <c r="L238" s="32"/>
      <c r="M238" s="135" t="s">
        <v>1</v>
      </c>
      <c r="N238" s="136" t="s">
        <v>38</v>
      </c>
      <c r="P238" s="137">
        <f>O238*H238</f>
        <v>0</v>
      </c>
      <c r="Q238" s="137">
        <v>0.29357</v>
      </c>
      <c r="R238" s="137">
        <f>Q238*H238</f>
        <v>36.793421670000001</v>
      </c>
      <c r="S238" s="137">
        <v>0</v>
      </c>
      <c r="T238" s="138">
        <f>S238*H238</f>
        <v>0</v>
      </c>
      <c r="AR238" s="139" t="s">
        <v>210</v>
      </c>
      <c r="AT238" s="139" t="s">
        <v>212</v>
      </c>
      <c r="AU238" s="139" t="s">
        <v>81</v>
      </c>
      <c r="AY238" s="17" t="s">
        <v>211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17" t="s">
        <v>81</v>
      </c>
      <c r="BK238" s="140">
        <f>ROUND(I238*H238,2)</f>
        <v>0</v>
      </c>
      <c r="BL238" s="17" t="s">
        <v>210</v>
      </c>
      <c r="BM238" s="139" t="s">
        <v>982</v>
      </c>
    </row>
    <row r="239" spans="2:65" s="1" customFormat="1" ht="19.5" x14ac:dyDescent="0.2">
      <c r="B239" s="32"/>
      <c r="D239" s="141" t="s">
        <v>218</v>
      </c>
      <c r="F239" s="142" t="s">
        <v>983</v>
      </c>
      <c r="I239" s="143"/>
      <c r="L239" s="32"/>
      <c r="M239" s="144"/>
      <c r="T239" s="56"/>
      <c r="AT239" s="17" t="s">
        <v>218</v>
      </c>
      <c r="AU239" s="17" t="s">
        <v>81</v>
      </c>
    </row>
    <row r="240" spans="2:65" s="11" customFormat="1" ht="11.25" x14ac:dyDescent="0.2">
      <c r="B240" s="145"/>
      <c r="D240" s="141" t="s">
        <v>220</v>
      </c>
      <c r="E240" s="146" t="s">
        <v>1</v>
      </c>
      <c r="F240" s="147" t="s">
        <v>974</v>
      </c>
      <c r="H240" s="146" t="s">
        <v>1</v>
      </c>
      <c r="I240" s="148"/>
      <c r="L240" s="145"/>
      <c r="M240" s="149"/>
      <c r="T240" s="150"/>
      <c r="AT240" s="146" t="s">
        <v>220</v>
      </c>
      <c r="AU240" s="146" t="s">
        <v>81</v>
      </c>
      <c r="AV240" s="11" t="s">
        <v>81</v>
      </c>
      <c r="AW240" s="11" t="s">
        <v>30</v>
      </c>
      <c r="AX240" s="11" t="s">
        <v>73</v>
      </c>
      <c r="AY240" s="146" t="s">
        <v>211</v>
      </c>
    </row>
    <row r="241" spans="2:65" s="12" customFormat="1" ht="11.25" x14ac:dyDescent="0.2">
      <c r="B241" s="151"/>
      <c r="D241" s="141" t="s">
        <v>220</v>
      </c>
      <c r="E241" s="152" t="s">
        <v>984</v>
      </c>
      <c r="F241" s="153" t="s">
        <v>985</v>
      </c>
      <c r="H241" s="154">
        <v>62.512</v>
      </c>
      <c r="I241" s="155"/>
      <c r="L241" s="151"/>
      <c r="M241" s="156"/>
      <c r="T241" s="157"/>
      <c r="AT241" s="152" t="s">
        <v>220</v>
      </c>
      <c r="AU241" s="152" t="s">
        <v>81</v>
      </c>
      <c r="AV241" s="12" t="s">
        <v>90</v>
      </c>
      <c r="AW241" s="12" t="s">
        <v>30</v>
      </c>
      <c r="AX241" s="12" t="s">
        <v>73</v>
      </c>
      <c r="AY241" s="152" t="s">
        <v>211</v>
      </c>
    </row>
    <row r="242" spans="2:65" s="12" customFormat="1" ht="11.25" x14ac:dyDescent="0.2">
      <c r="B242" s="151"/>
      <c r="D242" s="141" t="s">
        <v>220</v>
      </c>
      <c r="E242" s="152" t="s">
        <v>753</v>
      </c>
      <c r="F242" s="153" t="s">
        <v>986</v>
      </c>
      <c r="H242" s="154">
        <v>102.312</v>
      </c>
      <c r="I242" s="155"/>
      <c r="L242" s="151"/>
      <c r="M242" s="156"/>
      <c r="T242" s="157"/>
      <c r="AT242" s="152" t="s">
        <v>220</v>
      </c>
      <c r="AU242" s="152" t="s">
        <v>81</v>
      </c>
      <c r="AV242" s="12" t="s">
        <v>90</v>
      </c>
      <c r="AW242" s="12" t="s">
        <v>30</v>
      </c>
      <c r="AX242" s="12" t="s">
        <v>73</v>
      </c>
      <c r="AY242" s="152" t="s">
        <v>211</v>
      </c>
    </row>
    <row r="243" spans="2:65" s="12" customFormat="1" ht="11.25" x14ac:dyDescent="0.2">
      <c r="B243" s="151"/>
      <c r="D243" s="141" t="s">
        <v>220</v>
      </c>
      <c r="E243" s="152" t="s">
        <v>794</v>
      </c>
      <c r="F243" s="153" t="s">
        <v>987</v>
      </c>
      <c r="H243" s="154">
        <v>4.5759999999999996</v>
      </c>
      <c r="I243" s="155"/>
      <c r="L243" s="151"/>
      <c r="M243" s="156"/>
      <c r="T243" s="157"/>
      <c r="AT243" s="152" t="s">
        <v>220</v>
      </c>
      <c r="AU243" s="152" t="s">
        <v>81</v>
      </c>
      <c r="AV243" s="12" t="s">
        <v>90</v>
      </c>
      <c r="AW243" s="12" t="s">
        <v>30</v>
      </c>
      <c r="AX243" s="12" t="s">
        <v>73</v>
      </c>
      <c r="AY243" s="152" t="s">
        <v>211</v>
      </c>
    </row>
    <row r="244" spans="2:65" s="12" customFormat="1" ht="22.5" x14ac:dyDescent="0.2">
      <c r="B244" s="151"/>
      <c r="D244" s="141" t="s">
        <v>220</v>
      </c>
      <c r="E244" s="152" t="s">
        <v>811</v>
      </c>
      <c r="F244" s="153" t="s">
        <v>988</v>
      </c>
      <c r="H244" s="154">
        <v>-44.069000000000003</v>
      </c>
      <c r="I244" s="155"/>
      <c r="L244" s="151"/>
      <c r="M244" s="156"/>
      <c r="T244" s="157"/>
      <c r="AT244" s="152" t="s">
        <v>220</v>
      </c>
      <c r="AU244" s="152" t="s">
        <v>81</v>
      </c>
      <c r="AV244" s="12" t="s">
        <v>90</v>
      </c>
      <c r="AW244" s="12" t="s">
        <v>30</v>
      </c>
      <c r="AX244" s="12" t="s">
        <v>73</v>
      </c>
      <c r="AY244" s="152" t="s">
        <v>211</v>
      </c>
    </row>
    <row r="245" spans="2:65" s="12" customFormat="1" ht="11.25" x14ac:dyDescent="0.2">
      <c r="B245" s="151"/>
      <c r="D245" s="141" t="s">
        <v>220</v>
      </c>
      <c r="E245" s="152" t="s">
        <v>989</v>
      </c>
      <c r="F245" s="153" t="s">
        <v>990</v>
      </c>
      <c r="H245" s="154">
        <v>125.331</v>
      </c>
      <c r="I245" s="155"/>
      <c r="L245" s="151"/>
      <c r="M245" s="156"/>
      <c r="T245" s="157"/>
      <c r="AT245" s="152" t="s">
        <v>220</v>
      </c>
      <c r="AU245" s="152" t="s">
        <v>81</v>
      </c>
      <c r="AV245" s="12" t="s">
        <v>90</v>
      </c>
      <c r="AW245" s="12" t="s">
        <v>30</v>
      </c>
      <c r="AX245" s="12" t="s">
        <v>81</v>
      </c>
      <c r="AY245" s="152" t="s">
        <v>211</v>
      </c>
    </row>
    <row r="246" spans="2:65" s="1" customFormat="1" ht="24.2" customHeight="1" x14ac:dyDescent="0.2">
      <c r="B246" s="32"/>
      <c r="C246" s="128" t="s">
        <v>670</v>
      </c>
      <c r="D246" s="128" t="s">
        <v>212</v>
      </c>
      <c r="E246" s="129" t="s">
        <v>991</v>
      </c>
      <c r="F246" s="130" t="s">
        <v>992</v>
      </c>
      <c r="G246" s="131" t="s">
        <v>243</v>
      </c>
      <c r="H246" s="132">
        <v>1.4490000000000001</v>
      </c>
      <c r="I246" s="133"/>
      <c r="J246" s="134">
        <f>ROUND(I246*H246,2)</f>
        <v>0</v>
      </c>
      <c r="K246" s="130" t="s">
        <v>216</v>
      </c>
      <c r="L246" s="32"/>
      <c r="M246" s="135" t="s">
        <v>1</v>
      </c>
      <c r="N246" s="136" t="s">
        <v>38</v>
      </c>
      <c r="P246" s="137">
        <f>O246*H246</f>
        <v>0</v>
      </c>
      <c r="Q246" s="137">
        <v>1.04922</v>
      </c>
      <c r="R246" s="137">
        <f>Q246*H246</f>
        <v>1.5203197800000001</v>
      </c>
      <c r="S246" s="137">
        <v>0</v>
      </c>
      <c r="T246" s="138">
        <f>S246*H246</f>
        <v>0</v>
      </c>
      <c r="AR246" s="139" t="s">
        <v>210</v>
      </c>
      <c r="AT246" s="139" t="s">
        <v>212</v>
      </c>
      <c r="AU246" s="139" t="s">
        <v>81</v>
      </c>
      <c r="AY246" s="17" t="s">
        <v>211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17" t="s">
        <v>81</v>
      </c>
      <c r="BK246" s="140">
        <f>ROUND(I246*H246,2)</f>
        <v>0</v>
      </c>
      <c r="BL246" s="17" t="s">
        <v>210</v>
      </c>
      <c r="BM246" s="139" t="s">
        <v>993</v>
      </c>
    </row>
    <row r="247" spans="2:65" s="1" customFormat="1" ht="19.5" x14ac:dyDescent="0.2">
      <c r="B247" s="32"/>
      <c r="D247" s="141" t="s">
        <v>218</v>
      </c>
      <c r="F247" s="142" t="s">
        <v>992</v>
      </c>
      <c r="I247" s="143"/>
      <c r="L247" s="32"/>
      <c r="M247" s="144"/>
      <c r="T247" s="56"/>
      <c r="AT247" s="17" t="s">
        <v>218</v>
      </c>
      <c r="AU247" s="17" t="s">
        <v>81</v>
      </c>
    </row>
    <row r="248" spans="2:65" s="11" customFormat="1" ht="11.25" x14ac:dyDescent="0.2">
      <c r="B248" s="145"/>
      <c r="D248" s="141" t="s">
        <v>220</v>
      </c>
      <c r="E248" s="146" t="s">
        <v>1</v>
      </c>
      <c r="F248" s="147" t="s">
        <v>922</v>
      </c>
      <c r="H248" s="146" t="s">
        <v>1</v>
      </c>
      <c r="I248" s="148"/>
      <c r="L248" s="145"/>
      <c r="M248" s="149"/>
      <c r="T248" s="150"/>
      <c r="AT248" s="146" t="s">
        <v>220</v>
      </c>
      <c r="AU248" s="146" t="s">
        <v>81</v>
      </c>
      <c r="AV248" s="11" t="s">
        <v>81</v>
      </c>
      <c r="AW248" s="11" t="s">
        <v>30</v>
      </c>
      <c r="AX248" s="11" t="s">
        <v>73</v>
      </c>
      <c r="AY248" s="146" t="s">
        <v>211</v>
      </c>
    </row>
    <row r="249" spans="2:65" s="12" customFormat="1" ht="11.25" x14ac:dyDescent="0.2">
      <c r="B249" s="151"/>
      <c r="D249" s="141" t="s">
        <v>220</v>
      </c>
      <c r="E249" s="152" t="s">
        <v>994</v>
      </c>
      <c r="F249" s="153" t="s">
        <v>995</v>
      </c>
      <c r="H249" s="154">
        <v>1.4490000000000001</v>
      </c>
      <c r="I249" s="155"/>
      <c r="L249" s="151"/>
      <c r="M249" s="156"/>
      <c r="T249" s="157"/>
      <c r="AT249" s="152" t="s">
        <v>220</v>
      </c>
      <c r="AU249" s="152" t="s">
        <v>81</v>
      </c>
      <c r="AV249" s="12" t="s">
        <v>90</v>
      </c>
      <c r="AW249" s="12" t="s">
        <v>30</v>
      </c>
      <c r="AX249" s="12" t="s">
        <v>81</v>
      </c>
      <c r="AY249" s="152" t="s">
        <v>211</v>
      </c>
    </row>
    <row r="250" spans="2:65" s="1" customFormat="1" ht="24.2" customHeight="1" x14ac:dyDescent="0.2">
      <c r="B250" s="32"/>
      <c r="C250" s="128" t="s">
        <v>254</v>
      </c>
      <c r="D250" s="128" t="s">
        <v>212</v>
      </c>
      <c r="E250" s="129" t="s">
        <v>996</v>
      </c>
      <c r="F250" s="130" t="s">
        <v>997</v>
      </c>
      <c r="G250" s="131" t="s">
        <v>257</v>
      </c>
      <c r="H250" s="132">
        <v>1</v>
      </c>
      <c r="I250" s="133"/>
      <c r="J250" s="134">
        <f>ROUND(I250*H250,2)</f>
        <v>0</v>
      </c>
      <c r="K250" s="130" t="s">
        <v>1</v>
      </c>
      <c r="L250" s="32"/>
      <c r="M250" s="135" t="s">
        <v>1</v>
      </c>
      <c r="N250" s="136" t="s">
        <v>38</v>
      </c>
      <c r="P250" s="137">
        <f>O250*H250</f>
        <v>0</v>
      </c>
      <c r="Q250" s="137">
        <v>0.35055999999999998</v>
      </c>
      <c r="R250" s="137">
        <f>Q250*H250</f>
        <v>0.35055999999999998</v>
      </c>
      <c r="S250" s="137">
        <v>0</v>
      </c>
      <c r="T250" s="138">
        <f>S250*H250</f>
        <v>0</v>
      </c>
      <c r="AR250" s="139" t="s">
        <v>210</v>
      </c>
      <c r="AT250" s="139" t="s">
        <v>212</v>
      </c>
      <c r="AU250" s="139" t="s">
        <v>81</v>
      </c>
      <c r="AY250" s="17" t="s">
        <v>211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17" t="s">
        <v>81</v>
      </c>
      <c r="BK250" s="140">
        <f>ROUND(I250*H250,2)</f>
        <v>0</v>
      </c>
      <c r="BL250" s="17" t="s">
        <v>210</v>
      </c>
      <c r="BM250" s="139" t="s">
        <v>998</v>
      </c>
    </row>
    <row r="251" spans="2:65" s="1" customFormat="1" ht="11.25" x14ac:dyDescent="0.2">
      <c r="B251" s="32"/>
      <c r="D251" s="141" t="s">
        <v>218</v>
      </c>
      <c r="F251" s="142" t="s">
        <v>997</v>
      </c>
      <c r="I251" s="143"/>
      <c r="L251" s="32"/>
      <c r="M251" s="144"/>
      <c r="T251" s="56"/>
      <c r="AT251" s="17" t="s">
        <v>218</v>
      </c>
      <c r="AU251" s="17" t="s">
        <v>81</v>
      </c>
    </row>
    <row r="252" spans="2:65" s="12" customFormat="1" ht="22.5" x14ac:dyDescent="0.2">
      <c r="B252" s="151"/>
      <c r="D252" s="141" t="s">
        <v>220</v>
      </c>
      <c r="E252" s="152" t="s">
        <v>713</v>
      </c>
      <c r="F252" s="153" t="s">
        <v>999</v>
      </c>
      <c r="H252" s="154">
        <v>1</v>
      </c>
      <c r="I252" s="155"/>
      <c r="L252" s="151"/>
      <c r="M252" s="156"/>
      <c r="T252" s="157"/>
      <c r="AT252" s="152" t="s">
        <v>220</v>
      </c>
      <c r="AU252" s="152" t="s">
        <v>81</v>
      </c>
      <c r="AV252" s="12" t="s">
        <v>90</v>
      </c>
      <c r="AW252" s="12" t="s">
        <v>30</v>
      </c>
      <c r="AX252" s="12" t="s">
        <v>81</v>
      </c>
      <c r="AY252" s="152" t="s">
        <v>211</v>
      </c>
    </row>
    <row r="253" spans="2:65" s="1" customFormat="1" ht="21.75" customHeight="1" x14ac:dyDescent="0.2">
      <c r="B253" s="32"/>
      <c r="C253" s="128" t="s">
        <v>260</v>
      </c>
      <c r="D253" s="128" t="s">
        <v>212</v>
      </c>
      <c r="E253" s="129" t="s">
        <v>1000</v>
      </c>
      <c r="F253" s="130" t="s">
        <v>1001</v>
      </c>
      <c r="G253" s="131" t="s">
        <v>294</v>
      </c>
      <c r="H253" s="132">
        <v>28</v>
      </c>
      <c r="I253" s="133"/>
      <c r="J253" s="134">
        <f>ROUND(I253*H253,2)</f>
        <v>0</v>
      </c>
      <c r="K253" s="130" t="s">
        <v>216</v>
      </c>
      <c r="L253" s="32"/>
      <c r="M253" s="135" t="s">
        <v>1</v>
      </c>
      <c r="N253" s="136" t="s">
        <v>38</v>
      </c>
      <c r="P253" s="137">
        <f>O253*H253</f>
        <v>0</v>
      </c>
      <c r="Q253" s="137">
        <v>3.6549999999999999E-2</v>
      </c>
      <c r="R253" s="137">
        <f>Q253*H253</f>
        <v>1.0234000000000001</v>
      </c>
      <c r="S253" s="137">
        <v>0</v>
      </c>
      <c r="T253" s="138">
        <f>S253*H253</f>
        <v>0</v>
      </c>
      <c r="AR253" s="139" t="s">
        <v>210</v>
      </c>
      <c r="AT253" s="139" t="s">
        <v>212</v>
      </c>
      <c r="AU253" s="139" t="s">
        <v>81</v>
      </c>
      <c r="AY253" s="17" t="s">
        <v>211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17" t="s">
        <v>81</v>
      </c>
      <c r="BK253" s="140">
        <f>ROUND(I253*H253,2)</f>
        <v>0</v>
      </c>
      <c r="BL253" s="17" t="s">
        <v>210</v>
      </c>
      <c r="BM253" s="139" t="s">
        <v>1002</v>
      </c>
    </row>
    <row r="254" spans="2:65" s="1" customFormat="1" ht="11.25" x14ac:dyDescent="0.2">
      <c r="B254" s="32"/>
      <c r="D254" s="141" t="s">
        <v>218</v>
      </c>
      <c r="F254" s="142" t="s">
        <v>1001</v>
      </c>
      <c r="I254" s="143"/>
      <c r="L254" s="32"/>
      <c r="M254" s="144"/>
      <c r="T254" s="56"/>
      <c r="AT254" s="17" t="s">
        <v>218</v>
      </c>
      <c r="AU254" s="17" t="s">
        <v>81</v>
      </c>
    </row>
    <row r="255" spans="2:65" s="11" customFormat="1" ht="11.25" x14ac:dyDescent="0.2">
      <c r="B255" s="145"/>
      <c r="D255" s="141" t="s">
        <v>220</v>
      </c>
      <c r="E255" s="146" t="s">
        <v>1</v>
      </c>
      <c r="F255" s="147" t="s">
        <v>1003</v>
      </c>
      <c r="H255" s="146" t="s">
        <v>1</v>
      </c>
      <c r="I255" s="148"/>
      <c r="L255" s="145"/>
      <c r="M255" s="149"/>
      <c r="T255" s="150"/>
      <c r="AT255" s="146" t="s">
        <v>220</v>
      </c>
      <c r="AU255" s="146" t="s">
        <v>81</v>
      </c>
      <c r="AV255" s="11" t="s">
        <v>81</v>
      </c>
      <c r="AW255" s="11" t="s">
        <v>30</v>
      </c>
      <c r="AX255" s="11" t="s">
        <v>73</v>
      </c>
      <c r="AY255" s="146" t="s">
        <v>211</v>
      </c>
    </row>
    <row r="256" spans="2:65" s="12" customFormat="1" ht="11.25" x14ac:dyDescent="0.2">
      <c r="B256" s="151"/>
      <c r="D256" s="141" t="s">
        <v>220</v>
      </c>
      <c r="E256" s="152" t="s">
        <v>1004</v>
      </c>
      <c r="F256" s="153" t="s">
        <v>1005</v>
      </c>
      <c r="H256" s="154">
        <v>28</v>
      </c>
      <c r="I256" s="155"/>
      <c r="L256" s="151"/>
      <c r="M256" s="156"/>
      <c r="T256" s="157"/>
      <c r="AT256" s="152" t="s">
        <v>220</v>
      </c>
      <c r="AU256" s="152" t="s">
        <v>81</v>
      </c>
      <c r="AV256" s="12" t="s">
        <v>90</v>
      </c>
      <c r="AW256" s="12" t="s">
        <v>30</v>
      </c>
      <c r="AX256" s="12" t="s">
        <v>81</v>
      </c>
      <c r="AY256" s="152" t="s">
        <v>211</v>
      </c>
    </row>
    <row r="257" spans="2:65" s="1" customFormat="1" ht="21.75" customHeight="1" x14ac:dyDescent="0.2">
      <c r="B257" s="32"/>
      <c r="C257" s="128" t="s">
        <v>102</v>
      </c>
      <c r="D257" s="128" t="s">
        <v>212</v>
      </c>
      <c r="E257" s="129" t="s">
        <v>1006</v>
      </c>
      <c r="F257" s="130" t="s">
        <v>1007</v>
      </c>
      <c r="G257" s="131" t="s">
        <v>294</v>
      </c>
      <c r="H257" s="132">
        <v>10</v>
      </c>
      <c r="I257" s="133"/>
      <c r="J257" s="134">
        <f>ROUND(I257*H257,2)</f>
        <v>0</v>
      </c>
      <c r="K257" s="130" t="s">
        <v>216</v>
      </c>
      <c r="L257" s="32"/>
      <c r="M257" s="135" t="s">
        <v>1</v>
      </c>
      <c r="N257" s="136" t="s">
        <v>38</v>
      </c>
      <c r="P257" s="137">
        <f>O257*H257</f>
        <v>0</v>
      </c>
      <c r="Q257" s="137">
        <v>4.555E-2</v>
      </c>
      <c r="R257" s="137">
        <f>Q257*H257</f>
        <v>0.45550000000000002</v>
      </c>
      <c r="S257" s="137">
        <v>0</v>
      </c>
      <c r="T257" s="138">
        <f>S257*H257</f>
        <v>0</v>
      </c>
      <c r="AR257" s="139" t="s">
        <v>210</v>
      </c>
      <c r="AT257" s="139" t="s">
        <v>212</v>
      </c>
      <c r="AU257" s="139" t="s">
        <v>81</v>
      </c>
      <c r="AY257" s="17" t="s">
        <v>211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17" t="s">
        <v>81</v>
      </c>
      <c r="BK257" s="140">
        <f>ROUND(I257*H257,2)</f>
        <v>0</v>
      </c>
      <c r="BL257" s="17" t="s">
        <v>210</v>
      </c>
      <c r="BM257" s="139" t="s">
        <v>1008</v>
      </c>
    </row>
    <row r="258" spans="2:65" s="1" customFormat="1" ht="11.25" x14ac:dyDescent="0.2">
      <c r="B258" s="32"/>
      <c r="D258" s="141" t="s">
        <v>218</v>
      </c>
      <c r="F258" s="142" t="s">
        <v>1007</v>
      </c>
      <c r="I258" s="143"/>
      <c r="L258" s="32"/>
      <c r="M258" s="144"/>
      <c r="T258" s="56"/>
      <c r="AT258" s="17" t="s">
        <v>218</v>
      </c>
      <c r="AU258" s="17" t="s">
        <v>81</v>
      </c>
    </row>
    <row r="259" spans="2:65" s="1" customFormat="1" ht="21.75" customHeight="1" x14ac:dyDescent="0.2">
      <c r="B259" s="32"/>
      <c r="C259" s="128" t="s">
        <v>269</v>
      </c>
      <c r="D259" s="128" t="s">
        <v>212</v>
      </c>
      <c r="E259" s="129" t="s">
        <v>1009</v>
      </c>
      <c r="F259" s="130" t="s">
        <v>1010</v>
      </c>
      <c r="G259" s="131" t="s">
        <v>294</v>
      </c>
      <c r="H259" s="132">
        <v>2</v>
      </c>
      <c r="I259" s="133"/>
      <c r="J259" s="134">
        <f>ROUND(I259*H259,2)</f>
        <v>0</v>
      </c>
      <c r="K259" s="130" t="s">
        <v>216</v>
      </c>
      <c r="L259" s="32"/>
      <c r="M259" s="135" t="s">
        <v>1</v>
      </c>
      <c r="N259" s="136" t="s">
        <v>38</v>
      </c>
      <c r="P259" s="137">
        <f>O259*H259</f>
        <v>0</v>
      </c>
      <c r="Q259" s="137">
        <v>5.4550000000000001E-2</v>
      </c>
      <c r="R259" s="137">
        <f>Q259*H259</f>
        <v>0.1091</v>
      </c>
      <c r="S259" s="137">
        <v>0</v>
      </c>
      <c r="T259" s="138">
        <f>S259*H259</f>
        <v>0</v>
      </c>
      <c r="AR259" s="139" t="s">
        <v>210</v>
      </c>
      <c r="AT259" s="139" t="s">
        <v>212</v>
      </c>
      <c r="AU259" s="139" t="s">
        <v>81</v>
      </c>
      <c r="AY259" s="17" t="s">
        <v>211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7" t="s">
        <v>81</v>
      </c>
      <c r="BK259" s="140">
        <f>ROUND(I259*H259,2)</f>
        <v>0</v>
      </c>
      <c r="BL259" s="17" t="s">
        <v>210</v>
      </c>
      <c r="BM259" s="139" t="s">
        <v>1011</v>
      </c>
    </row>
    <row r="260" spans="2:65" s="1" customFormat="1" ht="11.25" x14ac:dyDescent="0.2">
      <c r="B260" s="32"/>
      <c r="D260" s="141" t="s">
        <v>218</v>
      </c>
      <c r="F260" s="142" t="s">
        <v>1010</v>
      </c>
      <c r="I260" s="143"/>
      <c r="L260" s="32"/>
      <c r="M260" s="144"/>
      <c r="T260" s="56"/>
      <c r="AT260" s="17" t="s">
        <v>218</v>
      </c>
      <c r="AU260" s="17" t="s">
        <v>81</v>
      </c>
    </row>
    <row r="261" spans="2:65" s="1" customFormat="1" ht="21.75" customHeight="1" x14ac:dyDescent="0.2">
      <c r="B261" s="32"/>
      <c r="C261" s="128" t="s">
        <v>274</v>
      </c>
      <c r="D261" s="128" t="s">
        <v>212</v>
      </c>
      <c r="E261" s="129" t="s">
        <v>1012</v>
      </c>
      <c r="F261" s="130" t="s">
        <v>1013</v>
      </c>
      <c r="G261" s="131" t="s">
        <v>294</v>
      </c>
      <c r="H261" s="132">
        <v>1</v>
      </c>
      <c r="I261" s="133"/>
      <c r="J261" s="134">
        <f>ROUND(I261*H261,2)</f>
        <v>0</v>
      </c>
      <c r="K261" s="130" t="s">
        <v>216</v>
      </c>
      <c r="L261" s="32"/>
      <c r="M261" s="135" t="s">
        <v>1</v>
      </c>
      <c r="N261" s="136" t="s">
        <v>38</v>
      </c>
      <c r="P261" s="137">
        <f>O261*H261</f>
        <v>0</v>
      </c>
      <c r="Q261" s="137">
        <v>7.2849999999999998E-2</v>
      </c>
      <c r="R261" s="137">
        <f>Q261*H261</f>
        <v>7.2849999999999998E-2</v>
      </c>
      <c r="S261" s="137">
        <v>0</v>
      </c>
      <c r="T261" s="138">
        <f>S261*H261</f>
        <v>0</v>
      </c>
      <c r="AR261" s="139" t="s">
        <v>210</v>
      </c>
      <c r="AT261" s="139" t="s">
        <v>212</v>
      </c>
      <c r="AU261" s="139" t="s">
        <v>81</v>
      </c>
      <c r="AY261" s="17" t="s">
        <v>211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17" t="s">
        <v>81</v>
      </c>
      <c r="BK261" s="140">
        <f>ROUND(I261*H261,2)</f>
        <v>0</v>
      </c>
      <c r="BL261" s="17" t="s">
        <v>210</v>
      </c>
      <c r="BM261" s="139" t="s">
        <v>1014</v>
      </c>
    </row>
    <row r="262" spans="2:65" s="1" customFormat="1" ht="11.25" x14ac:dyDescent="0.2">
      <c r="B262" s="32"/>
      <c r="D262" s="141" t="s">
        <v>218</v>
      </c>
      <c r="F262" s="142" t="s">
        <v>1013</v>
      </c>
      <c r="I262" s="143"/>
      <c r="L262" s="32"/>
      <c r="M262" s="144"/>
      <c r="T262" s="56"/>
      <c r="AT262" s="17" t="s">
        <v>218</v>
      </c>
      <c r="AU262" s="17" t="s">
        <v>81</v>
      </c>
    </row>
    <row r="263" spans="2:65" s="1" customFormat="1" ht="21.75" customHeight="1" x14ac:dyDescent="0.2">
      <c r="B263" s="32"/>
      <c r="C263" s="128" t="s">
        <v>279</v>
      </c>
      <c r="D263" s="128" t="s">
        <v>212</v>
      </c>
      <c r="E263" s="129" t="s">
        <v>1015</v>
      </c>
      <c r="F263" s="130" t="s">
        <v>1016</v>
      </c>
      <c r="G263" s="131" t="s">
        <v>294</v>
      </c>
      <c r="H263" s="132">
        <v>4</v>
      </c>
      <c r="I263" s="133"/>
      <c r="J263" s="134">
        <f>ROUND(I263*H263,2)</f>
        <v>0</v>
      </c>
      <c r="K263" s="130" t="s">
        <v>216</v>
      </c>
      <c r="L263" s="32"/>
      <c r="M263" s="135" t="s">
        <v>1</v>
      </c>
      <c r="N263" s="136" t="s">
        <v>38</v>
      </c>
      <c r="P263" s="137">
        <f>O263*H263</f>
        <v>0</v>
      </c>
      <c r="Q263" s="137">
        <v>8.1850000000000006E-2</v>
      </c>
      <c r="R263" s="137">
        <f>Q263*H263</f>
        <v>0.32740000000000002</v>
      </c>
      <c r="S263" s="137">
        <v>0</v>
      </c>
      <c r="T263" s="138">
        <f>S263*H263</f>
        <v>0</v>
      </c>
      <c r="AR263" s="139" t="s">
        <v>210</v>
      </c>
      <c r="AT263" s="139" t="s">
        <v>212</v>
      </c>
      <c r="AU263" s="139" t="s">
        <v>81</v>
      </c>
      <c r="AY263" s="17" t="s">
        <v>211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17" t="s">
        <v>81</v>
      </c>
      <c r="BK263" s="140">
        <f>ROUND(I263*H263,2)</f>
        <v>0</v>
      </c>
      <c r="BL263" s="17" t="s">
        <v>210</v>
      </c>
      <c r="BM263" s="139" t="s">
        <v>1017</v>
      </c>
    </row>
    <row r="264" spans="2:65" s="1" customFormat="1" ht="11.25" x14ac:dyDescent="0.2">
      <c r="B264" s="32"/>
      <c r="D264" s="141" t="s">
        <v>218</v>
      </c>
      <c r="F264" s="142" t="s">
        <v>1016</v>
      </c>
      <c r="I264" s="143"/>
      <c r="L264" s="32"/>
      <c r="M264" s="144"/>
      <c r="T264" s="56"/>
      <c r="AT264" s="17" t="s">
        <v>218</v>
      </c>
      <c r="AU264" s="17" t="s">
        <v>81</v>
      </c>
    </row>
    <row r="265" spans="2:65" s="1" customFormat="1" ht="21.75" customHeight="1" x14ac:dyDescent="0.2">
      <c r="B265" s="32"/>
      <c r="C265" s="128" t="s">
        <v>285</v>
      </c>
      <c r="D265" s="128" t="s">
        <v>212</v>
      </c>
      <c r="E265" s="129" t="s">
        <v>1018</v>
      </c>
      <c r="F265" s="130" t="s">
        <v>1019</v>
      </c>
      <c r="G265" s="131" t="s">
        <v>294</v>
      </c>
      <c r="H265" s="132">
        <v>4</v>
      </c>
      <c r="I265" s="133"/>
      <c r="J265" s="134">
        <f>ROUND(I265*H265,2)</f>
        <v>0</v>
      </c>
      <c r="K265" s="130" t="s">
        <v>216</v>
      </c>
      <c r="L265" s="32"/>
      <c r="M265" s="135" t="s">
        <v>1</v>
      </c>
      <c r="N265" s="136" t="s">
        <v>38</v>
      </c>
      <c r="P265" s="137">
        <f>O265*H265</f>
        <v>0</v>
      </c>
      <c r="Q265" s="137">
        <v>0.10005</v>
      </c>
      <c r="R265" s="137">
        <f>Q265*H265</f>
        <v>0.4002</v>
      </c>
      <c r="S265" s="137">
        <v>0</v>
      </c>
      <c r="T265" s="138">
        <f>S265*H265</f>
        <v>0</v>
      </c>
      <c r="AR265" s="139" t="s">
        <v>210</v>
      </c>
      <c r="AT265" s="139" t="s">
        <v>212</v>
      </c>
      <c r="AU265" s="139" t="s">
        <v>81</v>
      </c>
      <c r="AY265" s="17" t="s">
        <v>211</v>
      </c>
      <c r="BE265" s="140">
        <f>IF(N265="základní",J265,0)</f>
        <v>0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17" t="s">
        <v>81</v>
      </c>
      <c r="BK265" s="140">
        <f>ROUND(I265*H265,2)</f>
        <v>0</v>
      </c>
      <c r="BL265" s="17" t="s">
        <v>210</v>
      </c>
      <c r="BM265" s="139" t="s">
        <v>1020</v>
      </c>
    </row>
    <row r="266" spans="2:65" s="1" customFormat="1" ht="11.25" x14ac:dyDescent="0.2">
      <c r="B266" s="32"/>
      <c r="D266" s="141" t="s">
        <v>218</v>
      </c>
      <c r="F266" s="142" t="s">
        <v>1019</v>
      </c>
      <c r="I266" s="143"/>
      <c r="L266" s="32"/>
      <c r="M266" s="144"/>
      <c r="T266" s="56"/>
      <c r="AT266" s="17" t="s">
        <v>218</v>
      </c>
      <c r="AU266" s="17" t="s">
        <v>81</v>
      </c>
    </row>
    <row r="267" spans="2:65" s="1" customFormat="1" ht="21.75" customHeight="1" x14ac:dyDescent="0.2">
      <c r="B267" s="32"/>
      <c r="C267" s="128" t="s">
        <v>291</v>
      </c>
      <c r="D267" s="128" t="s">
        <v>212</v>
      </c>
      <c r="E267" s="129" t="s">
        <v>1021</v>
      </c>
      <c r="F267" s="130" t="s">
        <v>1022</v>
      </c>
      <c r="G267" s="131" t="s">
        <v>294</v>
      </c>
      <c r="H267" s="132">
        <v>2</v>
      </c>
      <c r="I267" s="133"/>
      <c r="J267" s="134">
        <f>ROUND(I267*H267,2)</f>
        <v>0</v>
      </c>
      <c r="K267" s="130" t="s">
        <v>216</v>
      </c>
      <c r="L267" s="32"/>
      <c r="M267" s="135" t="s">
        <v>1</v>
      </c>
      <c r="N267" s="136" t="s">
        <v>38</v>
      </c>
      <c r="P267" s="137">
        <f>O267*H267</f>
        <v>0</v>
      </c>
      <c r="Q267" s="137">
        <v>0.10904999999999999</v>
      </c>
      <c r="R267" s="137">
        <f>Q267*H267</f>
        <v>0.21809999999999999</v>
      </c>
      <c r="S267" s="137">
        <v>0</v>
      </c>
      <c r="T267" s="138">
        <f>S267*H267</f>
        <v>0</v>
      </c>
      <c r="AR267" s="139" t="s">
        <v>210</v>
      </c>
      <c r="AT267" s="139" t="s">
        <v>212</v>
      </c>
      <c r="AU267" s="139" t="s">
        <v>81</v>
      </c>
      <c r="AY267" s="17" t="s">
        <v>211</v>
      </c>
      <c r="BE267" s="140">
        <f>IF(N267="základní",J267,0)</f>
        <v>0</v>
      </c>
      <c r="BF267" s="140">
        <f>IF(N267="snížená",J267,0)</f>
        <v>0</v>
      </c>
      <c r="BG267" s="140">
        <f>IF(N267="zákl. přenesená",J267,0)</f>
        <v>0</v>
      </c>
      <c r="BH267" s="140">
        <f>IF(N267="sníž. přenesená",J267,0)</f>
        <v>0</v>
      </c>
      <c r="BI267" s="140">
        <f>IF(N267="nulová",J267,0)</f>
        <v>0</v>
      </c>
      <c r="BJ267" s="17" t="s">
        <v>81</v>
      </c>
      <c r="BK267" s="140">
        <f>ROUND(I267*H267,2)</f>
        <v>0</v>
      </c>
      <c r="BL267" s="17" t="s">
        <v>210</v>
      </c>
      <c r="BM267" s="139" t="s">
        <v>1023</v>
      </c>
    </row>
    <row r="268" spans="2:65" s="1" customFormat="1" ht="11.25" x14ac:dyDescent="0.2">
      <c r="B268" s="32"/>
      <c r="D268" s="141" t="s">
        <v>218</v>
      </c>
      <c r="F268" s="142" t="s">
        <v>1022</v>
      </c>
      <c r="I268" s="143"/>
      <c r="L268" s="32"/>
      <c r="M268" s="144"/>
      <c r="T268" s="56"/>
      <c r="AT268" s="17" t="s">
        <v>218</v>
      </c>
      <c r="AU268" s="17" t="s">
        <v>81</v>
      </c>
    </row>
    <row r="269" spans="2:65" s="1" customFormat="1" ht="24.2" customHeight="1" x14ac:dyDescent="0.2">
      <c r="B269" s="32"/>
      <c r="C269" s="128" t="s">
        <v>297</v>
      </c>
      <c r="D269" s="128" t="s">
        <v>212</v>
      </c>
      <c r="E269" s="129" t="s">
        <v>1024</v>
      </c>
      <c r="F269" s="130" t="s">
        <v>1025</v>
      </c>
      <c r="G269" s="131" t="s">
        <v>294</v>
      </c>
      <c r="H269" s="132">
        <v>1</v>
      </c>
      <c r="I269" s="133"/>
      <c r="J269" s="134">
        <f>ROUND(I269*H269,2)</f>
        <v>0</v>
      </c>
      <c r="K269" s="130" t="s">
        <v>216</v>
      </c>
      <c r="L269" s="32"/>
      <c r="M269" s="135" t="s">
        <v>1</v>
      </c>
      <c r="N269" s="136" t="s">
        <v>38</v>
      </c>
      <c r="P269" s="137">
        <f>O269*H269</f>
        <v>0</v>
      </c>
      <c r="Q269" s="137">
        <v>0.21052999999999999</v>
      </c>
      <c r="R269" s="137">
        <f>Q269*H269</f>
        <v>0.21052999999999999</v>
      </c>
      <c r="S269" s="137">
        <v>0</v>
      </c>
      <c r="T269" s="138">
        <f>S269*H269</f>
        <v>0</v>
      </c>
      <c r="AR269" s="139" t="s">
        <v>210</v>
      </c>
      <c r="AT269" s="139" t="s">
        <v>212</v>
      </c>
      <c r="AU269" s="139" t="s">
        <v>81</v>
      </c>
      <c r="AY269" s="17" t="s">
        <v>211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17" t="s">
        <v>81</v>
      </c>
      <c r="BK269" s="140">
        <f>ROUND(I269*H269,2)</f>
        <v>0</v>
      </c>
      <c r="BL269" s="17" t="s">
        <v>210</v>
      </c>
      <c r="BM269" s="139" t="s">
        <v>1026</v>
      </c>
    </row>
    <row r="270" spans="2:65" s="1" customFormat="1" ht="19.5" x14ac:dyDescent="0.2">
      <c r="B270" s="32"/>
      <c r="D270" s="141" t="s">
        <v>218</v>
      </c>
      <c r="F270" s="142" t="s">
        <v>1027</v>
      </c>
      <c r="I270" s="143"/>
      <c r="L270" s="32"/>
      <c r="M270" s="144"/>
      <c r="T270" s="56"/>
      <c r="AT270" s="17" t="s">
        <v>218</v>
      </c>
      <c r="AU270" s="17" t="s">
        <v>81</v>
      </c>
    </row>
    <row r="271" spans="2:65" s="1" customFormat="1" ht="24.2" customHeight="1" x14ac:dyDescent="0.2">
      <c r="B271" s="32"/>
      <c r="C271" s="128" t="s">
        <v>302</v>
      </c>
      <c r="D271" s="128" t="s">
        <v>212</v>
      </c>
      <c r="E271" s="129" t="s">
        <v>1028</v>
      </c>
      <c r="F271" s="130" t="s">
        <v>1025</v>
      </c>
      <c r="G271" s="131" t="s">
        <v>294</v>
      </c>
      <c r="H271" s="132">
        <v>3</v>
      </c>
      <c r="I271" s="133"/>
      <c r="J271" s="134">
        <f>ROUND(I271*H271,2)</f>
        <v>0</v>
      </c>
      <c r="K271" s="130" t="s">
        <v>216</v>
      </c>
      <c r="L271" s="32"/>
      <c r="M271" s="135" t="s">
        <v>1</v>
      </c>
      <c r="N271" s="136" t="s">
        <v>38</v>
      </c>
      <c r="P271" s="137">
        <f>O271*H271</f>
        <v>0</v>
      </c>
      <c r="Q271" s="137">
        <v>0.23552999999999999</v>
      </c>
      <c r="R271" s="137">
        <f>Q271*H271</f>
        <v>0.70658999999999994</v>
      </c>
      <c r="S271" s="137">
        <v>0</v>
      </c>
      <c r="T271" s="138">
        <f>S271*H271</f>
        <v>0</v>
      </c>
      <c r="AR271" s="139" t="s">
        <v>210</v>
      </c>
      <c r="AT271" s="139" t="s">
        <v>212</v>
      </c>
      <c r="AU271" s="139" t="s">
        <v>81</v>
      </c>
      <c r="AY271" s="17" t="s">
        <v>211</v>
      </c>
      <c r="BE271" s="140">
        <f>IF(N271="základní",J271,0)</f>
        <v>0</v>
      </c>
      <c r="BF271" s="140">
        <f>IF(N271="snížená",J271,0)</f>
        <v>0</v>
      </c>
      <c r="BG271" s="140">
        <f>IF(N271="zákl. přenesená",J271,0)</f>
        <v>0</v>
      </c>
      <c r="BH271" s="140">
        <f>IF(N271="sníž. přenesená",J271,0)</f>
        <v>0</v>
      </c>
      <c r="BI271" s="140">
        <f>IF(N271="nulová",J271,0)</f>
        <v>0</v>
      </c>
      <c r="BJ271" s="17" t="s">
        <v>81</v>
      </c>
      <c r="BK271" s="140">
        <f>ROUND(I271*H271,2)</f>
        <v>0</v>
      </c>
      <c r="BL271" s="17" t="s">
        <v>210</v>
      </c>
      <c r="BM271" s="139" t="s">
        <v>1029</v>
      </c>
    </row>
    <row r="272" spans="2:65" s="1" customFormat="1" ht="19.5" x14ac:dyDescent="0.2">
      <c r="B272" s="32"/>
      <c r="D272" s="141" t="s">
        <v>218</v>
      </c>
      <c r="F272" s="142" t="s">
        <v>1030</v>
      </c>
      <c r="I272" s="143"/>
      <c r="L272" s="32"/>
      <c r="M272" s="144"/>
      <c r="T272" s="56"/>
      <c r="AT272" s="17" t="s">
        <v>218</v>
      </c>
      <c r="AU272" s="17" t="s">
        <v>81</v>
      </c>
    </row>
    <row r="273" spans="2:65" s="1" customFormat="1" ht="24.2" customHeight="1" x14ac:dyDescent="0.2">
      <c r="B273" s="32"/>
      <c r="C273" s="128" t="s">
        <v>308</v>
      </c>
      <c r="D273" s="128" t="s">
        <v>212</v>
      </c>
      <c r="E273" s="129" t="s">
        <v>1031</v>
      </c>
      <c r="F273" s="130" t="s">
        <v>1025</v>
      </c>
      <c r="G273" s="131" t="s">
        <v>294</v>
      </c>
      <c r="H273" s="132">
        <v>6</v>
      </c>
      <c r="I273" s="133"/>
      <c r="J273" s="134">
        <f>ROUND(I273*H273,2)</f>
        <v>0</v>
      </c>
      <c r="K273" s="130" t="s">
        <v>216</v>
      </c>
      <c r="L273" s="32"/>
      <c r="M273" s="135" t="s">
        <v>1</v>
      </c>
      <c r="N273" s="136" t="s">
        <v>38</v>
      </c>
      <c r="P273" s="137">
        <f>O273*H273</f>
        <v>0</v>
      </c>
      <c r="Q273" s="137">
        <v>0.34692000000000001</v>
      </c>
      <c r="R273" s="137">
        <f>Q273*H273</f>
        <v>2.0815200000000003</v>
      </c>
      <c r="S273" s="137">
        <v>0</v>
      </c>
      <c r="T273" s="138">
        <f>S273*H273</f>
        <v>0</v>
      </c>
      <c r="AR273" s="139" t="s">
        <v>210</v>
      </c>
      <c r="AT273" s="139" t="s">
        <v>212</v>
      </c>
      <c r="AU273" s="139" t="s">
        <v>81</v>
      </c>
      <c r="AY273" s="17" t="s">
        <v>211</v>
      </c>
      <c r="BE273" s="140">
        <f>IF(N273="základní",J273,0)</f>
        <v>0</v>
      </c>
      <c r="BF273" s="140">
        <f>IF(N273="snížená",J273,0)</f>
        <v>0</v>
      </c>
      <c r="BG273" s="140">
        <f>IF(N273="zákl. přenesená",J273,0)</f>
        <v>0</v>
      </c>
      <c r="BH273" s="140">
        <f>IF(N273="sníž. přenesená",J273,0)</f>
        <v>0</v>
      </c>
      <c r="BI273" s="140">
        <f>IF(N273="nulová",J273,0)</f>
        <v>0</v>
      </c>
      <c r="BJ273" s="17" t="s">
        <v>81</v>
      </c>
      <c r="BK273" s="140">
        <f>ROUND(I273*H273,2)</f>
        <v>0</v>
      </c>
      <c r="BL273" s="17" t="s">
        <v>210</v>
      </c>
      <c r="BM273" s="139" t="s">
        <v>1032</v>
      </c>
    </row>
    <row r="274" spans="2:65" s="1" customFormat="1" ht="19.5" x14ac:dyDescent="0.2">
      <c r="B274" s="32"/>
      <c r="D274" s="141" t="s">
        <v>218</v>
      </c>
      <c r="F274" s="142" t="s">
        <v>1033</v>
      </c>
      <c r="I274" s="143"/>
      <c r="L274" s="32"/>
      <c r="M274" s="144"/>
      <c r="T274" s="56"/>
      <c r="AT274" s="17" t="s">
        <v>218</v>
      </c>
      <c r="AU274" s="17" t="s">
        <v>81</v>
      </c>
    </row>
    <row r="275" spans="2:65" s="1" customFormat="1" ht="16.5" customHeight="1" x14ac:dyDescent="0.2">
      <c r="B275" s="32"/>
      <c r="C275" s="128" t="s">
        <v>316</v>
      </c>
      <c r="D275" s="128" t="s">
        <v>212</v>
      </c>
      <c r="E275" s="129" t="s">
        <v>1034</v>
      </c>
      <c r="F275" s="130" t="s">
        <v>1035</v>
      </c>
      <c r="G275" s="131" t="s">
        <v>230</v>
      </c>
      <c r="H275" s="132">
        <v>21.75</v>
      </c>
      <c r="I275" s="133"/>
      <c r="J275" s="134">
        <f>ROUND(I275*H275,2)</f>
        <v>0</v>
      </c>
      <c r="K275" s="130" t="s">
        <v>216</v>
      </c>
      <c r="L275" s="32"/>
      <c r="M275" s="135" t="s">
        <v>1</v>
      </c>
      <c r="N275" s="136" t="s">
        <v>38</v>
      </c>
      <c r="P275" s="137">
        <f>O275*H275</f>
        <v>0</v>
      </c>
      <c r="Q275" s="137">
        <v>3.8000000000000002E-4</v>
      </c>
      <c r="R275" s="137">
        <f>Q275*H275</f>
        <v>8.2649999999999998E-3</v>
      </c>
      <c r="S275" s="137">
        <v>0</v>
      </c>
      <c r="T275" s="138">
        <f>S275*H275</f>
        <v>0</v>
      </c>
      <c r="AR275" s="139" t="s">
        <v>210</v>
      </c>
      <c r="AT275" s="139" t="s">
        <v>212</v>
      </c>
      <c r="AU275" s="139" t="s">
        <v>81</v>
      </c>
      <c r="AY275" s="17" t="s">
        <v>211</v>
      </c>
      <c r="BE275" s="140">
        <f>IF(N275="základní",J275,0)</f>
        <v>0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17" t="s">
        <v>81</v>
      </c>
      <c r="BK275" s="140">
        <f>ROUND(I275*H275,2)</f>
        <v>0</v>
      </c>
      <c r="BL275" s="17" t="s">
        <v>210</v>
      </c>
      <c r="BM275" s="139" t="s">
        <v>1036</v>
      </c>
    </row>
    <row r="276" spans="2:65" s="1" customFormat="1" ht="11.25" x14ac:dyDescent="0.2">
      <c r="B276" s="32"/>
      <c r="D276" s="141" t="s">
        <v>218</v>
      </c>
      <c r="F276" s="142" t="s">
        <v>1035</v>
      </c>
      <c r="I276" s="143"/>
      <c r="L276" s="32"/>
      <c r="M276" s="144"/>
      <c r="T276" s="56"/>
      <c r="AT276" s="17" t="s">
        <v>218</v>
      </c>
      <c r="AU276" s="17" t="s">
        <v>81</v>
      </c>
    </row>
    <row r="277" spans="2:65" s="11" customFormat="1" ht="11.25" x14ac:dyDescent="0.2">
      <c r="B277" s="145"/>
      <c r="D277" s="141" t="s">
        <v>220</v>
      </c>
      <c r="E277" s="146" t="s">
        <v>1</v>
      </c>
      <c r="F277" s="147" t="s">
        <v>1037</v>
      </c>
      <c r="H277" s="146" t="s">
        <v>1</v>
      </c>
      <c r="I277" s="148"/>
      <c r="L277" s="145"/>
      <c r="M277" s="149"/>
      <c r="T277" s="150"/>
      <c r="AT277" s="146" t="s">
        <v>220</v>
      </c>
      <c r="AU277" s="146" t="s">
        <v>81</v>
      </c>
      <c r="AV277" s="11" t="s">
        <v>81</v>
      </c>
      <c r="AW277" s="11" t="s">
        <v>30</v>
      </c>
      <c r="AX277" s="11" t="s">
        <v>73</v>
      </c>
      <c r="AY277" s="146" t="s">
        <v>211</v>
      </c>
    </row>
    <row r="278" spans="2:65" s="12" customFormat="1" ht="11.25" x14ac:dyDescent="0.2">
      <c r="B278" s="151"/>
      <c r="D278" s="141" t="s">
        <v>220</v>
      </c>
      <c r="E278" s="152" t="s">
        <v>296</v>
      </c>
      <c r="F278" s="153" t="s">
        <v>1038</v>
      </c>
      <c r="H278" s="154">
        <v>21.75</v>
      </c>
      <c r="I278" s="155"/>
      <c r="L278" s="151"/>
      <c r="M278" s="156"/>
      <c r="T278" s="157"/>
      <c r="AT278" s="152" t="s">
        <v>220</v>
      </c>
      <c r="AU278" s="152" t="s">
        <v>81</v>
      </c>
      <c r="AV278" s="12" t="s">
        <v>90</v>
      </c>
      <c r="AW278" s="12" t="s">
        <v>30</v>
      </c>
      <c r="AX278" s="12" t="s">
        <v>81</v>
      </c>
      <c r="AY278" s="152" t="s">
        <v>211</v>
      </c>
    </row>
    <row r="279" spans="2:65" s="1" customFormat="1" ht="24.2" customHeight="1" x14ac:dyDescent="0.2">
      <c r="B279" s="32"/>
      <c r="C279" s="128" t="s">
        <v>323</v>
      </c>
      <c r="D279" s="128" t="s">
        <v>212</v>
      </c>
      <c r="E279" s="129" t="s">
        <v>1039</v>
      </c>
      <c r="F279" s="130" t="s">
        <v>1040</v>
      </c>
      <c r="G279" s="131" t="s">
        <v>237</v>
      </c>
      <c r="H279" s="132">
        <v>1.8720000000000001</v>
      </c>
      <c r="I279" s="133"/>
      <c r="J279" s="134">
        <f>ROUND(I279*H279,2)</f>
        <v>0</v>
      </c>
      <c r="K279" s="130" t="s">
        <v>216</v>
      </c>
      <c r="L279" s="32"/>
      <c r="M279" s="135" t="s">
        <v>1</v>
      </c>
      <c r="N279" s="136" t="s">
        <v>38</v>
      </c>
      <c r="P279" s="137">
        <f>O279*H279</f>
        <v>0</v>
      </c>
      <c r="Q279" s="137">
        <v>2.45329</v>
      </c>
      <c r="R279" s="137">
        <f>Q279*H279</f>
        <v>4.5925588800000003</v>
      </c>
      <c r="S279" s="137">
        <v>0</v>
      </c>
      <c r="T279" s="138">
        <f>S279*H279</f>
        <v>0</v>
      </c>
      <c r="AR279" s="139" t="s">
        <v>210</v>
      </c>
      <c r="AT279" s="139" t="s">
        <v>212</v>
      </c>
      <c r="AU279" s="139" t="s">
        <v>81</v>
      </c>
      <c r="AY279" s="17" t="s">
        <v>211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17" t="s">
        <v>81</v>
      </c>
      <c r="BK279" s="140">
        <f>ROUND(I279*H279,2)</f>
        <v>0</v>
      </c>
      <c r="BL279" s="17" t="s">
        <v>210</v>
      </c>
      <c r="BM279" s="139" t="s">
        <v>1041</v>
      </c>
    </row>
    <row r="280" spans="2:65" s="1" customFormat="1" ht="11.25" x14ac:dyDescent="0.2">
      <c r="B280" s="32"/>
      <c r="D280" s="141" t="s">
        <v>218</v>
      </c>
      <c r="F280" s="142" t="s">
        <v>1040</v>
      </c>
      <c r="I280" s="143"/>
      <c r="L280" s="32"/>
      <c r="M280" s="144"/>
      <c r="T280" s="56"/>
      <c r="AT280" s="17" t="s">
        <v>218</v>
      </c>
      <c r="AU280" s="17" t="s">
        <v>81</v>
      </c>
    </row>
    <row r="281" spans="2:65" s="11" customFormat="1" ht="11.25" x14ac:dyDescent="0.2">
      <c r="B281" s="145"/>
      <c r="D281" s="141" t="s">
        <v>220</v>
      </c>
      <c r="E281" s="146" t="s">
        <v>1</v>
      </c>
      <c r="F281" s="147" t="s">
        <v>1042</v>
      </c>
      <c r="H281" s="146" t="s">
        <v>1</v>
      </c>
      <c r="I281" s="148"/>
      <c r="L281" s="145"/>
      <c r="M281" s="149"/>
      <c r="T281" s="150"/>
      <c r="AT281" s="146" t="s">
        <v>220</v>
      </c>
      <c r="AU281" s="146" t="s">
        <v>81</v>
      </c>
      <c r="AV281" s="11" t="s">
        <v>81</v>
      </c>
      <c r="AW281" s="11" t="s">
        <v>30</v>
      </c>
      <c r="AX281" s="11" t="s">
        <v>73</v>
      </c>
      <c r="AY281" s="146" t="s">
        <v>211</v>
      </c>
    </row>
    <row r="282" spans="2:65" s="12" customFormat="1" ht="11.25" x14ac:dyDescent="0.2">
      <c r="B282" s="151"/>
      <c r="D282" s="141" t="s">
        <v>220</v>
      </c>
      <c r="E282" s="152" t="s">
        <v>301</v>
      </c>
      <c r="F282" s="153" t="s">
        <v>1043</v>
      </c>
      <c r="H282" s="154">
        <v>1.8720000000000001</v>
      </c>
      <c r="I282" s="155"/>
      <c r="L282" s="151"/>
      <c r="M282" s="156"/>
      <c r="T282" s="157"/>
      <c r="AT282" s="152" t="s">
        <v>220</v>
      </c>
      <c r="AU282" s="152" t="s">
        <v>81</v>
      </c>
      <c r="AV282" s="12" t="s">
        <v>90</v>
      </c>
      <c r="AW282" s="12" t="s">
        <v>30</v>
      </c>
      <c r="AX282" s="12" t="s">
        <v>81</v>
      </c>
      <c r="AY282" s="152" t="s">
        <v>211</v>
      </c>
    </row>
    <row r="283" spans="2:65" s="1" customFormat="1" ht="24.2" customHeight="1" x14ac:dyDescent="0.2">
      <c r="B283" s="32"/>
      <c r="C283" s="128" t="s">
        <v>331</v>
      </c>
      <c r="D283" s="128" t="s">
        <v>212</v>
      </c>
      <c r="E283" s="129" t="s">
        <v>1044</v>
      </c>
      <c r="F283" s="130" t="s">
        <v>1045</v>
      </c>
      <c r="G283" s="131" t="s">
        <v>215</v>
      </c>
      <c r="H283" s="132">
        <v>12.48</v>
      </c>
      <c r="I283" s="133"/>
      <c r="J283" s="134">
        <f>ROUND(I283*H283,2)</f>
        <v>0</v>
      </c>
      <c r="K283" s="130" t="s">
        <v>216</v>
      </c>
      <c r="L283" s="32"/>
      <c r="M283" s="135" t="s">
        <v>1</v>
      </c>
      <c r="N283" s="136" t="s">
        <v>38</v>
      </c>
      <c r="P283" s="137">
        <f>O283*H283</f>
        <v>0</v>
      </c>
      <c r="Q283" s="137">
        <v>2.1299999999999999E-3</v>
      </c>
      <c r="R283" s="137">
        <f>Q283*H283</f>
        <v>2.6582399999999999E-2</v>
      </c>
      <c r="S283" s="137">
        <v>0</v>
      </c>
      <c r="T283" s="138">
        <f>S283*H283</f>
        <v>0</v>
      </c>
      <c r="AR283" s="139" t="s">
        <v>210</v>
      </c>
      <c r="AT283" s="139" t="s">
        <v>212</v>
      </c>
      <c r="AU283" s="139" t="s">
        <v>81</v>
      </c>
      <c r="AY283" s="17" t="s">
        <v>211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17" t="s">
        <v>81</v>
      </c>
      <c r="BK283" s="140">
        <f>ROUND(I283*H283,2)</f>
        <v>0</v>
      </c>
      <c r="BL283" s="17" t="s">
        <v>210</v>
      </c>
      <c r="BM283" s="139" t="s">
        <v>1046</v>
      </c>
    </row>
    <row r="284" spans="2:65" s="1" customFormat="1" ht="11.25" x14ac:dyDescent="0.2">
      <c r="B284" s="32"/>
      <c r="D284" s="141" t="s">
        <v>218</v>
      </c>
      <c r="F284" s="142" t="s">
        <v>1045</v>
      </c>
      <c r="I284" s="143"/>
      <c r="L284" s="32"/>
      <c r="M284" s="144"/>
      <c r="T284" s="56"/>
      <c r="AT284" s="17" t="s">
        <v>218</v>
      </c>
      <c r="AU284" s="17" t="s">
        <v>81</v>
      </c>
    </row>
    <row r="285" spans="2:65" s="11" customFormat="1" ht="11.25" x14ac:dyDescent="0.2">
      <c r="B285" s="145"/>
      <c r="D285" s="141" t="s">
        <v>220</v>
      </c>
      <c r="E285" s="146" t="s">
        <v>1</v>
      </c>
      <c r="F285" s="147" t="s">
        <v>1042</v>
      </c>
      <c r="H285" s="146" t="s">
        <v>1</v>
      </c>
      <c r="I285" s="148"/>
      <c r="L285" s="145"/>
      <c r="M285" s="149"/>
      <c r="T285" s="150"/>
      <c r="AT285" s="146" t="s">
        <v>220</v>
      </c>
      <c r="AU285" s="146" t="s">
        <v>81</v>
      </c>
      <c r="AV285" s="11" t="s">
        <v>81</v>
      </c>
      <c r="AW285" s="11" t="s">
        <v>30</v>
      </c>
      <c r="AX285" s="11" t="s">
        <v>73</v>
      </c>
      <c r="AY285" s="146" t="s">
        <v>211</v>
      </c>
    </row>
    <row r="286" spans="2:65" s="12" customFormat="1" ht="11.25" x14ac:dyDescent="0.2">
      <c r="B286" s="151"/>
      <c r="D286" s="141" t="s">
        <v>220</v>
      </c>
      <c r="E286" s="152" t="s">
        <v>306</v>
      </c>
      <c r="F286" s="153" t="s">
        <v>1047</v>
      </c>
      <c r="H286" s="154">
        <v>12.48</v>
      </c>
      <c r="I286" s="155"/>
      <c r="L286" s="151"/>
      <c r="M286" s="156"/>
      <c r="T286" s="157"/>
      <c r="AT286" s="152" t="s">
        <v>220</v>
      </c>
      <c r="AU286" s="152" t="s">
        <v>81</v>
      </c>
      <c r="AV286" s="12" t="s">
        <v>90</v>
      </c>
      <c r="AW286" s="12" t="s">
        <v>30</v>
      </c>
      <c r="AX286" s="12" t="s">
        <v>81</v>
      </c>
      <c r="AY286" s="152" t="s">
        <v>211</v>
      </c>
    </row>
    <row r="287" spans="2:65" s="1" customFormat="1" ht="24.2" customHeight="1" x14ac:dyDescent="0.2">
      <c r="B287" s="32"/>
      <c r="C287" s="128" t="s">
        <v>338</v>
      </c>
      <c r="D287" s="128" t="s">
        <v>212</v>
      </c>
      <c r="E287" s="129" t="s">
        <v>1048</v>
      </c>
      <c r="F287" s="130" t="s">
        <v>1049</v>
      </c>
      <c r="G287" s="131" t="s">
        <v>215</v>
      </c>
      <c r="H287" s="132">
        <v>12.48</v>
      </c>
      <c r="I287" s="133"/>
      <c r="J287" s="134">
        <f>ROUND(I287*H287,2)</f>
        <v>0</v>
      </c>
      <c r="K287" s="130" t="s">
        <v>216</v>
      </c>
      <c r="L287" s="32"/>
      <c r="M287" s="135" t="s">
        <v>1</v>
      </c>
      <c r="N287" s="136" t="s">
        <v>38</v>
      </c>
      <c r="P287" s="137">
        <f>O287*H287</f>
        <v>0</v>
      </c>
      <c r="Q287" s="137">
        <v>0</v>
      </c>
      <c r="R287" s="137">
        <f>Q287*H287</f>
        <v>0</v>
      </c>
      <c r="S287" s="137">
        <v>0</v>
      </c>
      <c r="T287" s="138">
        <f>S287*H287</f>
        <v>0</v>
      </c>
      <c r="AR287" s="139" t="s">
        <v>210</v>
      </c>
      <c r="AT287" s="139" t="s">
        <v>212</v>
      </c>
      <c r="AU287" s="139" t="s">
        <v>81</v>
      </c>
      <c r="AY287" s="17" t="s">
        <v>211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17" t="s">
        <v>81</v>
      </c>
      <c r="BK287" s="140">
        <f>ROUND(I287*H287,2)</f>
        <v>0</v>
      </c>
      <c r="BL287" s="17" t="s">
        <v>210</v>
      </c>
      <c r="BM287" s="139" t="s">
        <v>1050</v>
      </c>
    </row>
    <row r="288" spans="2:65" s="1" customFormat="1" ht="19.5" x14ac:dyDescent="0.2">
      <c r="B288" s="32"/>
      <c r="D288" s="141" t="s">
        <v>218</v>
      </c>
      <c r="F288" s="142" t="s">
        <v>1049</v>
      </c>
      <c r="I288" s="143"/>
      <c r="L288" s="32"/>
      <c r="M288" s="144"/>
      <c r="T288" s="56"/>
      <c r="AT288" s="17" t="s">
        <v>218</v>
      </c>
      <c r="AU288" s="17" t="s">
        <v>81</v>
      </c>
    </row>
    <row r="289" spans="2:65" s="11" customFormat="1" ht="11.25" x14ac:dyDescent="0.2">
      <c r="B289" s="145"/>
      <c r="D289" s="141" t="s">
        <v>220</v>
      </c>
      <c r="E289" s="146" t="s">
        <v>1</v>
      </c>
      <c r="F289" s="147" t="s">
        <v>1042</v>
      </c>
      <c r="H289" s="146" t="s">
        <v>1</v>
      </c>
      <c r="I289" s="148"/>
      <c r="L289" s="145"/>
      <c r="M289" s="149"/>
      <c r="T289" s="150"/>
      <c r="AT289" s="146" t="s">
        <v>220</v>
      </c>
      <c r="AU289" s="146" t="s">
        <v>81</v>
      </c>
      <c r="AV289" s="11" t="s">
        <v>81</v>
      </c>
      <c r="AW289" s="11" t="s">
        <v>30</v>
      </c>
      <c r="AX289" s="11" t="s">
        <v>73</v>
      </c>
      <c r="AY289" s="146" t="s">
        <v>211</v>
      </c>
    </row>
    <row r="290" spans="2:65" s="12" customFormat="1" ht="11.25" x14ac:dyDescent="0.2">
      <c r="B290" s="151"/>
      <c r="D290" s="141" t="s">
        <v>220</v>
      </c>
      <c r="E290" s="152" t="s">
        <v>312</v>
      </c>
      <c r="F290" s="153" t="s">
        <v>1047</v>
      </c>
      <c r="H290" s="154">
        <v>12.48</v>
      </c>
      <c r="I290" s="155"/>
      <c r="L290" s="151"/>
      <c r="M290" s="156"/>
      <c r="T290" s="157"/>
      <c r="AT290" s="152" t="s">
        <v>220</v>
      </c>
      <c r="AU290" s="152" t="s">
        <v>81</v>
      </c>
      <c r="AV290" s="12" t="s">
        <v>90</v>
      </c>
      <c r="AW290" s="12" t="s">
        <v>30</v>
      </c>
      <c r="AX290" s="12" t="s">
        <v>81</v>
      </c>
      <c r="AY290" s="152" t="s">
        <v>211</v>
      </c>
    </row>
    <row r="291" spans="2:65" s="1" customFormat="1" ht="24.2" customHeight="1" x14ac:dyDescent="0.2">
      <c r="B291" s="32"/>
      <c r="C291" s="128" t="s">
        <v>343</v>
      </c>
      <c r="D291" s="128" t="s">
        <v>212</v>
      </c>
      <c r="E291" s="129" t="s">
        <v>1051</v>
      </c>
      <c r="F291" s="130" t="s">
        <v>1052</v>
      </c>
      <c r="G291" s="131" t="s">
        <v>243</v>
      </c>
      <c r="H291" s="132">
        <v>0.22500000000000001</v>
      </c>
      <c r="I291" s="133"/>
      <c r="J291" s="134">
        <f>ROUND(I291*H291,2)</f>
        <v>0</v>
      </c>
      <c r="K291" s="130" t="s">
        <v>216</v>
      </c>
      <c r="L291" s="32"/>
      <c r="M291" s="135" t="s">
        <v>1</v>
      </c>
      <c r="N291" s="136" t="s">
        <v>38</v>
      </c>
      <c r="P291" s="137">
        <f>O291*H291</f>
        <v>0</v>
      </c>
      <c r="Q291" s="137">
        <v>1.05237</v>
      </c>
      <c r="R291" s="137">
        <f>Q291*H291</f>
        <v>0.23678325</v>
      </c>
      <c r="S291" s="137">
        <v>0</v>
      </c>
      <c r="T291" s="138">
        <f>S291*H291</f>
        <v>0</v>
      </c>
      <c r="AR291" s="139" t="s">
        <v>210</v>
      </c>
      <c r="AT291" s="139" t="s">
        <v>212</v>
      </c>
      <c r="AU291" s="139" t="s">
        <v>81</v>
      </c>
      <c r="AY291" s="17" t="s">
        <v>211</v>
      </c>
      <c r="BE291" s="140">
        <f>IF(N291="základní",J291,0)</f>
        <v>0</v>
      </c>
      <c r="BF291" s="140">
        <f>IF(N291="snížená",J291,0)</f>
        <v>0</v>
      </c>
      <c r="BG291" s="140">
        <f>IF(N291="zákl. přenesená",J291,0)</f>
        <v>0</v>
      </c>
      <c r="BH291" s="140">
        <f>IF(N291="sníž. přenesená",J291,0)</f>
        <v>0</v>
      </c>
      <c r="BI291" s="140">
        <f>IF(N291="nulová",J291,0)</f>
        <v>0</v>
      </c>
      <c r="BJ291" s="17" t="s">
        <v>81</v>
      </c>
      <c r="BK291" s="140">
        <f>ROUND(I291*H291,2)</f>
        <v>0</v>
      </c>
      <c r="BL291" s="17" t="s">
        <v>210</v>
      </c>
      <c r="BM291" s="139" t="s">
        <v>1053</v>
      </c>
    </row>
    <row r="292" spans="2:65" s="1" customFormat="1" ht="19.5" x14ac:dyDescent="0.2">
      <c r="B292" s="32"/>
      <c r="D292" s="141" t="s">
        <v>218</v>
      </c>
      <c r="F292" s="142" t="s">
        <v>1052</v>
      </c>
      <c r="I292" s="143"/>
      <c r="L292" s="32"/>
      <c r="M292" s="144"/>
      <c r="T292" s="56"/>
      <c r="AT292" s="17" t="s">
        <v>218</v>
      </c>
      <c r="AU292" s="17" t="s">
        <v>81</v>
      </c>
    </row>
    <row r="293" spans="2:65" s="11" customFormat="1" ht="11.25" x14ac:dyDescent="0.2">
      <c r="B293" s="145"/>
      <c r="D293" s="141" t="s">
        <v>220</v>
      </c>
      <c r="E293" s="146" t="s">
        <v>1</v>
      </c>
      <c r="F293" s="147" t="s">
        <v>1054</v>
      </c>
      <c r="H293" s="146" t="s">
        <v>1</v>
      </c>
      <c r="I293" s="148"/>
      <c r="L293" s="145"/>
      <c r="M293" s="149"/>
      <c r="T293" s="150"/>
      <c r="AT293" s="146" t="s">
        <v>220</v>
      </c>
      <c r="AU293" s="146" t="s">
        <v>81</v>
      </c>
      <c r="AV293" s="11" t="s">
        <v>81</v>
      </c>
      <c r="AW293" s="11" t="s">
        <v>30</v>
      </c>
      <c r="AX293" s="11" t="s">
        <v>73</v>
      </c>
      <c r="AY293" s="146" t="s">
        <v>211</v>
      </c>
    </row>
    <row r="294" spans="2:65" s="12" customFormat="1" ht="11.25" x14ac:dyDescent="0.2">
      <c r="B294" s="151"/>
      <c r="D294" s="141" t="s">
        <v>220</v>
      </c>
      <c r="E294" s="152" t="s">
        <v>94</v>
      </c>
      <c r="F294" s="153" t="s">
        <v>1055</v>
      </c>
      <c r="H294" s="154">
        <v>0.22500000000000001</v>
      </c>
      <c r="I294" s="155"/>
      <c r="L294" s="151"/>
      <c r="M294" s="156"/>
      <c r="T294" s="157"/>
      <c r="AT294" s="152" t="s">
        <v>220</v>
      </c>
      <c r="AU294" s="152" t="s">
        <v>81</v>
      </c>
      <c r="AV294" s="12" t="s">
        <v>90</v>
      </c>
      <c r="AW294" s="12" t="s">
        <v>30</v>
      </c>
      <c r="AX294" s="12" t="s">
        <v>81</v>
      </c>
      <c r="AY294" s="152" t="s">
        <v>211</v>
      </c>
    </row>
    <row r="295" spans="2:65" s="1" customFormat="1" ht="21.75" customHeight="1" x14ac:dyDescent="0.2">
      <c r="B295" s="32"/>
      <c r="C295" s="128" t="s">
        <v>350</v>
      </c>
      <c r="D295" s="128" t="s">
        <v>212</v>
      </c>
      <c r="E295" s="129" t="s">
        <v>1056</v>
      </c>
      <c r="F295" s="130" t="s">
        <v>1057</v>
      </c>
      <c r="G295" s="131" t="s">
        <v>215</v>
      </c>
      <c r="H295" s="132">
        <v>18.600000000000001</v>
      </c>
      <c r="I295" s="133"/>
      <c r="J295" s="134">
        <f>ROUND(I295*H295,2)</f>
        <v>0</v>
      </c>
      <c r="K295" s="130" t="s">
        <v>216</v>
      </c>
      <c r="L295" s="32"/>
      <c r="M295" s="135" t="s">
        <v>1</v>
      </c>
      <c r="N295" s="136" t="s">
        <v>38</v>
      </c>
      <c r="P295" s="137">
        <f>O295*H295</f>
        <v>0</v>
      </c>
      <c r="Q295" s="137">
        <v>6.8430000000000005E-2</v>
      </c>
      <c r="R295" s="137">
        <f>Q295*H295</f>
        <v>1.2727980000000001</v>
      </c>
      <c r="S295" s="137">
        <v>0</v>
      </c>
      <c r="T295" s="138">
        <f>S295*H295</f>
        <v>0</v>
      </c>
      <c r="AR295" s="139" t="s">
        <v>210</v>
      </c>
      <c r="AT295" s="139" t="s">
        <v>212</v>
      </c>
      <c r="AU295" s="139" t="s">
        <v>81</v>
      </c>
      <c r="AY295" s="17" t="s">
        <v>211</v>
      </c>
      <c r="BE295" s="140">
        <f>IF(N295="základní",J295,0)</f>
        <v>0</v>
      </c>
      <c r="BF295" s="140">
        <f>IF(N295="snížená",J295,0)</f>
        <v>0</v>
      </c>
      <c r="BG295" s="140">
        <f>IF(N295="zákl. přenesená",J295,0)</f>
        <v>0</v>
      </c>
      <c r="BH295" s="140">
        <f>IF(N295="sníž. přenesená",J295,0)</f>
        <v>0</v>
      </c>
      <c r="BI295" s="140">
        <f>IF(N295="nulová",J295,0)</f>
        <v>0</v>
      </c>
      <c r="BJ295" s="17" t="s">
        <v>81</v>
      </c>
      <c r="BK295" s="140">
        <f>ROUND(I295*H295,2)</f>
        <v>0</v>
      </c>
      <c r="BL295" s="17" t="s">
        <v>210</v>
      </c>
      <c r="BM295" s="139" t="s">
        <v>1058</v>
      </c>
    </row>
    <row r="296" spans="2:65" s="1" customFormat="1" ht="11.25" x14ac:dyDescent="0.2">
      <c r="B296" s="32"/>
      <c r="D296" s="141" t="s">
        <v>218</v>
      </c>
      <c r="F296" s="142" t="s">
        <v>1057</v>
      </c>
      <c r="I296" s="143"/>
      <c r="L296" s="32"/>
      <c r="M296" s="144"/>
      <c r="T296" s="56"/>
      <c r="AT296" s="17" t="s">
        <v>218</v>
      </c>
      <c r="AU296" s="17" t="s">
        <v>81</v>
      </c>
    </row>
    <row r="297" spans="2:65" s="11" customFormat="1" ht="11.25" x14ac:dyDescent="0.2">
      <c r="B297" s="145"/>
      <c r="D297" s="141" t="s">
        <v>220</v>
      </c>
      <c r="E297" s="146" t="s">
        <v>1</v>
      </c>
      <c r="F297" s="147" t="s">
        <v>966</v>
      </c>
      <c r="H297" s="146" t="s">
        <v>1</v>
      </c>
      <c r="I297" s="148"/>
      <c r="L297" s="145"/>
      <c r="M297" s="149"/>
      <c r="T297" s="150"/>
      <c r="AT297" s="146" t="s">
        <v>220</v>
      </c>
      <c r="AU297" s="146" t="s">
        <v>81</v>
      </c>
      <c r="AV297" s="11" t="s">
        <v>81</v>
      </c>
      <c r="AW297" s="11" t="s">
        <v>30</v>
      </c>
      <c r="AX297" s="11" t="s">
        <v>73</v>
      </c>
      <c r="AY297" s="146" t="s">
        <v>211</v>
      </c>
    </row>
    <row r="298" spans="2:65" s="12" customFormat="1" ht="11.25" x14ac:dyDescent="0.2">
      <c r="B298" s="151"/>
      <c r="D298" s="141" t="s">
        <v>220</v>
      </c>
      <c r="E298" s="152" t="s">
        <v>327</v>
      </c>
      <c r="F298" s="153" t="s">
        <v>1059</v>
      </c>
      <c r="H298" s="154">
        <v>24.135000000000002</v>
      </c>
      <c r="I298" s="155"/>
      <c r="L298" s="151"/>
      <c r="M298" s="156"/>
      <c r="T298" s="157"/>
      <c r="AT298" s="152" t="s">
        <v>220</v>
      </c>
      <c r="AU298" s="152" t="s">
        <v>81</v>
      </c>
      <c r="AV298" s="12" t="s">
        <v>90</v>
      </c>
      <c r="AW298" s="12" t="s">
        <v>30</v>
      </c>
      <c r="AX298" s="12" t="s">
        <v>73</v>
      </c>
      <c r="AY298" s="152" t="s">
        <v>211</v>
      </c>
    </row>
    <row r="299" spans="2:65" s="12" customFormat="1" ht="11.25" x14ac:dyDescent="0.2">
      <c r="B299" s="151"/>
      <c r="D299" s="141" t="s">
        <v>220</v>
      </c>
      <c r="E299" s="152" t="s">
        <v>757</v>
      </c>
      <c r="F299" s="153" t="s">
        <v>1060</v>
      </c>
      <c r="H299" s="154">
        <v>-5.5350000000000001</v>
      </c>
      <c r="I299" s="155"/>
      <c r="L299" s="151"/>
      <c r="M299" s="156"/>
      <c r="T299" s="157"/>
      <c r="AT299" s="152" t="s">
        <v>220</v>
      </c>
      <c r="AU299" s="152" t="s">
        <v>81</v>
      </c>
      <c r="AV299" s="12" t="s">
        <v>90</v>
      </c>
      <c r="AW299" s="12" t="s">
        <v>30</v>
      </c>
      <c r="AX299" s="12" t="s">
        <v>73</v>
      </c>
      <c r="AY299" s="152" t="s">
        <v>211</v>
      </c>
    </row>
    <row r="300" spans="2:65" s="12" customFormat="1" ht="11.25" x14ac:dyDescent="0.2">
      <c r="B300" s="151"/>
      <c r="D300" s="141" t="s">
        <v>220</v>
      </c>
      <c r="E300" s="152" t="s">
        <v>1061</v>
      </c>
      <c r="F300" s="153" t="s">
        <v>1062</v>
      </c>
      <c r="H300" s="154">
        <v>18.600000000000001</v>
      </c>
      <c r="I300" s="155"/>
      <c r="L300" s="151"/>
      <c r="M300" s="156"/>
      <c r="T300" s="157"/>
      <c r="AT300" s="152" t="s">
        <v>220</v>
      </c>
      <c r="AU300" s="152" t="s">
        <v>81</v>
      </c>
      <c r="AV300" s="12" t="s">
        <v>90</v>
      </c>
      <c r="AW300" s="12" t="s">
        <v>30</v>
      </c>
      <c r="AX300" s="12" t="s">
        <v>81</v>
      </c>
      <c r="AY300" s="152" t="s">
        <v>211</v>
      </c>
    </row>
    <row r="301" spans="2:65" s="1" customFormat="1" ht="21.75" customHeight="1" x14ac:dyDescent="0.2">
      <c r="B301" s="32"/>
      <c r="C301" s="128" t="s">
        <v>360</v>
      </c>
      <c r="D301" s="128" t="s">
        <v>212</v>
      </c>
      <c r="E301" s="129" t="s">
        <v>1063</v>
      </c>
      <c r="F301" s="130" t="s">
        <v>1064</v>
      </c>
      <c r="G301" s="131" t="s">
        <v>215</v>
      </c>
      <c r="H301" s="132">
        <v>13.904999999999999</v>
      </c>
      <c r="I301" s="133"/>
      <c r="J301" s="134">
        <f>ROUND(I301*H301,2)</f>
        <v>0</v>
      </c>
      <c r="K301" s="130" t="s">
        <v>216</v>
      </c>
      <c r="L301" s="32"/>
      <c r="M301" s="135" t="s">
        <v>1</v>
      </c>
      <c r="N301" s="136" t="s">
        <v>38</v>
      </c>
      <c r="P301" s="137">
        <f>O301*H301</f>
        <v>0</v>
      </c>
      <c r="Q301" s="137">
        <v>8.7309999999999999E-2</v>
      </c>
      <c r="R301" s="137">
        <f>Q301*H301</f>
        <v>1.21404555</v>
      </c>
      <c r="S301" s="137">
        <v>0</v>
      </c>
      <c r="T301" s="138">
        <f>S301*H301</f>
        <v>0</v>
      </c>
      <c r="AR301" s="139" t="s">
        <v>210</v>
      </c>
      <c r="AT301" s="139" t="s">
        <v>212</v>
      </c>
      <c r="AU301" s="139" t="s">
        <v>81</v>
      </c>
      <c r="AY301" s="17" t="s">
        <v>211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17" t="s">
        <v>81</v>
      </c>
      <c r="BK301" s="140">
        <f>ROUND(I301*H301,2)</f>
        <v>0</v>
      </c>
      <c r="BL301" s="17" t="s">
        <v>210</v>
      </c>
      <c r="BM301" s="139" t="s">
        <v>1065</v>
      </c>
    </row>
    <row r="302" spans="2:65" s="1" customFormat="1" ht="11.25" x14ac:dyDescent="0.2">
      <c r="B302" s="32"/>
      <c r="D302" s="141" t="s">
        <v>218</v>
      </c>
      <c r="F302" s="142" t="s">
        <v>1064</v>
      </c>
      <c r="I302" s="143"/>
      <c r="L302" s="32"/>
      <c r="M302" s="144"/>
      <c r="T302" s="56"/>
      <c r="AT302" s="17" t="s">
        <v>218</v>
      </c>
      <c r="AU302" s="17" t="s">
        <v>81</v>
      </c>
    </row>
    <row r="303" spans="2:65" s="11" customFormat="1" ht="11.25" x14ac:dyDescent="0.2">
      <c r="B303" s="145"/>
      <c r="D303" s="141" t="s">
        <v>220</v>
      </c>
      <c r="E303" s="146" t="s">
        <v>1</v>
      </c>
      <c r="F303" s="147" t="s">
        <v>966</v>
      </c>
      <c r="H303" s="146" t="s">
        <v>1</v>
      </c>
      <c r="I303" s="148"/>
      <c r="L303" s="145"/>
      <c r="M303" s="149"/>
      <c r="T303" s="150"/>
      <c r="AT303" s="146" t="s">
        <v>220</v>
      </c>
      <c r="AU303" s="146" t="s">
        <v>81</v>
      </c>
      <c r="AV303" s="11" t="s">
        <v>81</v>
      </c>
      <c r="AW303" s="11" t="s">
        <v>30</v>
      </c>
      <c r="AX303" s="11" t="s">
        <v>73</v>
      </c>
      <c r="AY303" s="146" t="s">
        <v>211</v>
      </c>
    </row>
    <row r="304" spans="2:65" s="12" customFormat="1" ht="11.25" x14ac:dyDescent="0.2">
      <c r="B304" s="151"/>
      <c r="D304" s="141" t="s">
        <v>220</v>
      </c>
      <c r="E304" s="152" t="s">
        <v>335</v>
      </c>
      <c r="F304" s="153" t="s">
        <v>1066</v>
      </c>
      <c r="H304" s="154">
        <v>13.904999999999999</v>
      </c>
      <c r="I304" s="155"/>
      <c r="L304" s="151"/>
      <c r="M304" s="156"/>
      <c r="T304" s="157"/>
      <c r="AT304" s="152" t="s">
        <v>220</v>
      </c>
      <c r="AU304" s="152" t="s">
        <v>81</v>
      </c>
      <c r="AV304" s="12" t="s">
        <v>90</v>
      </c>
      <c r="AW304" s="12" t="s">
        <v>30</v>
      </c>
      <c r="AX304" s="12" t="s">
        <v>81</v>
      </c>
      <c r="AY304" s="152" t="s">
        <v>211</v>
      </c>
    </row>
    <row r="305" spans="2:65" s="1" customFormat="1" ht="16.5" customHeight="1" x14ac:dyDescent="0.2">
      <c r="B305" s="32"/>
      <c r="C305" s="128" t="s">
        <v>366</v>
      </c>
      <c r="D305" s="128" t="s">
        <v>212</v>
      </c>
      <c r="E305" s="129" t="s">
        <v>1067</v>
      </c>
      <c r="F305" s="130" t="s">
        <v>1068</v>
      </c>
      <c r="G305" s="131" t="s">
        <v>230</v>
      </c>
      <c r="H305" s="132">
        <v>48</v>
      </c>
      <c r="I305" s="133"/>
      <c r="J305" s="134">
        <f>ROUND(I305*H305,2)</f>
        <v>0</v>
      </c>
      <c r="K305" s="130" t="s">
        <v>216</v>
      </c>
      <c r="L305" s="32"/>
      <c r="M305" s="135" t="s">
        <v>1</v>
      </c>
      <c r="N305" s="136" t="s">
        <v>38</v>
      </c>
      <c r="P305" s="137">
        <f>O305*H305</f>
        <v>0</v>
      </c>
      <c r="Q305" s="137">
        <v>1.2999999999999999E-4</v>
      </c>
      <c r="R305" s="137">
        <f>Q305*H305</f>
        <v>6.239999999999999E-3</v>
      </c>
      <c r="S305" s="137">
        <v>0</v>
      </c>
      <c r="T305" s="138">
        <f>S305*H305</f>
        <v>0</v>
      </c>
      <c r="AR305" s="139" t="s">
        <v>210</v>
      </c>
      <c r="AT305" s="139" t="s">
        <v>212</v>
      </c>
      <c r="AU305" s="139" t="s">
        <v>81</v>
      </c>
      <c r="AY305" s="17" t="s">
        <v>211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7" t="s">
        <v>81</v>
      </c>
      <c r="BK305" s="140">
        <f>ROUND(I305*H305,2)</f>
        <v>0</v>
      </c>
      <c r="BL305" s="17" t="s">
        <v>210</v>
      </c>
      <c r="BM305" s="139" t="s">
        <v>1069</v>
      </c>
    </row>
    <row r="306" spans="2:65" s="1" customFormat="1" ht="11.25" x14ac:dyDescent="0.2">
      <c r="B306" s="32"/>
      <c r="D306" s="141" t="s">
        <v>218</v>
      </c>
      <c r="F306" s="142" t="s">
        <v>1068</v>
      </c>
      <c r="I306" s="143"/>
      <c r="L306" s="32"/>
      <c r="M306" s="144"/>
      <c r="T306" s="56"/>
      <c r="AT306" s="17" t="s">
        <v>218</v>
      </c>
      <c r="AU306" s="17" t="s">
        <v>81</v>
      </c>
    </row>
    <row r="307" spans="2:65" s="12" customFormat="1" ht="11.25" x14ac:dyDescent="0.2">
      <c r="B307" s="151"/>
      <c r="D307" s="141" t="s">
        <v>220</v>
      </c>
      <c r="E307" s="152" t="s">
        <v>342</v>
      </c>
      <c r="F307" s="153" t="s">
        <v>1070</v>
      </c>
      <c r="H307" s="154">
        <v>48</v>
      </c>
      <c r="I307" s="155"/>
      <c r="L307" s="151"/>
      <c r="M307" s="156"/>
      <c r="T307" s="157"/>
      <c r="AT307" s="152" t="s">
        <v>220</v>
      </c>
      <c r="AU307" s="152" t="s">
        <v>81</v>
      </c>
      <c r="AV307" s="12" t="s">
        <v>90</v>
      </c>
      <c r="AW307" s="12" t="s">
        <v>30</v>
      </c>
      <c r="AX307" s="12" t="s">
        <v>81</v>
      </c>
      <c r="AY307" s="152" t="s">
        <v>211</v>
      </c>
    </row>
    <row r="308" spans="2:65" s="10" customFormat="1" ht="25.9" customHeight="1" x14ac:dyDescent="0.2">
      <c r="B308" s="118"/>
      <c r="D308" s="119" t="s">
        <v>72</v>
      </c>
      <c r="E308" s="120" t="s">
        <v>210</v>
      </c>
      <c r="F308" s="120" t="s">
        <v>1071</v>
      </c>
      <c r="I308" s="121"/>
      <c r="J308" s="122">
        <f>BK308</f>
        <v>0</v>
      </c>
      <c r="L308" s="118"/>
      <c r="M308" s="123"/>
      <c r="P308" s="124">
        <f>SUM(P309:P341)</f>
        <v>0</v>
      </c>
      <c r="R308" s="124">
        <f>SUM(R309:R341)</f>
        <v>27.152014709999996</v>
      </c>
      <c r="T308" s="125">
        <f>SUM(T309:T341)</f>
        <v>0</v>
      </c>
      <c r="AR308" s="119" t="s">
        <v>210</v>
      </c>
      <c r="AT308" s="126" t="s">
        <v>72</v>
      </c>
      <c r="AU308" s="126" t="s">
        <v>73</v>
      </c>
      <c r="AY308" s="119" t="s">
        <v>211</v>
      </c>
      <c r="BK308" s="127">
        <f>SUM(BK309:BK341)</f>
        <v>0</v>
      </c>
    </row>
    <row r="309" spans="2:65" s="1" customFormat="1" ht="24.2" customHeight="1" x14ac:dyDescent="0.2">
      <c r="B309" s="32"/>
      <c r="C309" s="128" t="s">
        <v>374</v>
      </c>
      <c r="D309" s="128" t="s">
        <v>212</v>
      </c>
      <c r="E309" s="129" t="s">
        <v>1072</v>
      </c>
      <c r="F309" s="130" t="s">
        <v>1073</v>
      </c>
      <c r="G309" s="131" t="s">
        <v>230</v>
      </c>
      <c r="H309" s="132">
        <v>59.52</v>
      </c>
      <c r="I309" s="133"/>
      <c r="J309" s="134">
        <f>ROUND(I309*H309,2)</f>
        <v>0</v>
      </c>
      <c r="K309" s="130" t="s">
        <v>1</v>
      </c>
      <c r="L309" s="32"/>
      <c r="M309" s="135" t="s">
        <v>1</v>
      </c>
      <c r="N309" s="136" t="s">
        <v>38</v>
      </c>
      <c r="P309" s="137">
        <f>O309*H309</f>
        <v>0</v>
      </c>
      <c r="Q309" s="137">
        <v>2.257E-2</v>
      </c>
      <c r="R309" s="137">
        <f>Q309*H309</f>
        <v>1.3433664000000001</v>
      </c>
      <c r="S309" s="137">
        <v>0</v>
      </c>
      <c r="T309" s="138">
        <f>S309*H309</f>
        <v>0</v>
      </c>
      <c r="AR309" s="139" t="s">
        <v>210</v>
      </c>
      <c r="AT309" s="139" t="s">
        <v>212</v>
      </c>
      <c r="AU309" s="139" t="s">
        <v>81</v>
      </c>
      <c r="AY309" s="17" t="s">
        <v>211</v>
      </c>
      <c r="BE309" s="140">
        <f>IF(N309="základní",J309,0)</f>
        <v>0</v>
      </c>
      <c r="BF309" s="140">
        <f>IF(N309="snížená",J309,0)</f>
        <v>0</v>
      </c>
      <c r="BG309" s="140">
        <f>IF(N309="zákl. přenesená",J309,0)</f>
        <v>0</v>
      </c>
      <c r="BH309" s="140">
        <f>IF(N309="sníž. přenesená",J309,0)</f>
        <v>0</v>
      </c>
      <c r="BI309" s="140">
        <f>IF(N309="nulová",J309,0)</f>
        <v>0</v>
      </c>
      <c r="BJ309" s="17" t="s">
        <v>81</v>
      </c>
      <c r="BK309" s="140">
        <f>ROUND(I309*H309,2)</f>
        <v>0</v>
      </c>
      <c r="BL309" s="17" t="s">
        <v>210</v>
      </c>
      <c r="BM309" s="139" t="s">
        <v>1074</v>
      </c>
    </row>
    <row r="310" spans="2:65" s="1" customFormat="1" ht="19.5" x14ac:dyDescent="0.2">
      <c r="B310" s="32"/>
      <c r="D310" s="141" t="s">
        <v>218</v>
      </c>
      <c r="F310" s="142" t="s">
        <v>1073</v>
      </c>
      <c r="I310" s="143"/>
      <c r="L310" s="32"/>
      <c r="M310" s="144"/>
      <c r="T310" s="56"/>
      <c r="AT310" s="17" t="s">
        <v>218</v>
      </c>
      <c r="AU310" s="17" t="s">
        <v>81</v>
      </c>
    </row>
    <row r="311" spans="2:65" s="11" customFormat="1" ht="11.25" x14ac:dyDescent="0.2">
      <c r="B311" s="145"/>
      <c r="D311" s="141" t="s">
        <v>220</v>
      </c>
      <c r="E311" s="146" t="s">
        <v>1</v>
      </c>
      <c r="F311" s="147" t="s">
        <v>1075</v>
      </c>
      <c r="H311" s="146" t="s">
        <v>1</v>
      </c>
      <c r="I311" s="148"/>
      <c r="L311" s="145"/>
      <c r="M311" s="149"/>
      <c r="T311" s="150"/>
      <c r="AT311" s="146" t="s">
        <v>220</v>
      </c>
      <c r="AU311" s="146" t="s">
        <v>81</v>
      </c>
      <c r="AV311" s="11" t="s">
        <v>81</v>
      </c>
      <c r="AW311" s="11" t="s">
        <v>30</v>
      </c>
      <c r="AX311" s="11" t="s">
        <v>73</v>
      </c>
      <c r="AY311" s="146" t="s">
        <v>211</v>
      </c>
    </row>
    <row r="312" spans="2:65" s="12" customFormat="1" ht="11.25" x14ac:dyDescent="0.2">
      <c r="B312" s="151"/>
      <c r="D312" s="141" t="s">
        <v>220</v>
      </c>
      <c r="E312" s="152" t="s">
        <v>347</v>
      </c>
      <c r="F312" s="153" t="s">
        <v>1076</v>
      </c>
      <c r="H312" s="154">
        <v>59.52</v>
      </c>
      <c r="I312" s="155"/>
      <c r="L312" s="151"/>
      <c r="M312" s="156"/>
      <c r="T312" s="157"/>
      <c r="AT312" s="152" t="s">
        <v>220</v>
      </c>
      <c r="AU312" s="152" t="s">
        <v>81</v>
      </c>
      <c r="AV312" s="12" t="s">
        <v>90</v>
      </c>
      <c r="AW312" s="12" t="s">
        <v>30</v>
      </c>
      <c r="AX312" s="12" t="s">
        <v>81</v>
      </c>
      <c r="AY312" s="152" t="s">
        <v>211</v>
      </c>
    </row>
    <row r="313" spans="2:65" s="1" customFormat="1" ht="24.2" customHeight="1" x14ac:dyDescent="0.2">
      <c r="B313" s="32"/>
      <c r="C313" s="128" t="s">
        <v>380</v>
      </c>
      <c r="D313" s="128" t="s">
        <v>212</v>
      </c>
      <c r="E313" s="129" t="s">
        <v>1077</v>
      </c>
      <c r="F313" s="130" t="s">
        <v>1078</v>
      </c>
      <c r="G313" s="131" t="s">
        <v>230</v>
      </c>
      <c r="H313" s="132">
        <v>89.28</v>
      </c>
      <c r="I313" s="133"/>
      <c r="J313" s="134">
        <f>ROUND(I313*H313,2)</f>
        <v>0</v>
      </c>
      <c r="K313" s="130" t="s">
        <v>1</v>
      </c>
      <c r="L313" s="32"/>
      <c r="M313" s="135" t="s">
        <v>1</v>
      </c>
      <c r="N313" s="136" t="s">
        <v>38</v>
      </c>
      <c r="P313" s="137">
        <f>O313*H313</f>
        <v>0</v>
      </c>
      <c r="Q313" s="137">
        <v>1.8280000000000001E-2</v>
      </c>
      <c r="R313" s="137">
        <f>Q313*H313</f>
        <v>1.6320384000000001</v>
      </c>
      <c r="S313" s="137">
        <v>0</v>
      </c>
      <c r="T313" s="138">
        <f>S313*H313</f>
        <v>0</v>
      </c>
      <c r="AR313" s="139" t="s">
        <v>210</v>
      </c>
      <c r="AT313" s="139" t="s">
        <v>212</v>
      </c>
      <c r="AU313" s="139" t="s">
        <v>81</v>
      </c>
      <c r="AY313" s="17" t="s">
        <v>211</v>
      </c>
      <c r="BE313" s="140">
        <f>IF(N313="základní",J313,0)</f>
        <v>0</v>
      </c>
      <c r="BF313" s="140">
        <f>IF(N313="snížená",J313,0)</f>
        <v>0</v>
      </c>
      <c r="BG313" s="140">
        <f>IF(N313="zákl. přenesená",J313,0)</f>
        <v>0</v>
      </c>
      <c r="BH313" s="140">
        <f>IF(N313="sníž. přenesená",J313,0)</f>
        <v>0</v>
      </c>
      <c r="BI313" s="140">
        <f>IF(N313="nulová",J313,0)</f>
        <v>0</v>
      </c>
      <c r="BJ313" s="17" t="s">
        <v>81</v>
      </c>
      <c r="BK313" s="140">
        <f>ROUND(I313*H313,2)</f>
        <v>0</v>
      </c>
      <c r="BL313" s="17" t="s">
        <v>210</v>
      </c>
      <c r="BM313" s="139" t="s">
        <v>1079</v>
      </c>
    </row>
    <row r="314" spans="2:65" s="1" customFormat="1" ht="11.25" x14ac:dyDescent="0.2">
      <c r="B314" s="32"/>
      <c r="D314" s="141" t="s">
        <v>218</v>
      </c>
      <c r="F314" s="142" t="s">
        <v>1078</v>
      </c>
      <c r="I314" s="143"/>
      <c r="L314" s="32"/>
      <c r="M314" s="144"/>
      <c r="T314" s="56"/>
      <c r="AT314" s="17" t="s">
        <v>218</v>
      </c>
      <c r="AU314" s="17" t="s">
        <v>81</v>
      </c>
    </row>
    <row r="315" spans="2:65" s="11" customFormat="1" ht="11.25" x14ac:dyDescent="0.2">
      <c r="B315" s="145"/>
      <c r="D315" s="141" t="s">
        <v>220</v>
      </c>
      <c r="E315" s="146" t="s">
        <v>1</v>
      </c>
      <c r="F315" s="147" t="s">
        <v>1080</v>
      </c>
      <c r="H315" s="146" t="s">
        <v>1</v>
      </c>
      <c r="I315" s="148"/>
      <c r="L315" s="145"/>
      <c r="M315" s="149"/>
      <c r="T315" s="150"/>
      <c r="AT315" s="146" t="s">
        <v>220</v>
      </c>
      <c r="AU315" s="146" t="s">
        <v>81</v>
      </c>
      <c r="AV315" s="11" t="s">
        <v>81</v>
      </c>
      <c r="AW315" s="11" t="s">
        <v>30</v>
      </c>
      <c r="AX315" s="11" t="s">
        <v>73</v>
      </c>
      <c r="AY315" s="146" t="s">
        <v>211</v>
      </c>
    </row>
    <row r="316" spans="2:65" s="12" customFormat="1" ht="11.25" x14ac:dyDescent="0.2">
      <c r="B316" s="151"/>
      <c r="D316" s="141" t="s">
        <v>220</v>
      </c>
      <c r="E316" s="152" t="s">
        <v>355</v>
      </c>
      <c r="F316" s="153" t="s">
        <v>1081</v>
      </c>
      <c r="H316" s="154">
        <v>89.28</v>
      </c>
      <c r="I316" s="155"/>
      <c r="L316" s="151"/>
      <c r="M316" s="156"/>
      <c r="T316" s="157"/>
      <c r="AT316" s="152" t="s">
        <v>220</v>
      </c>
      <c r="AU316" s="152" t="s">
        <v>81</v>
      </c>
      <c r="AV316" s="12" t="s">
        <v>90</v>
      </c>
      <c r="AW316" s="12" t="s">
        <v>30</v>
      </c>
      <c r="AX316" s="12" t="s">
        <v>81</v>
      </c>
      <c r="AY316" s="152" t="s">
        <v>211</v>
      </c>
    </row>
    <row r="317" spans="2:65" s="1" customFormat="1" ht="16.5" customHeight="1" x14ac:dyDescent="0.2">
      <c r="B317" s="32"/>
      <c r="C317" s="128" t="s">
        <v>386</v>
      </c>
      <c r="D317" s="128" t="s">
        <v>212</v>
      </c>
      <c r="E317" s="129" t="s">
        <v>1082</v>
      </c>
      <c r="F317" s="130" t="s">
        <v>1083</v>
      </c>
      <c r="G317" s="131" t="s">
        <v>237</v>
      </c>
      <c r="H317" s="132">
        <v>9.1809999999999992</v>
      </c>
      <c r="I317" s="133"/>
      <c r="J317" s="134">
        <f>ROUND(I317*H317,2)</f>
        <v>0</v>
      </c>
      <c r="K317" s="130" t="s">
        <v>216</v>
      </c>
      <c r="L317" s="32"/>
      <c r="M317" s="135" t="s">
        <v>1</v>
      </c>
      <c r="N317" s="136" t="s">
        <v>38</v>
      </c>
      <c r="P317" s="137">
        <f>O317*H317</f>
        <v>0</v>
      </c>
      <c r="Q317" s="137">
        <v>2.4533999999999998</v>
      </c>
      <c r="R317" s="137">
        <f>Q317*H317</f>
        <v>22.524665399999996</v>
      </c>
      <c r="S317" s="137">
        <v>0</v>
      </c>
      <c r="T317" s="138">
        <f>S317*H317</f>
        <v>0</v>
      </c>
      <c r="AR317" s="139" t="s">
        <v>210</v>
      </c>
      <c r="AT317" s="139" t="s">
        <v>212</v>
      </c>
      <c r="AU317" s="139" t="s">
        <v>81</v>
      </c>
      <c r="AY317" s="17" t="s">
        <v>211</v>
      </c>
      <c r="BE317" s="140">
        <f>IF(N317="základní",J317,0)</f>
        <v>0</v>
      </c>
      <c r="BF317" s="140">
        <f>IF(N317="snížená",J317,0)</f>
        <v>0</v>
      </c>
      <c r="BG317" s="140">
        <f>IF(N317="zákl. přenesená",J317,0)</f>
        <v>0</v>
      </c>
      <c r="BH317" s="140">
        <f>IF(N317="sníž. přenesená",J317,0)</f>
        <v>0</v>
      </c>
      <c r="BI317" s="140">
        <f>IF(N317="nulová",J317,0)</f>
        <v>0</v>
      </c>
      <c r="BJ317" s="17" t="s">
        <v>81</v>
      </c>
      <c r="BK317" s="140">
        <f>ROUND(I317*H317,2)</f>
        <v>0</v>
      </c>
      <c r="BL317" s="17" t="s">
        <v>210</v>
      </c>
      <c r="BM317" s="139" t="s">
        <v>1084</v>
      </c>
    </row>
    <row r="318" spans="2:65" s="1" customFormat="1" ht="11.25" x14ac:dyDescent="0.2">
      <c r="B318" s="32"/>
      <c r="D318" s="141" t="s">
        <v>218</v>
      </c>
      <c r="F318" s="142" t="s">
        <v>1083</v>
      </c>
      <c r="I318" s="143"/>
      <c r="L318" s="32"/>
      <c r="M318" s="144"/>
      <c r="T318" s="56"/>
      <c r="AT318" s="17" t="s">
        <v>218</v>
      </c>
      <c r="AU318" s="17" t="s">
        <v>81</v>
      </c>
    </row>
    <row r="319" spans="2:65" s="11" customFormat="1" ht="11.25" x14ac:dyDescent="0.2">
      <c r="B319" s="145"/>
      <c r="D319" s="141" t="s">
        <v>220</v>
      </c>
      <c r="E319" s="146" t="s">
        <v>1</v>
      </c>
      <c r="F319" s="147" t="s">
        <v>1085</v>
      </c>
      <c r="H319" s="146" t="s">
        <v>1</v>
      </c>
      <c r="I319" s="148"/>
      <c r="L319" s="145"/>
      <c r="M319" s="149"/>
      <c r="T319" s="150"/>
      <c r="AT319" s="146" t="s">
        <v>220</v>
      </c>
      <c r="AU319" s="146" t="s">
        <v>81</v>
      </c>
      <c r="AV319" s="11" t="s">
        <v>81</v>
      </c>
      <c r="AW319" s="11" t="s">
        <v>30</v>
      </c>
      <c r="AX319" s="11" t="s">
        <v>73</v>
      </c>
      <c r="AY319" s="146" t="s">
        <v>211</v>
      </c>
    </row>
    <row r="320" spans="2:65" s="12" customFormat="1" ht="11.25" x14ac:dyDescent="0.2">
      <c r="B320" s="151"/>
      <c r="D320" s="141" t="s">
        <v>220</v>
      </c>
      <c r="E320" s="152" t="s">
        <v>364</v>
      </c>
      <c r="F320" s="153" t="s">
        <v>1086</v>
      </c>
      <c r="H320" s="154">
        <v>3.125</v>
      </c>
      <c r="I320" s="155"/>
      <c r="L320" s="151"/>
      <c r="M320" s="156"/>
      <c r="T320" s="157"/>
      <c r="AT320" s="152" t="s">
        <v>220</v>
      </c>
      <c r="AU320" s="152" t="s">
        <v>81</v>
      </c>
      <c r="AV320" s="12" t="s">
        <v>90</v>
      </c>
      <c r="AW320" s="12" t="s">
        <v>30</v>
      </c>
      <c r="AX320" s="12" t="s">
        <v>73</v>
      </c>
      <c r="AY320" s="152" t="s">
        <v>211</v>
      </c>
    </row>
    <row r="321" spans="2:65" s="12" customFormat="1" ht="11.25" x14ac:dyDescent="0.2">
      <c r="B321" s="151"/>
      <c r="D321" s="141" t="s">
        <v>220</v>
      </c>
      <c r="E321" s="152" t="s">
        <v>759</v>
      </c>
      <c r="F321" s="153" t="s">
        <v>1087</v>
      </c>
      <c r="H321" s="154">
        <v>1.419</v>
      </c>
      <c r="I321" s="155"/>
      <c r="L321" s="151"/>
      <c r="M321" s="156"/>
      <c r="T321" s="157"/>
      <c r="AT321" s="152" t="s">
        <v>220</v>
      </c>
      <c r="AU321" s="152" t="s">
        <v>81</v>
      </c>
      <c r="AV321" s="12" t="s">
        <v>90</v>
      </c>
      <c r="AW321" s="12" t="s">
        <v>30</v>
      </c>
      <c r="AX321" s="12" t="s">
        <v>73</v>
      </c>
      <c r="AY321" s="152" t="s">
        <v>211</v>
      </c>
    </row>
    <row r="322" spans="2:65" s="12" customFormat="1" ht="11.25" x14ac:dyDescent="0.2">
      <c r="B322" s="151"/>
      <c r="D322" s="141" t="s">
        <v>220</v>
      </c>
      <c r="E322" s="152" t="s">
        <v>796</v>
      </c>
      <c r="F322" s="153" t="s">
        <v>1088</v>
      </c>
      <c r="H322" s="154">
        <v>2.331</v>
      </c>
      <c r="I322" s="155"/>
      <c r="L322" s="151"/>
      <c r="M322" s="156"/>
      <c r="T322" s="157"/>
      <c r="AT322" s="152" t="s">
        <v>220</v>
      </c>
      <c r="AU322" s="152" t="s">
        <v>81</v>
      </c>
      <c r="AV322" s="12" t="s">
        <v>90</v>
      </c>
      <c r="AW322" s="12" t="s">
        <v>30</v>
      </c>
      <c r="AX322" s="12" t="s">
        <v>73</v>
      </c>
      <c r="AY322" s="152" t="s">
        <v>211</v>
      </c>
    </row>
    <row r="323" spans="2:65" s="12" customFormat="1" ht="11.25" x14ac:dyDescent="0.2">
      <c r="B323" s="151"/>
      <c r="D323" s="141" t="s">
        <v>220</v>
      </c>
      <c r="E323" s="152" t="s">
        <v>813</v>
      </c>
      <c r="F323" s="153" t="s">
        <v>1089</v>
      </c>
      <c r="H323" s="154">
        <v>0.65</v>
      </c>
      <c r="I323" s="155"/>
      <c r="L323" s="151"/>
      <c r="M323" s="156"/>
      <c r="T323" s="157"/>
      <c r="AT323" s="152" t="s">
        <v>220</v>
      </c>
      <c r="AU323" s="152" t="s">
        <v>81</v>
      </c>
      <c r="AV323" s="12" t="s">
        <v>90</v>
      </c>
      <c r="AW323" s="12" t="s">
        <v>30</v>
      </c>
      <c r="AX323" s="12" t="s">
        <v>73</v>
      </c>
      <c r="AY323" s="152" t="s">
        <v>211</v>
      </c>
    </row>
    <row r="324" spans="2:65" s="12" customFormat="1" ht="11.25" x14ac:dyDescent="0.2">
      <c r="B324" s="151"/>
      <c r="D324" s="141" t="s">
        <v>220</v>
      </c>
      <c r="E324" s="152" t="s">
        <v>825</v>
      </c>
      <c r="F324" s="153" t="s">
        <v>1090</v>
      </c>
      <c r="H324" s="154">
        <v>1.1439999999999999</v>
      </c>
      <c r="I324" s="155"/>
      <c r="L324" s="151"/>
      <c r="M324" s="156"/>
      <c r="T324" s="157"/>
      <c r="AT324" s="152" t="s">
        <v>220</v>
      </c>
      <c r="AU324" s="152" t="s">
        <v>81</v>
      </c>
      <c r="AV324" s="12" t="s">
        <v>90</v>
      </c>
      <c r="AW324" s="12" t="s">
        <v>30</v>
      </c>
      <c r="AX324" s="12" t="s">
        <v>73</v>
      </c>
      <c r="AY324" s="152" t="s">
        <v>211</v>
      </c>
    </row>
    <row r="325" spans="2:65" s="12" customFormat="1" ht="11.25" x14ac:dyDescent="0.2">
      <c r="B325" s="151"/>
      <c r="D325" s="141" t="s">
        <v>220</v>
      </c>
      <c r="E325" s="152" t="s">
        <v>833</v>
      </c>
      <c r="F325" s="153" t="s">
        <v>1091</v>
      </c>
      <c r="H325" s="154">
        <v>0.51200000000000001</v>
      </c>
      <c r="I325" s="155"/>
      <c r="L325" s="151"/>
      <c r="M325" s="156"/>
      <c r="T325" s="157"/>
      <c r="AT325" s="152" t="s">
        <v>220</v>
      </c>
      <c r="AU325" s="152" t="s">
        <v>81</v>
      </c>
      <c r="AV325" s="12" t="s">
        <v>90</v>
      </c>
      <c r="AW325" s="12" t="s">
        <v>30</v>
      </c>
      <c r="AX325" s="12" t="s">
        <v>73</v>
      </c>
      <c r="AY325" s="152" t="s">
        <v>211</v>
      </c>
    </row>
    <row r="326" spans="2:65" s="12" customFormat="1" ht="11.25" x14ac:dyDescent="0.2">
      <c r="B326" s="151"/>
      <c r="D326" s="141" t="s">
        <v>220</v>
      </c>
      <c r="E326" s="152" t="s">
        <v>1092</v>
      </c>
      <c r="F326" s="153" t="s">
        <v>1093</v>
      </c>
      <c r="H326" s="154">
        <v>9.1809999999999992</v>
      </c>
      <c r="I326" s="155"/>
      <c r="L326" s="151"/>
      <c r="M326" s="156"/>
      <c r="T326" s="157"/>
      <c r="AT326" s="152" t="s">
        <v>220</v>
      </c>
      <c r="AU326" s="152" t="s">
        <v>81</v>
      </c>
      <c r="AV326" s="12" t="s">
        <v>90</v>
      </c>
      <c r="AW326" s="12" t="s">
        <v>30</v>
      </c>
      <c r="AX326" s="12" t="s">
        <v>81</v>
      </c>
      <c r="AY326" s="152" t="s">
        <v>211</v>
      </c>
    </row>
    <row r="327" spans="2:65" s="1" customFormat="1" ht="16.5" customHeight="1" x14ac:dyDescent="0.2">
      <c r="B327" s="32"/>
      <c r="C327" s="128" t="s">
        <v>392</v>
      </c>
      <c r="D327" s="128" t="s">
        <v>212</v>
      </c>
      <c r="E327" s="129" t="s">
        <v>1094</v>
      </c>
      <c r="F327" s="130" t="s">
        <v>1095</v>
      </c>
      <c r="G327" s="131" t="s">
        <v>215</v>
      </c>
      <c r="H327" s="132">
        <v>59.945</v>
      </c>
      <c r="I327" s="133"/>
      <c r="J327" s="134">
        <f>ROUND(I327*H327,2)</f>
        <v>0</v>
      </c>
      <c r="K327" s="130" t="s">
        <v>216</v>
      </c>
      <c r="L327" s="32"/>
      <c r="M327" s="135" t="s">
        <v>1</v>
      </c>
      <c r="N327" s="136" t="s">
        <v>38</v>
      </c>
      <c r="P327" s="137">
        <f>O327*H327</f>
        <v>0</v>
      </c>
      <c r="Q327" s="137">
        <v>5.7600000000000004E-3</v>
      </c>
      <c r="R327" s="137">
        <f>Q327*H327</f>
        <v>0.34528320000000001</v>
      </c>
      <c r="S327" s="137">
        <v>0</v>
      </c>
      <c r="T327" s="138">
        <f>S327*H327</f>
        <v>0</v>
      </c>
      <c r="AR327" s="139" t="s">
        <v>210</v>
      </c>
      <c r="AT327" s="139" t="s">
        <v>212</v>
      </c>
      <c r="AU327" s="139" t="s">
        <v>81</v>
      </c>
      <c r="AY327" s="17" t="s">
        <v>211</v>
      </c>
      <c r="BE327" s="140">
        <f>IF(N327="základní",J327,0)</f>
        <v>0</v>
      </c>
      <c r="BF327" s="140">
        <f>IF(N327="snížená",J327,0)</f>
        <v>0</v>
      </c>
      <c r="BG327" s="140">
        <f>IF(N327="zákl. přenesená",J327,0)</f>
        <v>0</v>
      </c>
      <c r="BH327" s="140">
        <f>IF(N327="sníž. přenesená",J327,0)</f>
        <v>0</v>
      </c>
      <c r="BI327" s="140">
        <f>IF(N327="nulová",J327,0)</f>
        <v>0</v>
      </c>
      <c r="BJ327" s="17" t="s">
        <v>81</v>
      </c>
      <c r="BK327" s="140">
        <f>ROUND(I327*H327,2)</f>
        <v>0</v>
      </c>
      <c r="BL327" s="17" t="s">
        <v>210</v>
      </c>
      <c r="BM327" s="139" t="s">
        <v>1096</v>
      </c>
    </row>
    <row r="328" spans="2:65" s="1" customFormat="1" ht="11.25" x14ac:dyDescent="0.2">
      <c r="B328" s="32"/>
      <c r="D328" s="141" t="s">
        <v>218</v>
      </c>
      <c r="F328" s="142" t="s">
        <v>1095</v>
      </c>
      <c r="I328" s="143"/>
      <c r="L328" s="32"/>
      <c r="M328" s="144"/>
      <c r="T328" s="56"/>
      <c r="AT328" s="17" t="s">
        <v>218</v>
      </c>
      <c r="AU328" s="17" t="s">
        <v>81</v>
      </c>
    </row>
    <row r="329" spans="2:65" s="11" customFormat="1" ht="11.25" x14ac:dyDescent="0.2">
      <c r="B329" s="145"/>
      <c r="D329" s="141" t="s">
        <v>220</v>
      </c>
      <c r="E329" s="146" t="s">
        <v>1</v>
      </c>
      <c r="F329" s="147" t="s">
        <v>1085</v>
      </c>
      <c r="H329" s="146" t="s">
        <v>1</v>
      </c>
      <c r="I329" s="148"/>
      <c r="L329" s="145"/>
      <c r="M329" s="149"/>
      <c r="T329" s="150"/>
      <c r="AT329" s="146" t="s">
        <v>220</v>
      </c>
      <c r="AU329" s="146" t="s">
        <v>81</v>
      </c>
      <c r="AV329" s="11" t="s">
        <v>81</v>
      </c>
      <c r="AW329" s="11" t="s">
        <v>30</v>
      </c>
      <c r="AX329" s="11" t="s">
        <v>73</v>
      </c>
      <c r="AY329" s="146" t="s">
        <v>211</v>
      </c>
    </row>
    <row r="330" spans="2:65" s="12" customFormat="1" ht="11.25" x14ac:dyDescent="0.2">
      <c r="B330" s="151"/>
      <c r="D330" s="141" t="s">
        <v>220</v>
      </c>
      <c r="E330" s="152" t="s">
        <v>370</v>
      </c>
      <c r="F330" s="153" t="s">
        <v>1097</v>
      </c>
      <c r="H330" s="154">
        <v>28.405000000000001</v>
      </c>
      <c r="I330" s="155"/>
      <c r="L330" s="151"/>
      <c r="M330" s="156"/>
      <c r="T330" s="157"/>
      <c r="AT330" s="152" t="s">
        <v>220</v>
      </c>
      <c r="AU330" s="152" t="s">
        <v>81</v>
      </c>
      <c r="AV330" s="12" t="s">
        <v>90</v>
      </c>
      <c r="AW330" s="12" t="s">
        <v>30</v>
      </c>
      <c r="AX330" s="12" t="s">
        <v>73</v>
      </c>
      <c r="AY330" s="152" t="s">
        <v>211</v>
      </c>
    </row>
    <row r="331" spans="2:65" s="12" customFormat="1" ht="11.25" x14ac:dyDescent="0.2">
      <c r="B331" s="151"/>
      <c r="D331" s="141" t="s">
        <v>220</v>
      </c>
      <c r="E331" s="152" t="s">
        <v>761</v>
      </c>
      <c r="F331" s="153" t="s">
        <v>1098</v>
      </c>
      <c r="H331" s="154">
        <v>6.45</v>
      </c>
      <c r="I331" s="155"/>
      <c r="L331" s="151"/>
      <c r="M331" s="156"/>
      <c r="T331" s="157"/>
      <c r="AT331" s="152" t="s">
        <v>220</v>
      </c>
      <c r="AU331" s="152" t="s">
        <v>81</v>
      </c>
      <c r="AV331" s="12" t="s">
        <v>90</v>
      </c>
      <c r="AW331" s="12" t="s">
        <v>30</v>
      </c>
      <c r="AX331" s="12" t="s">
        <v>73</v>
      </c>
      <c r="AY331" s="152" t="s">
        <v>211</v>
      </c>
    </row>
    <row r="332" spans="2:65" s="12" customFormat="1" ht="11.25" x14ac:dyDescent="0.2">
      <c r="B332" s="151"/>
      <c r="D332" s="141" t="s">
        <v>220</v>
      </c>
      <c r="E332" s="152" t="s">
        <v>798</v>
      </c>
      <c r="F332" s="153" t="s">
        <v>1099</v>
      </c>
      <c r="H332" s="154">
        <v>10.595000000000001</v>
      </c>
      <c r="I332" s="155"/>
      <c r="L332" s="151"/>
      <c r="M332" s="156"/>
      <c r="T332" s="157"/>
      <c r="AT332" s="152" t="s">
        <v>220</v>
      </c>
      <c r="AU332" s="152" t="s">
        <v>81</v>
      </c>
      <c r="AV332" s="12" t="s">
        <v>90</v>
      </c>
      <c r="AW332" s="12" t="s">
        <v>30</v>
      </c>
      <c r="AX332" s="12" t="s">
        <v>73</v>
      </c>
      <c r="AY332" s="152" t="s">
        <v>211</v>
      </c>
    </row>
    <row r="333" spans="2:65" s="12" customFormat="1" ht="11.25" x14ac:dyDescent="0.2">
      <c r="B333" s="151"/>
      <c r="D333" s="141" t="s">
        <v>220</v>
      </c>
      <c r="E333" s="152" t="s">
        <v>815</v>
      </c>
      <c r="F333" s="153" t="s">
        <v>1100</v>
      </c>
      <c r="H333" s="154">
        <v>5.2</v>
      </c>
      <c r="I333" s="155"/>
      <c r="L333" s="151"/>
      <c r="M333" s="156"/>
      <c r="T333" s="157"/>
      <c r="AT333" s="152" t="s">
        <v>220</v>
      </c>
      <c r="AU333" s="152" t="s">
        <v>81</v>
      </c>
      <c r="AV333" s="12" t="s">
        <v>90</v>
      </c>
      <c r="AW333" s="12" t="s">
        <v>30</v>
      </c>
      <c r="AX333" s="12" t="s">
        <v>73</v>
      </c>
      <c r="AY333" s="152" t="s">
        <v>211</v>
      </c>
    </row>
    <row r="334" spans="2:65" s="12" customFormat="1" ht="11.25" x14ac:dyDescent="0.2">
      <c r="B334" s="151"/>
      <c r="D334" s="141" t="s">
        <v>220</v>
      </c>
      <c r="E334" s="152" t="s">
        <v>827</v>
      </c>
      <c r="F334" s="153" t="s">
        <v>1101</v>
      </c>
      <c r="H334" s="154">
        <v>5.2</v>
      </c>
      <c r="I334" s="155"/>
      <c r="L334" s="151"/>
      <c r="M334" s="156"/>
      <c r="T334" s="157"/>
      <c r="AT334" s="152" t="s">
        <v>220</v>
      </c>
      <c r="AU334" s="152" t="s">
        <v>81</v>
      </c>
      <c r="AV334" s="12" t="s">
        <v>90</v>
      </c>
      <c r="AW334" s="12" t="s">
        <v>30</v>
      </c>
      <c r="AX334" s="12" t="s">
        <v>73</v>
      </c>
      <c r="AY334" s="152" t="s">
        <v>211</v>
      </c>
    </row>
    <row r="335" spans="2:65" s="12" customFormat="1" ht="11.25" x14ac:dyDescent="0.2">
      <c r="B335" s="151"/>
      <c r="D335" s="141" t="s">
        <v>220</v>
      </c>
      <c r="E335" s="152" t="s">
        <v>835</v>
      </c>
      <c r="F335" s="153" t="s">
        <v>1102</v>
      </c>
      <c r="H335" s="154">
        <v>4.0949999999999998</v>
      </c>
      <c r="I335" s="155"/>
      <c r="L335" s="151"/>
      <c r="M335" s="156"/>
      <c r="T335" s="157"/>
      <c r="AT335" s="152" t="s">
        <v>220</v>
      </c>
      <c r="AU335" s="152" t="s">
        <v>81</v>
      </c>
      <c r="AV335" s="12" t="s">
        <v>90</v>
      </c>
      <c r="AW335" s="12" t="s">
        <v>30</v>
      </c>
      <c r="AX335" s="12" t="s">
        <v>73</v>
      </c>
      <c r="AY335" s="152" t="s">
        <v>211</v>
      </c>
    </row>
    <row r="336" spans="2:65" s="12" customFormat="1" ht="11.25" x14ac:dyDescent="0.2">
      <c r="B336" s="151"/>
      <c r="D336" s="141" t="s">
        <v>220</v>
      </c>
      <c r="E336" s="152" t="s">
        <v>1103</v>
      </c>
      <c r="F336" s="153" t="s">
        <v>1104</v>
      </c>
      <c r="H336" s="154">
        <v>59.945</v>
      </c>
      <c r="I336" s="155"/>
      <c r="L336" s="151"/>
      <c r="M336" s="156"/>
      <c r="T336" s="157"/>
      <c r="AT336" s="152" t="s">
        <v>220</v>
      </c>
      <c r="AU336" s="152" t="s">
        <v>81</v>
      </c>
      <c r="AV336" s="12" t="s">
        <v>90</v>
      </c>
      <c r="AW336" s="12" t="s">
        <v>30</v>
      </c>
      <c r="AX336" s="12" t="s">
        <v>81</v>
      </c>
      <c r="AY336" s="152" t="s">
        <v>211</v>
      </c>
    </row>
    <row r="337" spans="2:65" s="1" customFormat="1" ht="16.5" customHeight="1" x14ac:dyDescent="0.2">
      <c r="B337" s="32"/>
      <c r="C337" s="128" t="s">
        <v>398</v>
      </c>
      <c r="D337" s="128" t="s">
        <v>212</v>
      </c>
      <c r="E337" s="129" t="s">
        <v>1105</v>
      </c>
      <c r="F337" s="130" t="s">
        <v>1106</v>
      </c>
      <c r="G337" s="131" t="s">
        <v>215</v>
      </c>
      <c r="H337" s="132">
        <v>59.945</v>
      </c>
      <c r="I337" s="133"/>
      <c r="J337" s="134">
        <f>ROUND(I337*H337,2)</f>
        <v>0</v>
      </c>
      <c r="K337" s="130" t="s">
        <v>216</v>
      </c>
      <c r="L337" s="32"/>
      <c r="M337" s="135" t="s">
        <v>1</v>
      </c>
      <c r="N337" s="136" t="s">
        <v>38</v>
      </c>
      <c r="P337" s="137">
        <f>O337*H337</f>
        <v>0</v>
      </c>
      <c r="Q337" s="137">
        <v>0</v>
      </c>
      <c r="R337" s="137">
        <f>Q337*H337</f>
        <v>0</v>
      </c>
      <c r="S337" s="137">
        <v>0</v>
      </c>
      <c r="T337" s="138">
        <f>S337*H337</f>
        <v>0</v>
      </c>
      <c r="AR337" s="139" t="s">
        <v>210</v>
      </c>
      <c r="AT337" s="139" t="s">
        <v>212</v>
      </c>
      <c r="AU337" s="139" t="s">
        <v>81</v>
      </c>
      <c r="AY337" s="17" t="s">
        <v>211</v>
      </c>
      <c r="BE337" s="140">
        <f>IF(N337="základní",J337,0)</f>
        <v>0</v>
      </c>
      <c r="BF337" s="140">
        <f>IF(N337="snížená",J337,0)</f>
        <v>0</v>
      </c>
      <c r="BG337" s="140">
        <f>IF(N337="zákl. přenesená",J337,0)</f>
        <v>0</v>
      </c>
      <c r="BH337" s="140">
        <f>IF(N337="sníž. přenesená",J337,0)</f>
        <v>0</v>
      </c>
      <c r="BI337" s="140">
        <f>IF(N337="nulová",J337,0)</f>
        <v>0</v>
      </c>
      <c r="BJ337" s="17" t="s">
        <v>81</v>
      </c>
      <c r="BK337" s="140">
        <f>ROUND(I337*H337,2)</f>
        <v>0</v>
      </c>
      <c r="BL337" s="17" t="s">
        <v>210</v>
      </c>
      <c r="BM337" s="139" t="s">
        <v>1107</v>
      </c>
    </row>
    <row r="338" spans="2:65" s="1" customFormat="1" ht="11.25" x14ac:dyDescent="0.2">
      <c r="B338" s="32"/>
      <c r="D338" s="141" t="s">
        <v>218</v>
      </c>
      <c r="F338" s="142" t="s">
        <v>1106</v>
      </c>
      <c r="I338" s="143"/>
      <c r="L338" s="32"/>
      <c r="M338" s="144"/>
      <c r="T338" s="56"/>
      <c r="AT338" s="17" t="s">
        <v>218</v>
      </c>
      <c r="AU338" s="17" t="s">
        <v>81</v>
      </c>
    </row>
    <row r="339" spans="2:65" s="1" customFormat="1" ht="16.5" customHeight="1" x14ac:dyDescent="0.2">
      <c r="B339" s="32"/>
      <c r="C339" s="128" t="s">
        <v>403</v>
      </c>
      <c r="D339" s="128" t="s">
        <v>212</v>
      </c>
      <c r="E339" s="129" t="s">
        <v>1108</v>
      </c>
      <c r="F339" s="130" t="s">
        <v>1109</v>
      </c>
      <c r="G339" s="131" t="s">
        <v>243</v>
      </c>
      <c r="H339" s="132">
        <v>1.2410000000000001</v>
      </c>
      <c r="I339" s="133"/>
      <c r="J339" s="134">
        <f>ROUND(I339*H339,2)</f>
        <v>0</v>
      </c>
      <c r="K339" s="130" t="s">
        <v>216</v>
      </c>
      <c r="L339" s="32"/>
      <c r="M339" s="135" t="s">
        <v>1</v>
      </c>
      <c r="N339" s="136" t="s">
        <v>38</v>
      </c>
      <c r="P339" s="137">
        <f>O339*H339</f>
        <v>0</v>
      </c>
      <c r="Q339" s="137">
        <v>1.05291</v>
      </c>
      <c r="R339" s="137">
        <f>Q339*H339</f>
        <v>1.3066613100000002</v>
      </c>
      <c r="S339" s="137">
        <v>0</v>
      </c>
      <c r="T339" s="138">
        <f>S339*H339</f>
        <v>0</v>
      </c>
      <c r="AR339" s="139" t="s">
        <v>210</v>
      </c>
      <c r="AT339" s="139" t="s">
        <v>212</v>
      </c>
      <c r="AU339" s="139" t="s">
        <v>81</v>
      </c>
      <c r="AY339" s="17" t="s">
        <v>211</v>
      </c>
      <c r="BE339" s="140">
        <f>IF(N339="základní",J339,0)</f>
        <v>0</v>
      </c>
      <c r="BF339" s="140">
        <f>IF(N339="snížená",J339,0)</f>
        <v>0</v>
      </c>
      <c r="BG339" s="140">
        <f>IF(N339="zákl. přenesená",J339,0)</f>
        <v>0</v>
      </c>
      <c r="BH339" s="140">
        <f>IF(N339="sníž. přenesená",J339,0)</f>
        <v>0</v>
      </c>
      <c r="BI339" s="140">
        <f>IF(N339="nulová",J339,0)</f>
        <v>0</v>
      </c>
      <c r="BJ339" s="17" t="s">
        <v>81</v>
      </c>
      <c r="BK339" s="140">
        <f>ROUND(I339*H339,2)</f>
        <v>0</v>
      </c>
      <c r="BL339" s="17" t="s">
        <v>210</v>
      </c>
      <c r="BM339" s="139" t="s">
        <v>1110</v>
      </c>
    </row>
    <row r="340" spans="2:65" s="1" customFormat="1" ht="11.25" x14ac:dyDescent="0.2">
      <c r="B340" s="32"/>
      <c r="D340" s="141" t="s">
        <v>218</v>
      </c>
      <c r="F340" s="142" t="s">
        <v>1109</v>
      </c>
      <c r="I340" s="143"/>
      <c r="L340" s="32"/>
      <c r="M340" s="144"/>
      <c r="T340" s="56"/>
      <c r="AT340" s="17" t="s">
        <v>218</v>
      </c>
      <c r="AU340" s="17" t="s">
        <v>81</v>
      </c>
    </row>
    <row r="341" spans="2:65" s="12" customFormat="1" ht="11.25" x14ac:dyDescent="0.2">
      <c r="B341" s="151"/>
      <c r="D341" s="141" t="s">
        <v>220</v>
      </c>
      <c r="E341" s="152" t="s">
        <v>384</v>
      </c>
      <c r="F341" s="153" t="s">
        <v>1111</v>
      </c>
      <c r="H341" s="154">
        <v>1.2410000000000001</v>
      </c>
      <c r="I341" s="155"/>
      <c r="L341" s="151"/>
      <c r="M341" s="156"/>
      <c r="T341" s="157"/>
      <c r="AT341" s="152" t="s">
        <v>220</v>
      </c>
      <c r="AU341" s="152" t="s">
        <v>81</v>
      </c>
      <c r="AV341" s="12" t="s">
        <v>90</v>
      </c>
      <c r="AW341" s="12" t="s">
        <v>30</v>
      </c>
      <c r="AX341" s="12" t="s">
        <v>81</v>
      </c>
      <c r="AY341" s="152" t="s">
        <v>211</v>
      </c>
    </row>
    <row r="342" spans="2:65" s="10" customFormat="1" ht="25.9" customHeight="1" x14ac:dyDescent="0.2">
      <c r="B342" s="118"/>
      <c r="D342" s="119" t="s">
        <v>72</v>
      </c>
      <c r="E342" s="120" t="s">
        <v>246</v>
      </c>
      <c r="F342" s="120" t="s">
        <v>1112</v>
      </c>
      <c r="I342" s="121"/>
      <c r="J342" s="122">
        <f>BK342</f>
        <v>0</v>
      </c>
      <c r="L342" s="118"/>
      <c r="M342" s="123"/>
      <c r="P342" s="124">
        <f>SUM(P343:P359)</f>
        <v>0</v>
      </c>
      <c r="R342" s="124">
        <f>SUM(R343:R359)</f>
        <v>54.982860000000002</v>
      </c>
      <c r="T342" s="125">
        <f>SUM(T343:T359)</f>
        <v>0</v>
      </c>
      <c r="AR342" s="119" t="s">
        <v>210</v>
      </c>
      <c r="AT342" s="126" t="s">
        <v>72</v>
      </c>
      <c r="AU342" s="126" t="s">
        <v>73</v>
      </c>
      <c r="AY342" s="119" t="s">
        <v>211</v>
      </c>
      <c r="BK342" s="127">
        <f>SUM(BK343:BK359)</f>
        <v>0</v>
      </c>
    </row>
    <row r="343" spans="2:65" s="1" customFormat="1" ht="21.75" customHeight="1" x14ac:dyDescent="0.2">
      <c r="B343" s="32"/>
      <c r="C343" s="128" t="s">
        <v>411</v>
      </c>
      <c r="D343" s="128" t="s">
        <v>212</v>
      </c>
      <c r="E343" s="129" t="s">
        <v>1113</v>
      </c>
      <c r="F343" s="130" t="s">
        <v>1114</v>
      </c>
      <c r="G343" s="131" t="s">
        <v>215</v>
      </c>
      <c r="H343" s="132">
        <v>173</v>
      </c>
      <c r="I343" s="133"/>
      <c r="J343" s="134">
        <f>ROUND(I343*H343,2)</f>
        <v>0</v>
      </c>
      <c r="K343" s="130" t="s">
        <v>216</v>
      </c>
      <c r="L343" s="32"/>
      <c r="M343" s="135" t="s">
        <v>1</v>
      </c>
      <c r="N343" s="136" t="s">
        <v>38</v>
      </c>
      <c r="P343" s="137">
        <f>O343*H343</f>
        <v>0</v>
      </c>
      <c r="Q343" s="137">
        <v>0</v>
      </c>
      <c r="R343" s="137">
        <f>Q343*H343</f>
        <v>0</v>
      </c>
      <c r="S343" s="137">
        <v>0</v>
      </c>
      <c r="T343" s="138">
        <f>S343*H343</f>
        <v>0</v>
      </c>
      <c r="AR343" s="139" t="s">
        <v>210</v>
      </c>
      <c r="AT343" s="139" t="s">
        <v>212</v>
      </c>
      <c r="AU343" s="139" t="s">
        <v>81</v>
      </c>
      <c r="AY343" s="17" t="s">
        <v>211</v>
      </c>
      <c r="BE343" s="140">
        <f>IF(N343="základní",J343,0)</f>
        <v>0</v>
      </c>
      <c r="BF343" s="140">
        <f>IF(N343="snížená",J343,0)</f>
        <v>0</v>
      </c>
      <c r="BG343" s="140">
        <f>IF(N343="zákl. přenesená",J343,0)</f>
        <v>0</v>
      </c>
      <c r="BH343" s="140">
        <f>IF(N343="sníž. přenesená",J343,0)</f>
        <v>0</v>
      </c>
      <c r="BI343" s="140">
        <f>IF(N343="nulová",J343,0)</f>
        <v>0</v>
      </c>
      <c r="BJ343" s="17" t="s">
        <v>81</v>
      </c>
      <c r="BK343" s="140">
        <f>ROUND(I343*H343,2)</f>
        <v>0</v>
      </c>
      <c r="BL343" s="17" t="s">
        <v>210</v>
      </c>
      <c r="BM343" s="139" t="s">
        <v>1115</v>
      </c>
    </row>
    <row r="344" spans="2:65" s="1" customFormat="1" ht="11.25" x14ac:dyDescent="0.2">
      <c r="B344" s="32"/>
      <c r="D344" s="141" t="s">
        <v>218</v>
      </c>
      <c r="F344" s="142" t="s">
        <v>1114</v>
      </c>
      <c r="I344" s="143"/>
      <c r="L344" s="32"/>
      <c r="M344" s="144"/>
      <c r="T344" s="56"/>
      <c r="AT344" s="17" t="s">
        <v>218</v>
      </c>
      <c r="AU344" s="17" t="s">
        <v>81</v>
      </c>
    </row>
    <row r="345" spans="2:65" s="12" customFormat="1" ht="11.25" x14ac:dyDescent="0.2">
      <c r="B345" s="151"/>
      <c r="D345" s="141" t="s">
        <v>220</v>
      </c>
      <c r="E345" s="152" t="s">
        <v>390</v>
      </c>
      <c r="F345" s="153" t="s">
        <v>1116</v>
      </c>
      <c r="H345" s="154">
        <v>173</v>
      </c>
      <c r="I345" s="155"/>
      <c r="L345" s="151"/>
      <c r="M345" s="156"/>
      <c r="T345" s="157"/>
      <c r="AT345" s="152" t="s">
        <v>220</v>
      </c>
      <c r="AU345" s="152" t="s">
        <v>81</v>
      </c>
      <c r="AV345" s="12" t="s">
        <v>90</v>
      </c>
      <c r="AW345" s="12" t="s">
        <v>30</v>
      </c>
      <c r="AX345" s="12" t="s">
        <v>81</v>
      </c>
      <c r="AY345" s="152" t="s">
        <v>211</v>
      </c>
    </row>
    <row r="346" spans="2:65" s="1" customFormat="1" ht="24.2" customHeight="1" x14ac:dyDescent="0.2">
      <c r="B346" s="32"/>
      <c r="C346" s="128" t="s">
        <v>100</v>
      </c>
      <c r="D346" s="128" t="s">
        <v>212</v>
      </c>
      <c r="E346" s="129" t="s">
        <v>1117</v>
      </c>
      <c r="F346" s="130" t="s">
        <v>1118</v>
      </c>
      <c r="G346" s="131" t="s">
        <v>215</v>
      </c>
      <c r="H346" s="132">
        <v>173</v>
      </c>
      <c r="I346" s="133"/>
      <c r="J346" s="134">
        <f>ROUND(I346*H346,2)</f>
        <v>0</v>
      </c>
      <c r="K346" s="130" t="s">
        <v>216</v>
      </c>
      <c r="L346" s="32"/>
      <c r="M346" s="135" t="s">
        <v>1</v>
      </c>
      <c r="N346" s="136" t="s">
        <v>38</v>
      </c>
      <c r="P346" s="137">
        <f>O346*H346</f>
        <v>0</v>
      </c>
      <c r="Q346" s="137">
        <v>0</v>
      </c>
      <c r="R346" s="137">
        <f>Q346*H346</f>
        <v>0</v>
      </c>
      <c r="S346" s="137">
        <v>0</v>
      </c>
      <c r="T346" s="138">
        <f>S346*H346</f>
        <v>0</v>
      </c>
      <c r="AR346" s="139" t="s">
        <v>210</v>
      </c>
      <c r="AT346" s="139" t="s">
        <v>212</v>
      </c>
      <c r="AU346" s="139" t="s">
        <v>81</v>
      </c>
      <c r="AY346" s="17" t="s">
        <v>211</v>
      </c>
      <c r="BE346" s="140">
        <f>IF(N346="základní",J346,0)</f>
        <v>0</v>
      </c>
      <c r="BF346" s="140">
        <f>IF(N346="snížená",J346,0)</f>
        <v>0</v>
      </c>
      <c r="BG346" s="140">
        <f>IF(N346="zákl. přenesená",J346,0)</f>
        <v>0</v>
      </c>
      <c r="BH346" s="140">
        <f>IF(N346="sníž. přenesená",J346,0)</f>
        <v>0</v>
      </c>
      <c r="BI346" s="140">
        <f>IF(N346="nulová",J346,0)</f>
        <v>0</v>
      </c>
      <c r="BJ346" s="17" t="s">
        <v>81</v>
      </c>
      <c r="BK346" s="140">
        <f>ROUND(I346*H346,2)</f>
        <v>0</v>
      </c>
      <c r="BL346" s="17" t="s">
        <v>210</v>
      </c>
      <c r="BM346" s="139" t="s">
        <v>1119</v>
      </c>
    </row>
    <row r="347" spans="2:65" s="1" customFormat="1" ht="11.25" x14ac:dyDescent="0.2">
      <c r="B347" s="32"/>
      <c r="D347" s="141" t="s">
        <v>218</v>
      </c>
      <c r="F347" s="142" t="s">
        <v>1118</v>
      </c>
      <c r="I347" s="143"/>
      <c r="L347" s="32"/>
      <c r="M347" s="144"/>
      <c r="T347" s="56"/>
      <c r="AT347" s="17" t="s">
        <v>218</v>
      </c>
      <c r="AU347" s="17" t="s">
        <v>81</v>
      </c>
    </row>
    <row r="348" spans="2:65" s="12" customFormat="1" ht="11.25" x14ac:dyDescent="0.2">
      <c r="B348" s="151"/>
      <c r="D348" s="141" t="s">
        <v>220</v>
      </c>
      <c r="E348" s="152" t="s">
        <v>396</v>
      </c>
      <c r="F348" s="153" t="s">
        <v>1116</v>
      </c>
      <c r="H348" s="154">
        <v>173</v>
      </c>
      <c r="I348" s="155"/>
      <c r="L348" s="151"/>
      <c r="M348" s="156"/>
      <c r="T348" s="157"/>
      <c r="AT348" s="152" t="s">
        <v>220</v>
      </c>
      <c r="AU348" s="152" t="s">
        <v>81</v>
      </c>
      <c r="AV348" s="12" t="s">
        <v>90</v>
      </c>
      <c r="AW348" s="12" t="s">
        <v>30</v>
      </c>
      <c r="AX348" s="12" t="s">
        <v>81</v>
      </c>
      <c r="AY348" s="152" t="s">
        <v>211</v>
      </c>
    </row>
    <row r="349" spans="2:65" s="1" customFormat="1" ht="24.2" customHeight="1" x14ac:dyDescent="0.2">
      <c r="B349" s="32"/>
      <c r="C349" s="128" t="s">
        <v>420</v>
      </c>
      <c r="D349" s="128" t="s">
        <v>212</v>
      </c>
      <c r="E349" s="129" t="s">
        <v>1120</v>
      </c>
      <c r="F349" s="130" t="s">
        <v>1121</v>
      </c>
      <c r="G349" s="131" t="s">
        <v>215</v>
      </c>
      <c r="H349" s="132">
        <v>19.503</v>
      </c>
      <c r="I349" s="133"/>
      <c r="J349" s="134">
        <f>ROUND(I349*H349,2)</f>
        <v>0</v>
      </c>
      <c r="K349" s="130" t="s">
        <v>216</v>
      </c>
      <c r="L349" s="32"/>
      <c r="M349" s="135" t="s">
        <v>1</v>
      </c>
      <c r="N349" s="136" t="s">
        <v>38</v>
      </c>
      <c r="P349" s="137">
        <f>O349*H349</f>
        <v>0</v>
      </c>
      <c r="Q349" s="137">
        <v>0</v>
      </c>
      <c r="R349" s="137">
        <f>Q349*H349</f>
        <v>0</v>
      </c>
      <c r="S349" s="137">
        <v>0</v>
      </c>
      <c r="T349" s="138">
        <f>S349*H349</f>
        <v>0</v>
      </c>
      <c r="AR349" s="139" t="s">
        <v>210</v>
      </c>
      <c r="AT349" s="139" t="s">
        <v>212</v>
      </c>
      <c r="AU349" s="139" t="s">
        <v>81</v>
      </c>
      <c r="AY349" s="17" t="s">
        <v>211</v>
      </c>
      <c r="BE349" s="140">
        <f>IF(N349="základní",J349,0)</f>
        <v>0</v>
      </c>
      <c r="BF349" s="140">
        <f>IF(N349="snížená",J349,0)</f>
        <v>0</v>
      </c>
      <c r="BG349" s="140">
        <f>IF(N349="zákl. přenesená",J349,0)</f>
        <v>0</v>
      </c>
      <c r="BH349" s="140">
        <f>IF(N349="sníž. přenesená",J349,0)</f>
        <v>0</v>
      </c>
      <c r="BI349" s="140">
        <f>IF(N349="nulová",J349,0)</f>
        <v>0</v>
      </c>
      <c r="BJ349" s="17" t="s">
        <v>81</v>
      </c>
      <c r="BK349" s="140">
        <f>ROUND(I349*H349,2)</f>
        <v>0</v>
      </c>
      <c r="BL349" s="17" t="s">
        <v>210</v>
      </c>
      <c r="BM349" s="139" t="s">
        <v>1122</v>
      </c>
    </row>
    <row r="350" spans="2:65" s="1" customFormat="1" ht="11.25" x14ac:dyDescent="0.2">
      <c r="B350" s="32"/>
      <c r="D350" s="141" t="s">
        <v>218</v>
      </c>
      <c r="F350" s="142" t="s">
        <v>1121</v>
      </c>
      <c r="I350" s="143"/>
      <c r="L350" s="32"/>
      <c r="M350" s="144"/>
      <c r="T350" s="56"/>
      <c r="AT350" s="17" t="s">
        <v>218</v>
      </c>
      <c r="AU350" s="17" t="s">
        <v>81</v>
      </c>
    </row>
    <row r="351" spans="2:65" s="12" customFormat="1" ht="11.25" x14ac:dyDescent="0.2">
      <c r="B351" s="151"/>
      <c r="D351" s="141" t="s">
        <v>220</v>
      </c>
      <c r="E351" s="152" t="s">
        <v>402</v>
      </c>
      <c r="F351" s="153" t="s">
        <v>1123</v>
      </c>
      <c r="H351" s="154">
        <v>19.503</v>
      </c>
      <c r="I351" s="155"/>
      <c r="L351" s="151"/>
      <c r="M351" s="156"/>
      <c r="T351" s="157"/>
      <c r="AT351" s="152" t="s">
        <v>220</v>
      </c>
      <c r="AU351" s="152" t="s">
        <v>81</v>
      </c>
      <c r="AV351" s="12" t="s">
        <v>90</v>
      </c>
      <c r="AW351" s="12" t="s">
        <v>30</v>
      </c>
      <c r="AX351" s="12" t="s">
        <v>81</v>
      </c>
      <c r="AY351" s="152" t="s">
        <v>211</v>
      </c>
    </row>
    <row r="352" spans="2:65" s="1" customFormat="1" ht="24.2" customHeight="1" x14ac:dyDescent="0.2">
      <c r="B352" s="32"/>
      <c r="C352" s="128" t="s">
        <v>425</v>
      </c>
      <c r="D352" s="128" t="s">
        <v>212</v>
      </c>
      <c r="E352" s="129" t="s">
        <v>1124</v>
      </c>
      <c r="F352" s="130" t="s">
        <v>1125</v>
      </c>
      <c r="G352" s="131" t="s">
        <v>215</v>
      </c>
      <c r="H352" s="132">
        <v>173</v>
      </c>
      <c r="I352" s="133"/>
      <c r="J352" s="134">
        <f>ROUND(I352*H352,2)</f>
        <v>0</v>
      </c>
      <c r="K352" s="130" t="s">
        <v>216</v>
      </c>
      <c r="L352" s="32"/>
      <c r="M352" s="135" t="s">
        <v>1</v>
      </c>
      <c r="N352" s="136" t="s">
        <v>38</v>
      </c>
      <c r="P352" s="137">
        <f>O352*H352</f>
        <v>0</v>
      </c>
      <c r="Q352" s="137">
        <v>0</v>
      </c>
      <c r="R352" s="137">
        <f>Q352*H352</f>
        <v>0</v>
      </c>
      <c r="S352" s="137">
        <v>0</v>
      </c>
      <c r="T352" s="138">
        <f>S352*H352</f>
        <v>0</v>
      </c>
      <c r="AR352" s="139" t="s">
        <v>210</v>
      </c>
      <c r="AT352" s="139" t="s">
        <v>212</v>
      </c>
      <c r="AU352" s="139" t="s">
        <v>81</v>
      </c>
      <c r="AY352" s="17" t="s">
        <v>211</v>
      </c>
      <c r="BE352" s="140">
        <f>IF(N352="základní",J352,0)</f>
        <v>0</v>
      </c>
      <c r="BF352" s="140">
        <f>IF(N352="snížená",J352,0)</f>
        <v>0</v>
      </c>
      <c r="BG352" s="140">
        <f>IF(N352="zákl. přenesená",J352,0)</f>
        <v>0</v>
      </c>
      <c r="BH352" s="140">
        <f>IF(N352="sníž. přenesená",J352,0)</f>
        <v>0</v>
      </c>
      <c r="BI352" s="140">
        <f>IF(N352="nulová",J352,0)</f>
        <v>0</v>
      </c>
      <c r="BJ352" s="17" t="s">
        <v>81</v>
      </c>
      <c r="BK352" s="140">
        <f>ROUND(I352*H352,2)</f>
        <v>0</v>
      </c>
      <c r="BL352" s="17" t="s">
        <v>210</v>
      </c>
      <c r="BM352" s="139" t="s">
        <v>1126</v>
      </c>
    </row>
    <row r="353" spans="2:65" s="1" customFormat="1" ht="11.25" x14ac:dyDescent="0.2">
      <c r="B353" s="32"/>
      <c r="D353" s="141" t="s">
        <v>218</v>
      </c>
      <c r="F353" s="142" t="s">
        <v>1125</v>
      </c>
      <c r="I353" s="143"/>
      <c r="L353" s="32"/>
      <c r="M353" s="144"/>
      <c r="T353" s="56"/>
      <c r="AT353" s="17" t="s">
        <v>218</v>
      </c>
      <c r="AU353" s="17" t="s">
        <v>81</v>
      </c>
    </row>
    <row r="354" spans="2:65" s="12" customFormat="1" ht="11.25" x14ac:dyDescent="0.2">
      <c r="B354" s="151"/>
      <c r="D354" s="141" t="s">
        <v>220</v>
      </c>
      <c r="E354" s="152" t="s">
        <v>407</v>
      </c>
      <c r="F354" s="153" t="s">
        <v>1116</v>
      </c>
      <c r="H354" s="154">
        <v>173</v>
      </c>
      <c r="I354" s="155"/>
      <c r="L354" s="151"/>
      <c r="M354" s="156"/>
      <c r="T354" s="157"/>
      <c r="AT354" s="152" t="s">
        <v>220</v>
      </c>
      <c r="AU354" s="152" t="s">
        <v>81</v>
      </c>
      <c r="AV354" s="12" t="s">
        <v>90</v>
      </c>
      <c r="AW354" s="12" t="s">
        <v>30</v>
      </c>
      <c r="AX354" s="12" t="s">
        <v>81</v>
      </c>
      <c r="AY354" s="152" t="s">
        <v>211</v>
      </c>
    </row>
    <row r="355" spans="2:65" s="1" customFormat="1" ht="24.2" customHeight="1" x14ac:dyDescent="0.2">
      <c r="B355" s="32"/>
      <c r="C355" s="128" t="s">
        <v>431</v>
      </c>
      <c r="D355" s="128" t="s">
        <v>212</v>
      </c>
      <c r="E355" s="129" t="s">
        <v>1127</v>
      </c>
      <c r="F355" s="130" t="s">
        <v>1128</v>
      </c>
      <c r="G355" s="131" t="s">
        <v>215</v>
      </c>
      <c r="H355" s="132">
        <v>173</v>
      </c>
      <c r="I355" s="133"/>
      <c r="J355" s="134">
        <f>ROUND(I355*H355,2)</f>
        <v>0</v>
      </c>
      <c r="K355" s="130" t="s">
        <v>216</v>
      </c>
      <c r="L355" s="32"/>
      <c r="M355" s="135" t="s">
        <v>1</v>
      </c>
      <c r="N355" s="136" t="s">
        <v>38</v>
      </c>
      <c r="P355" s="137">
        <f>O355*H355</f>
        <v>0</v>
      </c>
      <c r="Q355" s="137">
        <v>0.10362</v>
      </c>
      <c r="R355" s="137">
        <f>Q355*H355</f>
        <v>17.926259999999999</v>
      </c>
      <c r="S355" s="137">
        <v>0</v>
      </c>
      <c r="T355" s="138">
        <f>S355*H355</f>
        <v>0</v>
      </c>
      <c r="AR355" s="139" t="s">
        <v>210</v>
      </c>
      <c r="AT355" s="139" t="s">
        <v>212</v>
      </c>
      <c r="AU355" s="139" t="s">
        <v>81</v>
      </c>
      <c r="AY355" s="17" t="s">
        <v>211</v>
      </c>
      <c r="BE355" s="140">
        <f>IF(N355="základní",J355,0)</f>
        <v>0</v>
      </c>
      <c r="BF355" s="140">
        <f>IF(N355="snížená",J355,0)</f>
        <v>0</v>
      </c>
      <c r="BG355" s="140">
        <f>IF(N355="zákl. přenesená",J355,0)</f>
        <v>0</v>
      </c>
      <c r="BH355" s="140">
        <f>IF(N355="sníž. přenesená",J355,0)</f>
        <v>0</v>
      </c>
      <c r="BI355" s="140">
        <f>IF(N355="nulová",J355,0)</f>
        <v>0</v>
      </c>
      <c r="BJ355" s="17" t="s">
        <v>81</v>
      </c>
      <c r="BK355" s="140">
        <f>ROUND(I355*H355,2)</f>
        <v>0</v>
      </c>
      <c r="BL355" s="17" t="s">
        <v>210</v>
      </c>
      <c r="BM355" s="139" t="s">
        <v>1129</v>
      </c>
    </row>
    <row r="356" spans="2:65" s="1" customFormat="1" ht="29.25" x14ac:dyDescent="0.2">
      <c r="B356" s="32"/>
      <c r="D356" s="141" t="s">
        <v>218</v>
      </c>
      <c r="F356" s="142" t="s">
        <v>1130</v>
      </c>
      <c r="I356" s="143"/>
      <c r="L356" s="32"/>
      <c r="M356" s="144"/>
      <c r="T356" s="56"/>
      <c r="AT356" s="17" t="s">
        <v>218</v>
      </c>
      <c r="AU356" s="17" t="s">
        <v>81</v>
      </c>
    </row>
    <row r="357" spans="2:65" s="12" customFormat="1" ht="11.25" x14ac:dyDescent="0.2">
      <c r="B357" s="151"/>
      <c r="D357" s="141" t="s">
        <v>220</v>
      </c>
      <c r="E357" s="152" t="s">
        <v>415</v>
      </c>
      <c r="F357" s="153" t="s">
        <v>1116</v>
      </c>
      <c r="H357" s="154">
        <v>173</v>
      </c>
      <c r="I357" s="155"/>
      <c r="L357" s="151"/>
      <c r="M357" s="156"/>
      <c r="T357" s="157"/>
      <c r="AT357" s="152" t="s">
        <v>220</v>
      </c>
      <c r="AU357" s="152" t="s">
        <v>81</v>
      </c>
      <c r="AV357" s="12" t="s">
        <v>90</v>
      </c>
      <c r="AW357" s="12" t="s">
        <v>30</v>
      </c>
      <c r="AX357" s="12" t="s">
        <v>81</v>
      </c>
      <c r="AY357" s="152" t="s">
        <v>211</v>
      </c>
    </row>
    <row r="358" spans="2:65" s="1" customFormat="1" ht="16.5" customHeight="1" x14ac:dyDescent="0.2">
      <c r="B358" s="32"/>
      <c r="C358" s="158" t="s">
        <v>439</v>
      </c>
      <c r="D358" s="158" t="s">
        <v>230</v>
      </c>
      <c r="E358" s="159" t="s">
        <v>1131</v>
      </c>
      <c r="F358" s="160" t="s">
        <v>1132</v>
      </c>
      <c r="G358" s="161" t="s">
        <v>215</v>
      </c>
      <c r="H358" s="162">
        <v>176.46</v>
      </c>
      <c r="I358" s="163"/>
      <c r="J358" s="164">
        <f>ROUND(I358*H358,2)</f>
        <v>0</v>
      </c>
      <c r="K358" s="160" t="s">
        <v>216</v>
      </c>
      <c r="L358" s="165"/>
      <c r="M358" s="166" t="s">
        <v>1</v>
      </c>
      <c r="N358" s="167" t="s">
        <v>38</v>
      </c>
      <c r="P358" s="137">
        <f>O358*H358</f>
        <v>0</v>
      </c>
      <c r="Q358" s="137">
        <v>0.21</v>
      </c>
      <c r="R358" s="137">
        <f>Q358*H358</f>
        <v>37.056600000000003</v>
      </c>
      <c r="S358" s="137">
        <v>0</v>
      </c>
      <c r="T358" s="138">
        <f>S358*H358</f>
        <v>0</v>
      </c>
      <c r="AR358" s="139" t="s">
        <v>244</v>
      </c>
      <c r="AT358" s="139" t="s">
        <v>230</v>
      </c>
      <c r="AU358" s="139" t="s">
        <v>81</v>
      </c>
      <c r="AY358" s="17" t="s">
        <v>211</v>
      </c>
      <c r="BE358" s="140">
        <f>IF(N358="základní",J358,0)</f>
        <v>0</v>
      </c>
      <c r="BF358" s="140">
        <f>IF(N358="snížená",J358,0)</f>
        <v>0</v>
      </c>
      <c r="BG358" s="140">
        <f>IF(N358="zákl. přenesená",J358,0)</f>
        <v>0</v>
      </c>
      <c r="BH358" s="140">
        <f>IF(N358="sníž. přenesená",J358,0)</f>
        <v>0</v>
      </c>
      <c r="BI358" s="140">
        <f>IF(N358="nulová",J358,0)</f>
        <v>0</v>
      </c>
      <c r="BJ358" s="17" t="s">
        <v>81</v>
      </c>
      <c r="BK358" s="140">
        <f>ROUND(I358*H358,2)</f>
        <v>0</v>
      </c>
      <c r="BL358" s="17" t="s">
        <v>210</v>
      </c>
      <c r="BM358" s="139" t="s">
        <v>1133</v>
      </c>
    </row>
    <row r="359" spans="2:65" s="1" customFormat="1" ht="11.25" x14ac:dyDescent="0.2">
      <c r="B359" s="32"/>
      <c r="D359" s="141" t="s">
        <v>218</v>
      </c>
      <c r="F359" s="142" t="s">
        <v>1132</v>
      </c>
      <c r="I359" s="143"/>
      <c r="L359" s="32"/>
      <c r="M359" s="144"/>
      <c r="T359" s="56"/>
      <c r="AT359" s="17" t="s">
        <v>218</v>
      </c>
      <c r="AU359" s="17" t="s">
        <v>81</v>
      </c>
    </row>
    <row r="360" spans="2:65" s="10" customFormat="1" ht="25.9" customHeight="1" x14ac:dyDescent="0.2">
      <c r="B360" s="118"/>
      <c r="D360" s="119" t="s">
        <v>72</v>
      </c>
      <c r="E360" s="120" t="s">
        <v>517</v>
      </c>
      <c r="F360" s="120" t="s">
        <v>1134</v>
      </c>
      <c r="I360" s="121"/>
      <c r="J360" s="122">
        <f>BK360</f>
        <v>0</v>
      </c>
      <c r="L360" s="118"/>
      <c r="M360" s="123"/>
      <c r="P360" s="124">
        <f>SUM(P361:P459)</f>
        <v>0</v>
      </c>
      <c r="R360" s="124">
        <f>SUM(R361:R459)</f>
        <v>34.634939660000001</v>
      </c>
      <c r="T360" s="125">
        <f>SUM(T361:T459)</f>
        <v>0</v>
      </c>
      <c r="AR360" s="119" t="s">
        <v>210</v>
      </c>
      <c r="AT360" s="126" t="s">
        <v>72</v>
      </c>
      <c r="AU360" s="126" t="s">
        <v>73</v>
      </c>
      <c r="AY360" s="119" t="s">
        <v>211</v>
      </c>
      <c r="BK360" s="127">
        <f>SUM(BK361:BK459)</f>
        <v>0</v>
      </c>
    </row>
    <row r="361" spans="2:65" s="1" customFormat="1" ht="21.75" customHeight="1" x14ac:dyDescent="0.2">
      <c r="B361" s="32"/>
      <c r="C361" s="128" t="s">
        <v>445</v>
      </c>
      <c r="D361" s="128" t="s">
        <v>212</v>
      </c>
      <c r="E361" s="129" t="s">
        <v>1135</v>
      </c>
      <c r="F361" s="130" t="s">
        <v>1136</v>
      </c>
      <c r="G361" s="131" t="s">
        <v>215</v>
      </c>
      <c r="H361" s="132">
        <v>296.82499999999999</v>
      </c>
      <c r="I361" s="133"/>
      <c r="J361" s="134">
        <f>ROUND(I361*H361,2)</f>
        <v>0</v>
      </c>
      <c r="K361" s="130" t="s">
        <v>216</v>
      </c>
      <c r="L361" s="32"/>
      <c r="M361" s="135" t="s">
        <v>1</v>
      </c>
      <c r="N361" s="136" t="s">
        <v>38</v>
      </c>
      <c r="P361" s="137">
        <f>O361*H361</f>
        <v>0</v>
      </c>
      <c r="Q361" s="137">
        <v>2.5999999999999998E-4</v>
      </c>
      <c r="R361" s="137">
        <f>Q361*H361</f>
        <v>7.7174499999999993E-2</v>
      </c>
      <c r="S361" s="137">
        <v>0</v>
      </c>
      <c r="T361" s="138">
        <f>S361*H361</f>
        <v>0</v>
      </c>
      <c r="AR361" s="139" t="s">
        <v>210</v>
      </c>
      <c r="AT361" s="139" t="s">
        <v>212</v>
      </c>
      <c r="AU361" s="139" t="s">
        <v>81</v>
      </c>
      <c r="AY361" s="17" t="s">
        <v>211</v>
      </c>
      <c r="BE361" s="140">
        <f>IF(N361="základní",J361,0)</f>
        <v>0</v>
      </c>
      <c r="BF361" s="140">
        <f>IF(N361="snížená",J361,0)</f>
        <v>0</v>
      </c>
      <c r="BG361" s="140">
        <f>IF(N361="zákl. přenesená",J361,0)</f>
        <v>0</v>
      </c>
      <c r="BH361" s="140">
        <f>IF(N361="sníž. přenesená",J361,0)</f>
        <v>0</v>
      </c>
      <c r="BI361" s="140">
        <f>IF(N361="nulová",J361,0)</f>
        <v>0</v>
      </c>
      <c r="BJ361" s="17" t="s">
        <v>81</v>
      </c>
      <c r="BK361" s="140">
        <f>ROUND(I361*H361,2)</f>
        <v>0</v>
      </c>
      <c r="BL361" s="17" t="s">
        <v>210</v>
      </c>
      <c r="BM361" s="139" t="s">
        <v>1137</v>
      </c>
    </row>
    <row r="362" spans="2:65" s="1" customFormat="1" ht="11.25" x14ac:dyDescent="0.2">
      <c r="B362" s="32"/>
      <c r="D362" s="141" t="s">
        <v>218</v>
      </c>
      <c r="F362" s="142" t="s">
        <v>1136</v>
      </c>
      <c r="I362" s="143"/>
      <c r="L362" s="32"/>
      <c r="M362" s="144"/>
      <c r="T362" s="56"/>
      <c r="AT362" s="17" t="s">
        <v>218</v>
      </c>
      <c r="AU362" s="17" t="s">
        <v>81</v>
      </c>
    </row>
    <row r="363" spans="2:65" s="12" customFormat="1" ht="11.25" x14ac:dyDescent="0.2">
      <c r="B363" s="151"/>
      <c r="D363" s="141" t="s">
        <v>220</v>
      </c>
      <c r="E363" s="152" t="s">
        <v>424</v>
      </c>
      <c r="F363" s="153" t="s">
        <v>1138</v>
      </c>
      <c r="H363" s="154">
        <v>296.82499999999999</v>
      </c>
      <c r="I363" s="155"/>
      <c r="L363" s="151"/>
      <c r="M363" s="156"/>
      <c r="T363" s="157"/>
      <c r="AT363" s="152" t="s">
        <v>220</v>
      </c>
      <c r="AU363" s="152" t="s">
        <v>81</v>
      </c>
      <c r="AV363" s="12" t="s">
        <v>90</v>
      </c>
      <c r="AW363" s="12" t="s">
        <v>30</v>
      </c>
      <c r="AX363" s="12" t="s">
        <v>81</v>
      </c>
      <c r="AY363" s="152" t="s">
        <v>211</v>
      </c>
    </row>
    <row r="364" spans="2:65" s="1" customFormat="1" ht="24.2" customHeight="1" x14ac:dyDescent="0.2">
      <c r="B364" s="32"/>
      <c r="C364" s="128" t="s">
        <v>451</v>
      </c>
      <c r="D364" s="128" t="s">
        <v>212</v>
      </c>
      <c r="E364" s="129" t="s">
        <v>1139</v>
      </c>
      <c r="F364" s="130" t="s">
        <v>1140</v>
      </c>
      <c r="G364" s="131" t="s">
        <v>215</v>
      </c>
      <c r="H364" s="132">
        <v>93.123999999999995</v>
      </c>
      <c r="I364" s="133"/>
      <c r="J364" s="134">
        <f>ROUND(I364*H364,2)</f>
        <v>0</v>
      </c>
      <c r="K364" s="130" t="s">
        <v>216</v>
      </c>
      <c r="L364" s="32"/>
      <c r="M364" s="135" t="s">
        <v>1</v>
      </c>
      <c r="N364" s="136" t="s">
        <v>38</v>
      </c>
      <c r="P364" s="137">
        <f>O364*H364</f>
        <v>0</v>
      </c>
      <c r="Q364" s="137">
        <v>1.54E-2</v>
      </c>
      <c r="R364" s="137">
        <f>Q364*H364</f>
        <v>1.4341096</v>
      </c>
      <c r="S364" s="137">
        <v>0</v>
      </c>
      <c r="T364" s="138">
        <f>S364*H364</f>
        <v>0</v>
      </c>
      <c r="AR364" s="139" t="s">
        <v>210</v>
      </c>
      <c r="AT364" s="139" t="s">
        <v>212</v>
      </c>
      <c r="AU364" s="139" t="s">
        <v>81</v>
      </c>
      <c r="AY364" s="17" t="s">
        <v>211</v>
      </c>
      <c r="BE364" s="140">
        <f>IF(N364="základní",J364,0)</f>
        <v>0</v>
      </c>
      <c r="BF364" s="140">
        <f>IF(N364="snížená",J364,0)</f>
        <v>0</v>
      </c>
      <c r="BG364" s="140">
        <f>IF(N364="zákl. přenesená",J364,0)</f>
        <v>0</v>
      </c>
      <c r="BH364" s="140">
        <f>IF(N364="sníž. přenesená",J364,0)</f>
        <v>0</v>
      </c>
      <c r="BI364" s="140">
        <f>IF(N364="nulová",J364,0)</f>
        <v>0</v>
      </c>
      <c r="BJ364" s="17" t="s">
        <v>81</v>
      </c>
      <c r="BK364" s="140">
        <f>ROUND(I364*H364,2)</f>
        <v>0</v>
      </c>
      <c r="BL364" s="17" t="s">
        <v>210</v>
      </c>
      <c r="BM364" s="139" t="s">
        <v>1141</v>
      </c>
    </row>
    <row r="365" spans="2:65" s="1" customFormat="1" ht="11.25" x14ac:dyDescent="0.2">
      <c r="B365" s="32"/>
      <c r="D365" s="141" t="s">
        <v>218</v>
      </c>
      <c r="F365" s="142" t="s">
        <v>1140</v>
      </c>
      <c r="I365" s="143"/>
      <c r="L365" s="32"/>
      <c r="M365" s="144"/>
      <c r="T365" s="56"/>
      <c r="AT365" s="17" t="s">
        <v>218</v>
      </c>
      <c r="AU365" s="17" t="s">
        <v>81</v>
      </c>
    </row>
    <row r="366" spans="2:65" s="12" customFormat="1" ht="11.25" x14ac:dyDescent="0.2">
      <c r="B366" s="151"/>
      <c r="D366" s="141" t="s">
        <v>220</v>
      </c>
      <c r="E366" s="152" t="s">
        <v>429</v>
      </c>
      <c r="F366" s="153" t="s">
        <v>1142</v>
      </c>
      <c r="H366" s="154">
        <v>93.123999999999995</v>
      </c>
      <c r="I366" s="155"/>
      <c r="L366" s="151"/>
      <c r="M366" s="156"/>
      <c r="T366" s="157"/>
      <c r="AT366" s="152" t="s">
        <v>220</v>
      </c>
      <c r="AU366" s="152" t="s">
        <v>81</v>
      </c>
      <c r="AV366" s="12" t="s">
        <v>90</v>
      </c>
      <c r="AW366" s="12" t="s">
        <v>30</v>
      </c>
      <c r="AX366" s="12" t="s">
        <v>81</v>
      </c>
      <c r="AY366" s="152" t="s">
        <v>211</v>
      </c>
    </row>
    <row r="367" spans="2:65" s="1" customFormat="1" ht="24.2" customHeight="1" x14ac:dyDescent="0.2">
      <c r="B367" s="32"/>
      <c r="C367" s="128" t="s">
        <v>457</v>
      </c>
      <c r="D367" s="128" t="s">
        <v>212</v>
      </c>
      <c r="E367" s="129" t="s">
        <v>1143</v>
      </c>
      <c r="F367" s="130" t="s">
        <v>1144</v>
      </c>
      <c r="G367" s="131" t="s">
        <v>215</v>
      </c>
      <c r="H367" s="132">
        <v>203.70099999999999</v>
      </c>
      <c r="I367" s="133"/>
      <c r="J367" s="134">
        <f>ROUND(I367*H367,2)</f>
        <v>0</v>
      </c>
      <c r="K367" s="130" t="s">
        <v>216</v>
      </c>
      <c r="L367" s="32"/>
      <c r="M367" s="135" t="s">
        <v>1</v>
      </c>
      <c r="N367" s="136" t="s">
        <v>38</v>
      </c>
      <c r="P367" s="137">
        <f>O367*H367</f>
        <v>0</v>
      </c>
      <c r="Q367" s="137">
        <v>1.21E-2</v>
      </c>
      <c r="R367" s="137">
        <f>Q367*H367</f>
        <v>2.4647820999999999</v>
      </c>
      <c r="S367" s="137">
        <v>0</v>
      </c>
      <c r="T367" s="138">
        <f>S367*H367</f>
        <v>0</v>
      </c>
      <c r="AR367" s="139" t="s">
        <v>210</v>
      </c>
      <c r="AT367" s="139" t="s">
        <v>212</v>
      </c>
      <c r="AU367" s="139" t="s">
        <v>81</v>
      </c>
      <c r="AY367" s="17" t="s">
        <v>211</v>
      </c>
      <c r="BE367" s="140">
        <f>IF(N367="základní",J367,0)</f>
        <v>0</v>
      </c>
      <c r="BF367" s="140">
        <f>IF(N367="snížená",J367,0)</f>
        <v>0</v>
      </c>
      <c r="BG367" s="140">
        <f>IF(N367="zákl. přenesená",J367,0)</f>
        <v>0</v>
      </c>
      <c r="BH367" s="140">
        <f>IF(N367="sníž. přenesená",J367,0)</f>
        <v>0</v>
      </c>
      <c r="BI367" s="140">
        <f>IF(N367="nulová",J367,0)</f>
        <v>0</v>
      </c>
      <c r="BJ367" s="17" t="s">
        <v>81</v>
      </c>
      <c r="BK367" s="140">
        <f>ROUND(I367*H367,2)</f>
        <v>0</v>
      </c>
      <c r="BL367" s="17" t="s">
        <v>210</v>
      </c>
      <c r="BM367" s="139" t="s">
        <v>1145</v>
      </c>
    </row>
    <row r="368" spans="2:65" s="1" customFormat="1" ht="11.25" x14ac:dyDescent="0.2">
      <c r="B368" s="32"/>
      <c r="D368" s="141" t="s">
        <v>218</v>
      </c>
      <c r="F368" s="142" t="s">
        <v>1144</v>
      </c>
      <c r="I368" s="143"/>
      <c r="L368" s="32"/>
      <c r="M368" s="144"/>
      <c r="T368" s="56"/>
      <c r="AT368" s="17" t="s">
        <v>218</v>
      </c>
      <c r="AU368" s="17" t="s">
        <v>81</v>
      </c>
    </row>
    <row r="369" spans="2:65" s="12" customFormat="1" ht="11.25" x14ac:dyDescent="0.2">
      <c r="B369" s="151"/>
      <c r="D369" s="141" t="s">
        <v>220</v>
      </c>
      <c r="E369" s="152" t="s">
        <v>435</v>
      </c>
      <c r="F369" s="153" t="s">
        <v>1146</v>
      </c>
      <c r="H369" s="154">
        <v>203.70099999999999</v>
      </c>
      <c r="I369" s="155"/>
      <c r="L369" s="151"/>
      <c r="M369" s="156"/>
      <c r="T369" s="157"/>
      <c r="AT369" s="152" t="s">
        <v>220</v>
      </c>
      <c r="AU369" s="152" t="s">
        <v>81</v>
      </c>
      <c r="AV369" s="12" t="s">
        <v>90</v>
      </c>
      <c r="AW369" s="12" t="s">
        <v>30</v>
      </c>
      <c r="AX369" s="12" t="s">
        <v>81</v>
      </c>
      <c r="AY369" s="152" t="s">
        <v>211</v>
      </c>
    </row>
    <row r="370" spans="2:65" s="1" customFormat="1" ht="24.2" customHeight="1" x14ac:dyDescent="0.2">
      <c r="B370" s="32"/>
      <c r="C370" s="128" t="s">
        <v>463</v>
      </c>
      <c r="D370" s="128" t="s">
        <v>212</v>
      </c>
      <c r="E370" s="129" t="s">
        <v>1147</v>
      </c>
      <c r="F370" s="130" t="s">
        <v>1148</v>
      </c>
      <c r="G370" s="131" t="s">
        <v>215</v>
      </c>
      <c r="H370" s="132">
        <v>407.40199999999999</v>
      </c>
      <c r="I370" s="133"/>
      <c r="J370" s="134">
        <f>ROUND(I370*H370,2)</f>
        <v>0</v>
      </c>
      <c r="K370" s="130" t="s">
        <v>216</v>
      </c>
      <c r="L370" s="32"/>
      <c r="M370" s="135" t="s">
        <v>1</v>
      </c>
      <c r="N370" s="136" t="s">
        <v>38</v>
      </c>
      <c r="P370" s="137">
        <f>O370*H370</f>
        <v>0</v>
      </c>
      <c r="Q370" s="137">
        <v>5.2500000000000003E-3</v>
      </c>
      <c r="R370" s="137">
        <f>Q370*H370</f>
        <v>2.1388605000000003</v>
      </c>
      <c r="S370" s="137">
        <v>0</v>
      </c>
      <c r="T370" s="138">
        <f>S370*H370</f>
        <v>0</v>
      </c>
      <c r="AR370" s="139" t="s">
        <v>210</v>
      </c>
      <c r="AT370" s="139" t="s">
        <v>212</v>
      </c>
      <c r="AU370" s="139" t="s">
        <v>81</v>
      </c>
      <c r="AY370" s="17" t="s">
        <v>211</v>
      </c>
      <c r="BE370" s="140">
        <f>IF(N370="základní",J370,0)</f>
        <v>0</v>
      </c>
      <c r="BF370" s="140">
        <f>IF(N370="snížená",J370,0)</f>
        <v>0</v>
      </c>
      <c r="BG370" s="140">
        <f>IF(N370="zákl. přenesená",J370,0)</f>
        <v>0</v>
      </c>
      <c r="BH370" s="140">
        <f>IF(N370="sníž. přenesená",J370,0)</f>
        <v>0</v>
      </c>
      <c r="BI370" s="140">
        <f>IF(N370="nulová",J370,0)</f>
        <v>0</v>
      </c>
      <c r="BJ370" s="17" t="s">
        <v>81</v>
      </c>
      <c r="BK370" s="140">
        <f>ROUND(I370*H370,2)</f>
        <v>0</v>
      </c>
      <c r="BL370" s="17" t="s">
        <v>210</v>
      </c>
      <c r="BM370" s="139" t="s">
        <v>1149</v>
      </c>
    </row>
    <row r="371" spans="2:65" s="1" customFormat="1" ht="19.5" x14ac:dyDescent="0.2">
      <c r="B371" s="32"/>
      <c r="D371" s="141" t="s">
        <v>218</v>
      </c>
      <c r="F371" s="142" t="s">
        <v>1148</v>
      </c>
      <c r="I371" s="143"/>
      <c r="L371" s="32"/>
      <c r="M371" s="144"/>
      <c r="T371" s="56"/>
      <c r="AT371" s="17" t="s">
        <v>218</v>
      </c>
      <c r="AU371" s="17" t="s">
        <v>81</v>
      </c>
    </row>
    <row r="372" spans="2:65" s="12" customFormat="1" ht="11.25" x14ac:dyDescent="0.2">
      <c r="B372" s="151"/>
      <c r="D372" s="141" t="s">
        <v>220</v>
      </c>
      <c r="E372" s="152" t="s">
        <v>443</v>
      </c>
      <c r="F372" s="153" t="s">
        <v>1150</v>
      </c>
      <c r="H372" s="154">
        <v>407.40199999999999</v>
      </c>
      <c r="I372" s="155"/>
      <c r="L372" s="151"/>
      <c r="M372" s="156"/>
      <c r="T372" s="157"/>
      <c r="AT372" s="152" t="s">
        <v>220</v>
      </c>
      <c r="AU372" s="152" t="s">
        <v>81</v>
      </c>
      <c r="AV372" s="12" t="s">
        <v>90</v>
      </c>
      <c r="AW372" s="12" t="s">
        <v>30</v>
      </c>
      <c r="AX372" s="12" t="s">
        <v>81</v>
      </c>
      <c r="AY372" s="152" t="s">
        <v>211</v>
      </c>
    </row>
    <row r="373" spans="2:65" s="1" customFormat="1" ht="24.2" customHeight="1" x14ac:dyDescent="0.2">
      <c r="B373" s="32"/>
      <c r="C373" s="128" t="s">
        <v>472</v>
      </c>
      <c r="D373" s="128" t="s">
        <v>212</v>
      </c>
      <c r="E373" s="129" t="s">
        <v>1151</v>
      </c>
      <c r="F373" s="130" t="s">
        <v>1152</v>
      </c>
      <c r="G373" s="131" t="s">
        <v>215</v>
      </c>
      <c r="H373" s="132">
        <v>58.57</v>
      </c>
      <c r="I373" s="133"/>
      <c r="J373" s="134">
        <f>ROUND(I373*H373,2)</f>
        <v>0</v>
      </c>
      <c r="K373" s="130" t="s">
        <v>216</v>
      </c>
      <c r="L373" s="32"/>
      <c r="M373" s="135" t="s">
        <v>1</v>
      </c>
      <c r="N373" s="136" t="s">
        <v>38</v>
      </c>
      <c r="P373" s="137">
        <f>O373*H373</f>
        <v>0</v>
      </c>
      <c r="Q373" s="137">
        <v>8.3899999999999999E-3</v>
      </c>
      <c r="R373" s="137">
        <f>Q373*H373</f>
        <v>0.49140230000000001</v>
      </c>
      <c r="S373" s="137">
        <v>0</v>
      </c>
      <c r="T373" s="138">
        <f>S373*H373</f>
        <v>0</v>
      </c>
      <c r="AR373" s="139" t="s">
        <v>210</v>
      </c>
      <c r="AT373" s="139" t="s">
        <v>212</v>
      </c>
      <c r="AU373" s="139" t="s">
        <v>81</v>
      </c>
      <c r="AY373" s="17" t="s">
        <v>211</v>
      </c>
      <c r="BE373" s="140">
        <f>IF(N373="základní",J373,0)</f>
        <v>0</v>
      </c>
      <c r="BF373" s="140">
        <f>IF(N373="snížená",J373,0)</f>
        <v>0</v>
      </c>
      <c r="BG373" s="140">
        <f>IF(N373="zákl. přenesená",J373,0)</f>
        <v>0</v>
      </c>
      <c r="BH373" s="140">
        <f>IF(N373="sníž. přenesená",J373,0)</f>
        <v>0</v>
      </c>
      <c r="BI373" s="140">
        <f>IF(N373="nulová",J373,0)</f>
        <v>0</v>
      </c>
      <c r="BJ373" s="17" t="s">
        <v>81</v>
      </c>
      <c r="BK373" s="140">
        <f>ROUND(I373*H373,2)</f>
        <v>0</v>
      </c>
      <c r="BL373" s="17" t="s">
        <v>210</v>
      </c>
      <c r="BM373" s="139" t="s">
        <v>1153</v>
      </c>
    </row>
    <row r="374" spans="2:65" s="1" customFormat="1" ht="19.5" x14ac:dyDescent="0.2">
      <c r="B374" s="32"/>
      <c r="D374" s="141" t="s">
        <v>218</v>
      </c>
      <c r="F374" s="142" t="s">
        <v>1154</v>
      </c>
      <c r="I374" s="143"/>
      <c r="L374" s="32"/>
      <c r="M374" s="144"/>
      <c r="T374" s="56"/>
      <c r="AT374" s="17" t="s">
        <v>218</v>
      </c>
      <c r="AU374" s="17" t="s">
        <v>81</v>
      </c>
    </row>
    <row r="375" spans="2:65" s="12" customFormat="1" ht="11.25" x14ac:dyDescent="0.2">
      <c r="B375" s="151"/>
      <c r="D375" s="141" t="s">
        <v>220</v>
      </c>
      <c r="E375" s="152" t="s">
        <v>449</v>
      </c>
      <c r="F375" s="153" t="s">
        <v>1155</v>
      </c>
      <c r="H375" s="154">
        <v>58.57</v>
      </c>
      <c r="I375" s="155"/>
      <c r="L375" s="151"/>
      <c r="M375" s="156"/>
      <c r="T375" s="157"/>
      <c r="AT375" s="152" t="s">
        <v>220</v>
      </c>
      <c r="AU375" s="152" t="s">
        <v>81</v>
      </c>
      <c r="AV375" s="12" t="s">
        <v>90</v>
      </c>
      <c r="AW375" s="12" t="s">
        <v>30</v>
      </c>
      <c r="AX375" s="12" t="s">
        <v>81</v>
      </c>
      <c r="AY375" s="152" t="s">
        <v>211</v>
      </c>
    </row>
    <row r="376" spans="2:65" s="1" customFormat="1" ht="16.5" customHeight="1" x14ac:dyDescent="0.2">
      <c r="B376" s="32"/>
      <c r="C376" s="158" t="s">
        <v>478</v>
      </c>
      <c r="D376" s="158" t="s">
        <v>230</v>
      </c>
      <c r="E376" s="159" t="s">
        <v>1156</v>
      </c>
      <c r="F376" s="160" t="s">
        <v>1157</v>
      </c>
      <c r="G376" s="161" t="s">
        <v>215</v>
      </c>
      <c r="H376" s="162">
        <v>59.741</v>
      </c>
      <c r="I376" s="163"/>
      <c r="J376" s="164">
        <f>ROUND(I376*H376,2)</f>
        <v>0</v>
      </c>
      <c r="K376" s="160" t="s">
        <v>216</v>
      </c>
      <c r="L376" s="165"/>
      <c r="M376" s="166" t="s">
        <v>1</v>
      </c>
      <c r="N376" s="167" t="s">
        <v>38</v>
      </c>
      <c r="P376" s="137">
        <f>O376*H376</f>
        <v>0</v>
      </c>
      <c r="Q376" s="137">
        <v>1.5E-3</v>
      </c>
      <c r="R376" s="137">
        <f>Q376*H376</f>
        <v>8.9611499999999997E-2</v>
      </c>
      <c r="S376" s="137">
        <v>0</v>
      </c>
      <c r="T376" s="138">
        <f>S376*H376</f>
        <v>0</v>
      </c>
      <c r="AR376" s="139" t="s">
        <v>244</v>
      </c>
      <c r="AT376" s="139" t="s">
        <v>230</v>
      </c>
      <c r="AU376" s="139" t="s">
        <v>81</v>
      </c>
      <c r="AY376" s="17" t="s">
        <v>211</v>
      </c>
      <c r="BE376" s="140">
        <f>IF(N376="základní",J376,0)</f>
        <v>0</v>
      </c>
      <c r="BF376" s="140">
        <f>IF(N376="snížená",J376,0)</f>
        <v>0</v>
      </c>
      <c r="BG376" s="140">
        <f>IF(N376="zákl. přenesená",J376,0)</f>
        <v>0</v>
      </c>
      <c r="BH376" s="140">
        <f>IF(N376="sníž. přenesená",J376,0)</f>
        <v>0</v>
      </c>
      <c r="BI376" s="140">
        <f>IF(N376="nulová",J376,0)</f>
        <v>0</v>
      </c>
      <c r="BJ376" s="17" t="s">
        <v>81</v>
      </c>
      <c r="BK376" s="140">
        <f>ROUND(I376*H376,2)</f>
        <v>0</v>
      </c>
      <c r="BL376" s="17" t="s">
        <v>210</v>
      </c>
      <c r="BM376" s="139" t="s">
        <v>1158</v>
      </c>
    </row>
    <row r="377" spans="2:65" s="1" customFormat="1" ht="11.25" x14ac:dyDescent="0.2">
      <c r="B377" s="32"/>
      <c r="D377" s="141" t="s">
        <v>218</v>
      </c>
      <c r="F377" s="142" t="s">
        <v>1157</v>
      </c>
      <c r="I377" s="143"/>
      <c r="L377" s="32"/>
      <c r="M377" s="144"/>
      <c r="T377" s="56"/>
      <c r="AT377" s="17" t="s">
        <v>218</v>
      </c>
      <c r="AU377" s="17" t="s">
        <v>81</v>
      </c>
    </row>
    <row r="378" spans="2:65" s="1" customFormat="1" ht="16.5" customHeight="1" x14ac:dyDescent="0.2">
      <c r="B378" s="32"/>
      <c r="C378" s="128" t="s">
        <v>485</v>
      </c>
      <c r="D378" s="128" t="s">
        <v>212</v>
      </c>
      <c r="E378" s="129" t="s">
        <v>1159</v>
      </c>
      <c r="F378" s="130" t="s">
        <v>1160</v>
      </c>
      <c r="G378" s="131" t="s">
        <v>215</v>
      </c>
      <c r="H378" s="132">
        <v>578.40899999999999</v>
      </c>
      <c r="I378" s="133"/>
      <c r="J378" s="134">
        <f>ROUND(I378*H378,2)</f>
        <v>0</v>
      </c>
      <c r="K378" s="130" t="s">
        <v>216</v>
      </c>
      <c r="L378" s="32"/>
      <c r="M378" s="135" t="s">
        <v>1</v>
      </c>
      <c r="N378" s="136" t="s">
        <v>38</v>
      </c>
      <c r="P378" s="137">
        <f>O378*H378</f>
        <v>0</v>
      </c>
      <c r="Q378" s="137">
        <v>2.5999999999999998E-4</v>
      </c>
      <c r="R378" s="137">
        <f>Q378*H378</f>
        <v>0.15038633999999998</v>
      </c>
      <c r="S378" s="137">
        <v>0</v>
      </c>
      <c r="T378" s="138">
        <f>S378*H378</f>
        <v>0</v>
      </c>
      <c r="AR378" s="139" t="s">
        <v>210</v>
      </c>
      <c r="AT378" s="139" t="s">
        <v>212</v>
      </c>
      <c r="AU378" s="139" t="s">
        <v>81</v>
      </c>
      <c r="AY378" s="17" t="s">
        <v>211</v>
      </c>
      <c r="BE378" s="140">
        <f>IF(N378="základní",J378,0)</f>
        <v>0</v>
      </c>
      <c r="BF378" s="140">
        <f>IF(N378="snížená",J378,0)</f>
        <v>0</v>
      </c>
      <c r="BG378" s="140">
        <f>IF(N378="zákl. přenesená",J378,0)</f>
        <v>0</v>
      </c>
      <c r="BH378" s="140">
        <f>IF(N378="sníž. přenesená",J378,0)</f>
        <v>0</v>
      </c>
      <c r="BI378" s="140">
        <f>IF(N378="nulová",J378,0)</f>
        <v>0</v>
      </c>
      <c r="BJ378" s="17" t="s">
        <v>81</v>
      </c>
      <c r="BK378" s="140">
        <f>ROUND(I378*H378,2)</f>
        <v>0</v>
      </c>
      <c r="BL378" s="17" t="s">
        <v>210</v>
      </c>
      <c r="BM378" s="139" t="s">
        <v>1161</v>
      </c>
    </row>
    <row r="379" spans="2:65" s="1" customFormat="1" ht="11.25" x14ac:dyDescent="0.2">
      <c r="B379" s="32"/>
      <c r="D379" s="141" t="s">
        <v>218</v>
      </c>
      <c r="F379" s="142" t="s">
        <v>1160</v>
      </c>
      <c r="I379" s="143"/>
      <c r="L379" s="32"/>
      <c r="M379" s="144"/>
      <c r="T379" s="56"/>
      <c r="AT379" s="17" t="s">
        <v>218</v>
      </c>
      <c r="AU379" s="17" t="s">
        <v>81</v>
      </c>
    </row>
    <row r="380" spans="2:65" s="11" customFormat="1" ht="11.25" x14ac:dyDescent="0.2">
      <c r="B380" s="145"/>
      <c r="D380" s="141" t="s">
        <v>220</v>
      </c>
      <c r="E380" s="146" t="s">
        <v>1</v>
      </c>
      <c r="F380" s="147" t="s">
        <v>1162</v>
      </c>
      <c r="H380" s="146" t="s">
        <v>1</v>
      </c>
      <c r="I380" s="148"/>
      <c r="L380" s="145"/>
      <c r="M380" s="149"/>
      <c r="T380" s="150"/>
      <c r="AT380" s="146" t="s">
        <v>220</v>
      </c>
      <c r="AU380" s="146" t="s">
        <v>81</v>
      </c>
      <c r="AV380" s="11" t="s">
        <v>81</v>
      </c>
      <c r="AW380" s="11" t="s">
        <v>30</v>
      </c>
      <c r="AX380" s="11" t="s">
        <v>73</v>
      </c>
      <c r="AY380" s="146" t="s">
        <v>211</v>
      </c>
    </row>
    <row r="381" spans="2:65" s="12" customFormat="1" ht="11.25" x14ac:dyDescent="0.2">
      <c r="B381" s="151"/>
      <c r="D381" s="141" t="s">
        <v>220</v>
      </c>
      <c r="E381" s="152" t="s">
        <v>461</v>
      </c>
      <c r="F381" s="153" t="s">
        <v>1163</v>
      </c>
      <c r="H381" s="154">
        <v>156.035</v>
      </c>
      <c r="I381" s="155"/>
      <c r="L381" s="151"/>
      <c r="M381" s="156"/>
      <c r="T381" s="157"/>
      <c r="AT381" s="152" t="s">
        <v>220</v>
      </c>
      <c r="AU381" s="152" t="s">
        <v>81</v>
      </c>
      <c r="AV381" s="12" t="s">
        <v>90</v>
      </c>
      <c r="AW381" s="12" t="s">
        <v>30</v>
      </c>
      <c r="AX381" s="12" t="s">
        <v>73</v>
      </c>
      <c r="AY381" s="152" t="s">
        <v>211</v>
      </c>
    </row>
    <row r="382" spans="2:65" s="12" customFormat="1" ht="11.25" x14ac:dyDescent="0.2">
      <c r="B382" s="151"/>
      <c r="D382" s="141" t="s">
        <v>220</v>
      </c>
      <c r="E382" s="152" t="s">
        <v>763</v>
      </c>
      <c r="F382" s="153" t="s">
        <v>1164</v>
      </c>
      <c r="H382" s="154">
        <v>341.88799999999998</v>
      </c>
      <c r="I382" s="155"/>
      <c r="L382" s="151"/>
      <c r="M382" s="156"/>
      <c r="T382" s="157"/>
      <c r="AT382" s="152" t="s">
        <v>220</v>
      </c>
      <c r="AU382" s="152" t="s">
        <v>81</v>
      </c>
      <c r="AV382" s="12" t="s">
        <v>90</v>
      </c>
      <c r="AW382" s="12" t="s">
        <v>30</v>
      </c>
      <c r="AX382" s="12" t="s">
        <v>73</v>
      </c>
      <c r="AY382" s="152" t="s">
        <v>211</v>
      </c>
    </row>
    <row r="383" spans="2:65" s="12" customFormat="1" ht="11.25" x14ac:dyDescent="0.2">
      <c r="B383" s="151"/>
      <c r="D383" s="141" t="s">
        <v>220</v>
      </c>
      <c r="E383" s="152" t="s">
        <v>800</v>
      </c>
      <c r="F383" s="153" t="s">
        <v>1165</v>
      </c>
      <c r="H383" s="154">
        <v>38.015999999999998</v>
      </c>
      <c r="I383" s="155"/>
      <c r="L383" s="151"/>
      <c r="M383" s="156"/>
      <c r="T383" s="157"/>
      <c r="AT383" s="152" t="s">
        <v>220</v>
      </c>
      <c r="AU383" s="152" t="s">
        <v>81</v>
      </c>
      <c r="AV383" s="12" t="s">
        <v>90</v>
      </c>
      <c r="AW383" s="12" t="s">
        <v>30</v>
      </c>
      <c r="AX383" s="12" t="s">
        <v>73</v>
      </c>
      <c r="AY383" s="152" t="s">
        <v>211</v>
      </c>
    </row>
    <row r="384" spans="2:65" s="12" customFormat="1" ht="11.25" x14ac:dyDescent="0.2">
      <c r="B384" s="151"/>
      <c r="D384" s="141" t="s">
        <v>220</v>
      </c>
      <c r="E384" s="152" t="s">
        <v>817</v>
      </c>
      <c r="F384" s="153" t="s">
        <v>1166</v>
      </c>
      <c r="H384" s="154">
        <v>-16.100000000000001</v>
      </c>
      <c r="I384" s="155"/>
      <c r="L384" s="151"/>
      <c r="M384" s="156"/>
      <c r="T384" s="157"/>
      <c r="AT384" s="152" t="s">
        <v>220</v>
      </c>
      <c r="AU384" s="152" t="s">
        <v>81</v>
      </c>
      <c r="AV384" s="12" t="s">
        <v>90</v>
      </c>
      <c r="AW384" s="12" t="s">
        <v>30</v>
      </c>
      <c r="AX384" s="12" t="s">
        <v>73</v>
      </c>
      <c r="AY384" s="152" t="s">
        <v>211</v>
      </c>
    </row>
    <row r="385" spans="2:65" s="12" customFormat="1" ht="11.25" x14ac:dyDescent="0.2">
      <c r="B385" s="151"/>
      <c r="D385" s="141" t="s">
        <v>220</v>
      </c>
      <c r="E385" s="152" t="s">
        <v>828</v>
      </c>
      <c r="F385" s="153" t="s">
        <v>1155</v>
      </c>
      <c r="H385" s="154">
        <v>58.57</v>
      </c>
      <c r="I385" s="155"/>
      <c r="L385" s="151"/>
      <c r="M385" s="156"/>
      <c r="T385" s="157"/>
      <c r="AT385" s="152" t="s">
        <v>220</v>
      </c>
      <c r="AU385" s="152" t="s">
        <v>81</v>
      </c>
      <c r="AV385" s="12" t="s">
        <v>90</v>
      </c>
      <c r="AW385" s="12" t="s">
        <v>30</v>
      </c>
      <c r="AX385" s="12" t="s">
        <v>73</v>
      </c>
      <c r="AY385" s="152" t="s">
        <v>211</v>
      </c>
    </row>
    <row r="386" spans="2:65" s="12" customFormat="1" ht="11.25" x14ac:dyDescent="0.2">
      <c r="B386" s="151"/>
      <c r="D386" s="141" t="s">
        <v>220</v>
      </c>
      <c r="E386" s="152" t="s">
        <v>1167</v>
      </c>
      <c r="F386" s="153" t="s">
        <v>1168</v>
      </c>
      <c r="H386" s="154">
        <v>578.40899999999999</v>
      </c>
      <c r="I386" s="155"/>
      <c r="L386" s="151"/>
      <c r="M386" s="156"/>
      <c r="T386" s="157"/>
      <c r="AT386" s="152" t="s">
        <v>220</v>
      </c>
      <c r="AU386" s="152" t="s">
        <v>81</v>
      </c>
      <c r="AV386" s="12" t="s">
        <v>90</v>
      </c>
      <c r="AW386" s="12" t="s">
        <v>30</v>
      </c>
      <c r="AX386" s="12" t="s">
        <v>81</v>
      </c>
      <c r="AY386" s="152" t="s">
        <v>211</v>
      </c>
    </row>
    <row r="387" spans="2:65" s="1" customFormat="1" ht="24.2" customHeight="1" x14ac:dyDescent="0.2">
      <c r="B387" s="32"/>
      <c r="C387" s="128" t="s">
        <v>494</v>
      </c>
      <c r="D387" s="128" t="s">
        <v>212</v>
      </c>
      <c r="E387" s="129" t="s">
        <v>1169</v>
      </c>
      <c r="F387" s="130" t="s">
        <v>1170</v>
      </c>
      <c r="G387" s="131" t="s">
        <v>215</v>
      </c>
      <c r="H387" s="132">
        <v>308.96899999999999</v>
      </c>
      <c r="I387" s="133"/>
      <c r="J387" s="134">
        <f>ROUND(I387*H387,2)</f>
        <v>0</v>
      </c>
      <c r="K387" s="130" t="s">
        <v>216</v>
      </c>
      <c r="L387" s="32"/>
      <c r="M387" s="135" t="s">
        <v>1</v>
      </c>
      <c r="N387" s="136" t="s">
        <v>38</v>
      </c>
      <c r="P387" s="137">
        <f>O387*H387</f>
        <v>0</v>
      </c>
      <c r="Q387" s="137">
        <v>4.3800000000000002E-3</v>
      </c>
      <c r="R387" s="137">
        <f>Q387*H387</f>
        <v>1.3532842200000001</v>
      </c>
      <c r="S387" s="137">
        <v>0</v>
      </c>
      <c r="T387" s="138">
        <f>S387*H387</f>
        <v>0</v>
      </c>
      <c r="AR387" s="139" t="s">
        <v>210</v>
      </c>
      <c r="AT387" s="139" t="s">
        <v>212</v>
      </c>
      <c r="AU387" s="139" t="s">
        <v>81</v>
      </c>
      <c r="AY387" s="17" t="s">
        <v>211</v>
      </c>
      <c r="BE387" s="140">
        <f>IF(N387="základní",J387,0)</f>
        <v>0</v>
      </c>
      <c r="BF387" s="140">
        <f>IF(N387="snížená",J387,0)</f>
        <v>0</v>
      </c>
      <c r="BG387" s="140">
        <f>IF(N387="zákl. přenesená",J387,0)</f>
        <v>0</v>
      </c>
      <c r="BH387" s="140">
        <f>IF(N387="sníž. přenesená",J387,0)</f>
        <v>0</v>
      </c>
      <c r="BI387" s="140">
        <f>IF(N387="nulová",J387,0)</f>
        <v>0</v>
      </c>
      <c r="BJ387" s="17" t="s">
        <v>81</v>
      </c>
      <c r="BK387" s="140">
        <f>ROUND(I387*H387,2)</f>
        <v>0</v>
      </c>
      <c r="BL387" s="17" t="s">
        <v>210</v>
      </c>
      <c r="BM387" s="139" t="s">
        <v>1171</v>
      </c>
    </row>
    <row r="388" spans="2:65" s="1" customFormat="1" ht="11.25" x14ac:dyDescent="0.2">
      <c r="B388" s="32"/>
      <c r="D388" s="141" t="s">
        <v>218</v>
      </c>
      <c r="F388" s="142" t="s">
        <v>1170</v>
      </c>
      <c r="I388" s="143"/>
      <c r="L388" s="32"/>
      <c r="M388" s="144"/>
      <c r="T388" s="56"/>
      <c r="AT388" s="17" t="s">
        <v>218</v>
      </c>
      <c r="AU388" s="17" t="s">
        <v>81</v>
      </c>
    </row>
    <row r="389" spans="2:65" s="12" customFormat="1" ht="11.25" x14ac:dyDescent="0.2">
      <c r="B389" s="151"/>
      <c r="D389" s="141" t="s">
        <v>220</v>
      </c>
      <c r="E389" s="152" t="s">
        <v>467</v>
      </c>
      <c r="F389" s="153" t="s">
        <v>1172</v>
      </c>
      <c r="H389" s="154">
        <v>78.018000000000001</v>
      </c>
      <c r="I389" s="155"/>
      <c r="L389" s="151"/>
      <c r="M389" s="156"/>
      <c r="T389" s="157"/>
      <c r="AT389" s="152" t="s">
        <v>220</v>
      </c>
      <c r="AU389" s="152" t="s">
        <v>81</v>
      </c>
      <c r="AV389" s="12" t="s">
        <v>90</v>
      </c>
      <c r="AW389" s="12" t="s">
        <v>30</v>
      </c>
      <c r="AX389" s="12" t="s">
        <v>73</v>
      </c>
      <c r="AY389" s="152" t="s">
        <v>211</v>
      </c>
    </row>
    <row r="390" spans="2:65" s="12" customFormat="1" ht="11.25" x14ac:dyDescent="0.2">
      <c r="B390" s="151"/>
      <c r="D390" s="141" t="s">
        <v>220</v>
      </c>
      <c r="E390" s="152" t="s">
        <v>121</v>
      </c>
      <c r="F390" s="153" t="s">
        <v>1173</v>
      </c>
      <c r="H390" s="154">
        <v>170.94399999999999</v>
      </c>
      <c r="I390" s="155"/>
      <c r="L390" s="151"/>
      <c r="M390" s="156"/>
      <c r="T390" s="157"/>
      <c r="AT390" s="152" t="s">
        <v>220</v>
      </c>
      <c r="AU390" s="152" t="s">
        <v>81</v>
      </c>
      <c r="AV390" s="12" t="s">
        <v>90</v>
      </c>
      <c r="AW390" s="12" t="s">
        <v>30</v>
      </c>
      <c r="AX390" s="12" t="s">
        <v>73</v>
      </c>
      <c r="AY390" s="152" t="s">
        <v>211</v>
      </c>
    </row>
    <row r="391" spans="2:65" s="12" customFormat="1" ht="11.25" x14ac:dyDescent="0.2">
      <c r="B391" s="151"/>
      <c r="D391" s="141" t="s">
        <v>220</v>
      </c>
      <c r="E391" s="152" t="s">
        <v>470</v>
      </c>
      <c r="F391" s="153" t="s">
        <v>1174</v>
      </c>
      <c r="H391" s="154">
        <v>19.007999999999999</v>
      </c>
      <c r="I391" s="155"/>
      <c r="L391" s="151"/>
      <c r="M391" s="156"/>
      <c r="T391" s="157"/>
      <c r="AT391" s="152" t="s">
        <v>220</v>
      </c>
      <c r="AU391" s="152" t="s">
        <v>81</v>
      </c>
      <c r="AV391" s="12" t="s">
        <v>90</v>
      </c>
      <c r="AW391" s="12" t="s">
        <v>30</v>
      </c>
      <c r="AX391" s="12" t="s">
        <v>73</v>
      </c>
      <c r="AY391" s="152" t="s">
        <v>211</v>
      </c>
    </row>
    <row r="392" spans="2:65" s="12" customFormat="1" ht="11.25" x14ac:dyDescent="0.2">
      <c r="B392" s="151"/>
      <c r="D392" s="141" t="s">
        <v>220</v>
      </c>
      <c r="E392" s="152" t="s">
        <v>819</v>
      </c>
      <c r="F392" s="153" t="s">
        <v>1175</v>
      </c>
      <c r="H392" s="154">
        <v>40.999000000000002</v>
      </c>
      <c r="I392" s="155"/>
      <c r="L392" s="151"/>
      <c r="M392" s="156"/>
      <c r="T392" s="157"/>
      <c r="AT392" s="152" t="s">
        <v>220</v>
      </c>
      <c r="AU392" s="152" t="s">
        <v>81</v>
      </c>
      <c r="AV392" s="12" t="s">
        <v>90</v>
      </c>
      <c r="AW392" s="12" t="s">
        <v>30</v>
      </c>
      <c r="AX392" s="12" t="s">
        <v>73</v>
      </c>
      <c r="AY392" s="152" t="s">
        <v>211</v>
      </c>
    </row>
    <row r="393" spans="2:65" s="12" customFormat="1" ht="11.25" x14ac:dyDescent="0.2">
      <c r="B393" s="151"/>
      <c r="D393" s="141" t="s">
        <v>220</v>
      </c>
      <c r="E393" s="152" t="s">
        <v>1176</v>
      </c>
      <c r="F393" s="153" t="s">
        <v>1177</v>
      </c>
      <c r="H393" s="154">
        <v>308.96899999999999</v>
      </c>
      <c r="I393" s="155"/>
      <c r="L393" s="151"/>
      <c r="M393" s="156"/>
      <c r="T393" s="157"/>
      <c r="AT393" s="152" t="s">
        <v>220</v>
      </c>
      <c r="AU393" s="152" t="s">
        <v>81</v>
      </c>
      <c r="AV393" s="12" t="s">
        <v>90</v>
      </c>
      <c r="AW393" s="12" t="s">
        <v>30</v>
      </c>
      <c r="AX393" s="12" t="s">
        <v>81</v>
      </c>
      <c r="AY393" s="152" t="s">
        <v>211</v>
      </c>
    </row>
    <row r="394" spans="2:65" s="1" customFormat="1" ht="16.5" customHeight="1" x14ac:dyDescent="0.2">
      <c r="B394" s="32"/>
      <c r="C394" s="128" t="s">
        <v>500</v>
      </c>
      <c r="D394" s="128" t="s">
        <v>212</v>
      </c>
      <c r="E394" s="129" t="s">
        <v>1178</v>
      </c>
      <c r="F394" s="130" t="s">
        <v>1179</v>
      </c>
      <c r="G394" s="131" t="s">
        <v>230</v>
      </c>
      <c r="H394" s="132">
        <v>290.18</v>
      </c>
      <c r="I394" s="133"/>
      <c r="J394" s="134">
        <f>ROUND(I394*H394,2)</f>
        <v>0</v>
      </c>
      <c r="K394" s="130" t="s">
        <v>216</v>
      </c>
      <c r="L394" s="32"/>
      <c r="M394" s="135" t="s">
        <v>1</v>
      </c>
      <c r="N394" s="136" t="s">
        <v>38</v>
      </c>
      <c r="P394" s="137">
        <f>O394*H394</f>
        <v>0</v>
      </c>
      <c r="Q394" s="137">
        <v>0</v>
      </c>
      <c r="R394" s="137">
        <f>Q394*H394</f>
        <v>0</v>
      </c>
      <c r="S394" s="137">
        <v>0</v>
      </c>
      <c r="T394" s="138">
        <f>S394*H394</f>
        <v>0</v>
      </c>
      <c r="AR394" s="139" t="s">
        <v>210</v>
      </c>
      <c r="AT394" s="139" t="s">
        <v>212</v>
      </c>
      <c r="AU394" s="139" t="s">
        <v>81</v>
      </c>
      <c r="AY394" s="17" t="s">
        <v>211</v>
      </c>
      <c r="BE394" s="140">
        <f>IF(N394="základní",J394,0)</f>
        <v>0</v>
      </c>
      <c r="BF394" s="140">
        <f>IF(N394="snížená",J394,0)</f>
        <v>0</v>
      </c>
      <c r="BG394" s="140">
        <f>IF(N394="zákl. přenesená",J394,0)</f>
        <v>0</v>
      </c>
      <c r="BH394" s="140">
        <f>IF(N394="sníž. přenesená",J394,0)</f>
        <v>0</v>
      </c>
      <c r="BI394" s="140">
        <f>IF(N394="nulová",J394,0)</f>
        <v>0</v>
      </c>
      <c r="BJ394" s="17" t="s">
        <v>81</v>
      </c>
      <c r="BK394" s="140">
        <f>ROUND(I394*H394,2)</f>
        <v>0</v>
      </c>
      <c r="BL394" s="17" t="s">
        <v>210</v>
      </c>
      <c r="BM394" s="139" t="s">
        <v>1180</v>
      </c>
    </row>
    <row r="395" spans="2:65" s="1" customFormat="1" ht="11.25" x14ac:dyDescent="0.2">
      <c r="B395" s="32"/>
      <c r="D395" s="141" t="s">
        <v>218</v>
      </c>
      <c r="F395" s="142" t="s">
        <v>1179</v>
      </c>
      <c r="I395" s="143"/>
      <c r="L395" s="32"/>
      <c r="M395" s="144"/>
      <c r="T395" s="56"/>
      <c r="AT395" s="17" t="s">
        <v>218</v>
      </c>
      <c r="AU395" s="17" t="s">
        <v>81</v>
      </c>
    </row>
    <row r="396" spans="2:65" s="1" customFormat="1" ht="16.5" customHeight="1" x14ac:dyDescent="0.2">
      <c r="B396" s="32"/>
      <c r="C396" s="158" t="s">
        <v>509</v>
      </c>
      <c r="D396" s="158" t="s">
        <v>230</v>
      </c>
      <c r="E396" s="159" t="s">
        <v>1181</v>
      </c>
      <c r="F396" s="160" t="s">
        <v>1182</v>
      </c>
      <c r="G396" s="161" t="s">
        <v>230</v>
      </c>
      <c r="H396" s="162">
        <v>94.27</v>
      </c>
      <c r="I396" s="163"/>
      <c r="J396" s="164">
        <f>ROUND(I396*H396,2)</f>
        <v>0</v>
      </c>
      <c r="K396" s="160" t="s">
        <v>216</v>
      </c>
      <c r="L396" s="165"/>
      <c r="M396" s="166" t="s">
        <v>1</v>
      </c>
      <c r="N396" s="167" t="s">
        <v>38</v>
      </c>
      <c r="P396" s="137">
        <f>O396*H396</f>
        <v>0</v>
      </c>
      <c r="Q396" s="137">
        <v>4.0000000000000003E-5</v>
      </c>
      <c r="R396" s="137">
        <f>Q396*H396</f>
        <v>3.7707999999999999E-3</v>
      </c>
      <c r="S396" s="137">
        <v>0</v>
      </c>
      <c r="T396" s="138">
        <f>S396*H396</f>
        <v>0</v>
      </c>
      <c r="AR396" s="139" t="s">
        <v>244</v>
      </c>
      <c r="AT396" s="139" t="s">
        <v>230</v>
      </c>
      <c r="AU396" s="139" t="s">
        <v>81</v>
      </c>
      <c r="AY396" s="17" t="s">
        <v>211</v>
      </c>
      <c r="BE396" s="140">
        <f>IF(N396="základní",J396,0)</f>
        <v>0</v>
      </c>
      <c r="BF396" s="140">
        <f>IF(N396="snížená",J396,0)</f>
        <v>0</v>
      </c>
      <c r="BG396" s="140">
        <f>IF(N396="zákl. přenesená",J396,0)</f>
        <v>0</v>
      </c>
      <c r="BH396" s="140">
        <f>IF(N396="sníž. přenesená",J396,0)</f>
        <v>0</v>
      </c>
      <c r="BI396" s="140">
        <f>IF(N396="nulová",J396,0)</f>
        <v>0</v>
      </c>
      <c r="BJ396" s="17" t="s">
        <v>81</v>
      </c>
      <c r="BK396" s="140">
        <f>ROUND(I396*H396,2)</f>
        <v>0</v>
      </c>
      <c r="BL396" s="17" t="s">
        <v>210</v>
      </c>
      <c r="BM396" s="139" t="s">
        <v>1183</v>
      </c>
    </row>
    <row r="397" spans="2:65" s="1" customFormat="1" ht="11.25" x14ac:dyDescent="0.2">
      <c r="B397" s="32"/>
      <c r="D397" s="141" t="s">
        <v>218</v>
      </c>
      <c r="F397" s="142" t="s">
        <v>1182</v>
      </c>
      <c r="I397" s="143"/>
      <c r="L397" s="32"/>
      <c r="M397" s="144"/>
      <c r="T397" s="56"/>
      <c r="AT397" s="17" t="s">
        <v>218</v>
      </c>
      <c r="AU397" s="17" t="s">
        <v>81</v>
      </c>
    </row>
    <row r="398" spans="2:65" s="11" customFormat="1" ht="11.25" x14ac:dyDescent="0.2">
      <c r="B398" s="145"/>
      <c r="D398" s="141" t="s">
        <v>220</v>
      </c>
      <c r="E398" s="146" t="s">
        <v>1</v>
      </c>
      <c r="F398" s="147" t="s">
        <v>1184</v>
      </c>
      <c r="H398" s="146" t="s">
        <v>1</v>
      </c>
      <c r="I398" s="148"/>
      <c r="L398" s="145"/>
      <c r="M398" s="149"/>
      <c r="T398" s="150"/>
      <c r="AT398" s="146" t="s">
        <v>220</v>
      </c>
      <c r="AU398" s="146" t="s">
        <v>81</v>
      </c>
      <c r="AV398" s="11" t="s">
        <v>81</v>
      </c>
      <c r="AW398" s="11" t="s">
        <v>30</v>
      </c>
      <c r="AX398" s="11" t="s">
        <v>73</v>
      </c>
      <c r="AY398" s="146" t="s">
        <v>211</v>
      </c>
    </row>
    <row r="399" spans="2:65" s="12" customFormat="1" ht="11.25" x14ac:dyDescent="0.2">
      <c r="B399" s="151"/>
      <c r="D399" s="141" t="s">
        <v>220</v>
      </c>
      <c r="E399" s="152" t="s">
        <v>483</v>
      </c>
      <c r="F399" s="153" t="s">
        <v>1185</v>
      </c>
      <c r="H399" s="154">
        <v>25.37</v>
      </c>
      <c r="I399" s="155"/>
      <c r="L399" s="151"/>
      <c r="M399" s="156"/>
      <c r="T399" s="157"/>
      <c r="AT399" s="152" t="s">
        <v>220</v>
      </c>
      <c r="AU399" s="152" t="s">
        <v>81</v>
      </c>
      <c r="AV399" s="12" t="s">
        <v>90</v>
      </c>
      <c r="AW399" s="12" t="s">
        <v>30</v>
      </c>
      <c r="AX399" s="12" t="s">
        <v>73</v>
      </c>
      <c r="AY399" s="152" t="s">
        <v>211</v>
      </c>
    </row>
    <row r="400" spans="2:65" s="12" customFormat="1" ht="11.25" x14ac:dyDescent="0.2">
      <c r="B400" s="151"/>
      <c r="D400" s="141" t="s">
        <v>220</v>
      </c>
      <c r="E400" s="152" t="s">
        <v>765</v>
      </c>
      <c r="F400" s="153" t="s">
        <v>1186</v>
      </c>
      <c r="H400" s="154">
        <v>68.900000000000006</v>
      </c>
      <c r="I400" s="155"/>
      <c r="L400" s="151"/>
      <c r="M400" s="156"/>
      <c r="T400" s="157"/>
      <c r="AT400" s="152" t="s">
        <v>220</v>
      </c>
      <c r="AU400" s="152" t="s">
        <v>81</v>
      </c>
      <c r="AV400" s="12" t="s">
        <v>90</v>
      </c>
      <c r="AW400" s="12" t="s">
        <v>30</v>
      </c>
      <c r="AX400" s="12" t="s">
        <v>73</v>
      </c>
      <c r="AY400" s="152" t="s">
        <v>211</v>
      </c>
    </row>
    <row r="401" spans="2:65" s="12" customFormat="1" ht="11.25" x14ac:dyDescent="0.2">
      <c r="B401" s="151"/>
      <c r="D401" s="141" t="s">
        <v>220</v>
      </c>
      <c r="E401" s="152" t="s">
        <v>1187</v>
      </c>
      <c r="F401" s="153" t="s">
        <v>1188</v>
      </c>
      <c r="H401" s="154">
        <v>94.27</v>
      </c>
      <c r="I401" s="155"/>
      <c r="L401" s="151"/>
      <c r="M401" s="156"/>
      <c r="T401" s="157"/>
      <c r="AT401" s="152" t="s">
        <v>220</v>
      </c>
      <c r="AU401" s="152" t="s">
        <v>81</v>
      </c>
      <c r="AV401" s="12" t="s">
        <v>90</v>
      </c>
      <c r="AW401" s="12" t="s">
        <v>30</v>
      </c>
      <c r="AX401" s="12" t="s">
        <v>81</v>
      </c>
      <c r="AY401" s="152" t="s">
        <v>211</v>
      </c>
    </row>
    <row r="402" spans="2:65" s="1" customFormat="1" ht="16.5" customHeight="1" x14ac:dyDescent="0.2">
      <c r="B402" s="32"/>
      <c r="C402" s="158" t="s">
        <v>674</v>
      </c>
      <c r="D402" s="158" t="s">
        <v>230</v>
      </c>
      <c r="E402" s="159" t="s">
        <v>1189</v>
      </c>
      <c r="F402" s="160" t="s">
        <v>1190</v>
      </c>
      <c r="G402" s="161" t="s">
        <v>230</v>
      </c>
      <c r="H402" s="162">
        <v>130.27000000000001</v>
      </c>
      <c r="I402" s="163"/>
      <c r="J402" s="164">
        <f>ROUND(I402*H402,2)</f>
        <v>0</v>
      </c>
      <c r="K402" s="160" t="s">
        <v>216</v>
      </c>
      <c r="L402" s="165"/>
      <c r="M402" s="166" t="s">
        <v>1</v>
      </c>
      <c r="N402" s="167" t="s">
        <v>38</v>
      </c>
      <c r="P402" s="137">
        <f>O402*H402</f>
        <v>0</v>
      </c>
      <c r="Q402" s="137">
        <v>3.0000000000000001E-5</v>
      </c>
      <c r="R402" s="137">
        <f>Q402*H402</f>
        <v>3.9081000000000003E-3</v>
      </c>
      <c r="S402" s="137">
        <v>0</v>
      </c>
      <c r="T402" s="138">
        <f>S402*H402</f>
        <v>0</v>
      </c>
      <c r="AR402" s="139" t="s">
        <v>244</v>
      </c>
      <c r="AT402" s="139" t="s">
        <v>230</v>
      </c>
      <c r="AU402" s="139" t="s">
        <v>81</v>
      </c>
      <c r="AY402" s="17" t="s">
        <v>211</v>
      </c>
      <c r="BE402" s="140">
        <f>IF(N402="základní",J402,0)</f>
        <v>0</v>
      </c>
      <c r="BF402" s="140">
        <f>IF(N402="snížená",J402,0)</f>
        <v>0</v>
      </c>
      <c r="BG402" s="140">
        <f>IF(N402="zákl. přenesená",J402,0)</f>
        <v>0</v>
      </c>
      <c r="BH402" s="140">
        <f>IF(N402="sníž. přenesená",J402,0)</f>
        <v>0</v>
      </c>
      <c r="BI402" s="140">
        <f>IF(N402="nulová",J402,0)</f>
        <v>0</v>
      </c>
      <c r="BJ402" s="17" t="s">
        <v>81</v>
      </c>
      <c r="BK402" s="140">
        <f>ROUND(I402*H402,2)</f>
        <v>0</v>
      </c>
      <c r="BL402" s="17" t="s">
        <v>210</v>
      </c>
      <c r="BM402" s="139" t="s">
        <v>1191</v>
      </c>
    </row>
    <row r="403" spans="2:65" s="1" customFormat="1" ht="11.25" x14ac:dyDescent="0.2">
      <c r="B403" s="32"/>
      <c r="D403" s="141" t="s">
        <v>218</v>
      </c>
      <c r="F403" s="142" t="s">
        <v>1190</v>
      </c>
      <c r="I403" s="143"/>
      <c r="L403" s="32"/>
      <c r="M403" s="144"/>
      <c r="T403" s="56"/>
      <c r="AT403" s="17" t="s">
        <v>218</v>
      </c>
      <c r="AU403" s="17" t="s">
        <v>81</v>
      </c>
    </row>
    <row r="404" spans="2:65" s="11" customFormat="1" ht="11.25" x14ac:dyDescent="0.2">
      <c r="B404" s="145"/>
      <c r="D404" s="141" t="s">
        <v>220</v>
      </c>
      <c r="E404" s="146" t="s">
        <v>1</v>
      </c>
      <c r="F404" s="147" t="s">
        <v>1184</v>
      </c>
      <c r="H404" s="146" t="s">
        <v>1</v>
      </c>
      <c r="I404" s="148"/>
      <c r="L404" s="145"/>
      <c r="M404" s="149"/>
      <c r="T404" s="150"/>
      <c r="AT404" s="146" t="s">
        <v>220</v>
      </c>
      <c r="AU404" s="146" t="s">
        <v>81</v>
      </c>
      <c r="AV404" s="11" t="s">
        <v>81</v>
      </c>
      <c r="AW404" s="11" t="s">
        <v>30</v>
      </c>
      <c r="AX404" s="11" t="s">
        <v>73</v>
      </c>
      <c r="AY404" s="146" t="s">
        <v>211</v>
      </c>
    </row>
    <row r="405" spans="2:65" s="12" customFormat="1" ht="11.25" x14ac:dyDescent="0.2">
      <c r="B405" s="151"/>
      <c r="D405" s="141" t="s">
        <v>220</v>
      </c>
      <c r="E405" s="152" t="s">
        <v>96</v>
      </c>
      <c r="F405" s="153" t="s">
        <v>1185</v>
      </c>
      <c r="H405" s="154">
        <v>25.37</v>
      </c>
      <c r="I405" s="155"/>
      <c r="L405" s="151"/>
      <c r="M405" s="156"/>
      <c r="T405" s="157"/>
      <c r="AT405" s="152" t="s">
        <v>220</v>
      </c>
      <c r="AU405" s="152" t="s">
        <v>81</v>
      </c>
      <c r="AV405" s="12" t="s">
        <v>90</v>
      </c>
      <c r="AW405" s="12" t="s">
        <v>30</v>
      </c>
      <c r="AX405" s="12" t="s">
        <v>73</v>
      </c>
      <c r="AY405" s="152" t="s">
        <v>211</v>
      </c>
    </row>
    <row r="406" spans="2:65" s="12" customFormat="1" ht="11.25" x14ac:dyDescent="0.2">
      <c r="B406" s="151"/>
      <c r="D406" s="141" t="s">
        <v>220</v>
      </c>
      <c r="E406" s="152" t="s">
        <v>122</v>
      </c>
      <c r="F406" s="153" t="s">
        <v>1186</v>
      </c>
      <c r="H406" s="154">
        <v>68.900000000000006</v>
      </c>
      <c r="I406" s="155"/>
      <c r="L406" s="151"/>
      <c r="M406" s="156"/>
      <c r="T406" s="157"/>
      <c r="AT406" s="152" t="s">
        <v>220</v>
      </c>
      <c r="AU406" s="152" t="s">
        <v>81</v>
      </c>
      <c r="AV406" s="12" t="s">
        <v>90</v>
      </c>
      <c r="AW406" s="12" t="s">
        <v>30</v>
      </c>
      <c r="AX406" s="12" t="s">
        <v>73</v>
      </c>
      <c r="AY406" s="152" t="s">
        <v>211</v>
      </c>
    </row>
    <row r="407" spans="2:65" s="12" customFormat="1" ht="11.25" x14ac:dyDescent="0.2">
      <c r="B407" s="151"/>
      <c r="D407" s="141" t="s">
        <v>220</v>
      </c>
      <c r="E407" s="152" t="s">
        <v>139</v>
      </c>
      <c r="F407" s="153" t="s">
        <v>1192</v>
      </c>
      <c r="H407" s="154">
        <v>36</v>
      </c>
      <c r="I407" s="155"/>
      <c r="L407" s="151"/>
      <c r="M407" s="156"/>
      <c r="T407" s="157"/>
      <c r="AT407" s="152" t="s">
        <v>220</v>
      </c>
      <c r="AU407" s="152" t="s">
        <v>81</v>
      </c>
      <c r="AV407" s="12" t="s">
        <v>90</v>
      </c>
      <c r="AW407" s="12" t="s">
        <v>30</v>
      </c>
      <c r="AX407" s="12" t="s">
        <v>73</v>
      </c>
      <c r="AY407" s="152" t="s">
        <v>211</v>
      </c>
    </row>
    <row r="408" spans="2:65" s="12" customFormat="1" ht="11.25" x14ac:dyDescent="0.2">
      <c r="B408" s="151"/>
      <c r="D408" s="141" t="s">
        <v>220</v>
      </c>
      <c r="E408" s="152" t="s">
        <v>492</v>
      </c>
      <c r="F408" s="153" t="s">
        <v>493</v>
      </c>
      <c r="H408" s="154">
        <v>130.27000000000001</v>
      </c>
      <c r="I408" s="155"/>
      <c r="L408" s="151"/>
      <c r="M408" s="156"/>
      <c r="T408" s="157"/>
      <c r="AT408" s="152" t="s">
        <v>220</v>
      </c>
      <c r="AU408" s="152" t="s">
        <v>81</v>
      </c>
      <c r="AV408" s="12" t="s">
        <v>90</v>
      </c>
      <c r="AW408" s="12" t="s">
        <v>30</v>
      </c>
      <c r="AX408" s="12" t="s">
        <v>81</v>
      </c>
      <c r="AY408" s="152" t="s">
        <v>211</v>
      </c>
    </row>
    <row r="409" spans="2:65" s="1" customFormat="1" ht="16.5" customHeight="1" x14ac:dyDescent="0.2">
      <c r="B409" s="32"/>
      <c r="C409" s="158" t="s">
        <v>678</v>
      </c>
      <c r="D409" s="158" t="s">
        <v>230</v>
      </c>
      <c r="E409" s="159" t="s">
        <v>1193</v>
      </c>
      <c r="F409" s="160" t="s">
        <v>1194</v>
      </c>
      <c r="G409" s="161" t="s">
        <v>230</v>
      </c>
      <c r="H409" s="162">
        <v>8</v>
      </c>
      <c r="I409" s="163"/>
      <c r="J409" s="164">
        <f>ROUND(I409*H409,2)</f>
        <v>0</v>
      </c>
      <c r="K409" s="160" t="s">
        <v>216</v>
      </c>
      <c r="L409" s="165"/>
      <c r="M409" s="166" t="s">
        <v>1</v>
      </c>
      <c r="N409" s="167" t="s">
        <v>38</v>
      </c>
      <c r="P409" s="137">
        <f>O409*H409</f>
        <v>0</v>
      </c>
      <c r="Q409" s="137">
        <v>5.0000000000000001E-4</v>
      </c>
      <c r="R409" s="137">
        <f>Q409*H409</f>
        <v>4.0000000000000001E-3</v>
      </c>
      <c r="S409" s="137">
        <v>0</v>
      </c>
      <c r="T409" s="138">
        <f>S409*H409</f>
        <v>0</v>
      </c>
      <c r="AR409" s="139" t="s">
        <v>244</v>
      </c>
      <c r="AT409" s="139" t="s">
        <v>230</v>
      </c>
      <c r="AU409" s="139" t="s">
        <v>81</v>
      </c>
      <c r="AY409" s="17" t="s">
        <v>211</v>
      </c>
      <c r="BE409" s="140">
        <f>IF(N409="základní",J409,0)</f>
        <v>0</v>
      </c>
      <c r="BF409" s="140">
        <f>IF(N409="snížená",J409,0)</f>
        <v>0</v>
      </c>
      <c r="BG409" s="140">
        <f>IF(N409="zákl. přenesená",J409,0)</f>
        <v>0</v>
      </c>
      <c r="BH409" s="140">
        <f>IF(N409="sníž. přenesená",J409,0)</f>
        <v>0</v>
      </c>
      <c r="BI409" s="140">
        <f>IF(N409="nulová",J409,0)</f>
        <v>0</v>
      </c>
      <c r="BJ409" s="17" t="s">
        <v>81</v>
      </c>
      <c r="BK409" s="140">
        <f>ROUND(I409*H409,2)</f>
        <v>0</v>
      </c>
      <c r="BL409" s="17" t="s">
        <v>210</v>
      </c>
      <c r="BM409" s="139" t="s">
        <v>1195</v>
      </c>
    </row>
    <row r="410" spans="2:65" s="1" customFormat="1" ht="11.25" x14ac:dyDescent="0.2">
      <c r="B410" s="32"/>
      <c r="D410" s="141" t="s">
        <v>218</v>
      </c>
      <c r="F410" s="142" t="s">
        <v>1194</v>
      </c>
      <c r="I410" s="143"/>
      <c r="L410" s="32"/>
      <c r="M410" s="144"/>
      <c r="T410" s="56"/>
      <c r="AT410" s="17" t="s">
        <v>218</v>
      </c>
      <c r="AU410" s="17" t="s">
        <v>81</v>
      </c>
    </row>
    <row r="411" spans="2:65" s="1" customFormat="1" ht="16.5" customHeight="1" x14ac:dyDescent="0.2">
      <c r="B411" s="32"/>
      <c r="C411" s="158" t="s">
        <v>682</v>
      </c>
      <c r="D411" s="158" t="s">
        <v>230</v>
      </c>
      <c r="E411" s="159" t="s">
        <v>1196</v>
      </c>
      <c r="F411" s="160" t="s">
        <v>1197</v>
      </c>
      <c r="G411" s="161" t="s">
        <v>230</v>
      </c>
      <c r="H411" s="162">
        <v>28.82</v>
      </c>
      <c r="I411" s="163"/>
      <c r="J411" s="164">
        <f>ROUND(I411*H411,2)</f>
        <v>0</v>
      </c>
      <c r="K411" s="160" t="s">
        <v>216</v>
      </c>
      <c r="L411" s="165"/>
      <c r="M411" s="166" t="s">
        <v>1</v>
      </c>
      <c r="N411" s="167" t="s">
        <v>38</v>
      </c>
      <c r="P411" s="137">
        <f>O411*H411</f>
        <v>0</v>
      </c>
      <c r="Q411" s="137">
        <v>2.9999999999999997E-4</v>
      </c>
      <c r="R411" s="137">
        <f>Q411*H411</f>
        <v>8.6459999999999992E-3</v>
      </c>
      <c r="S411" s="137">
        <v>0</v>
      </c>
      <c r="T411" s="138">
        <f>S411*H411</f>
        <v>0</v>
      </c>
      <c r="AR411" s="139" t="s">
        <v>244</v>
      </c>
      <c r="AT411" s="139" t="s">
        <v>230</v>
      </c>
      <c r="AU411" s="139" t="s">
        <v>81</v>
      </c>
      <c r="AY411" s="17" t="s">
        <v>211</v>
      </c>
      <c r="BE411" s="140">
        <f>IF(N411="základní",J411,0)</f>
        <v>0</v>
      </c>
      <c r="BF411" s="140">
        <f>IF(N411="snížená",J411,0)</f>
        <v>0</v>
      </c>
      <c r="BG411" s="140">
        <f>IF(N411="zákl. přenesená",J411,0)</f>
        <v>0</v>
      </c>
      <c r="BH411" s="140">
        <f>IF(N411="sníž. přenesená",J411,0)</f>
        <v>0</v>
      </c>
      <c r="BI411" s="140">
        <f>IF(N411="nulová",J411,0)</f>
        <v>0</v>
      </c>
      <c r="BJ411" s="17" t="s">
        <v>81</v>
      </c>
      <c r="BK411" s="140">
        <f>ROUND(I411*H411,2)</f>
        <v>0</v>
      </c>
      <c r="BL411" s="17" t="s">
        <v>210</v>
      </c>
      <c r="BM411" s="139" t="s">
        <v>1198</v>
      </c>
    </row>
    <row r="412" spans="2:65" s="1" customFormat="1" ht="11.25" x14ac:dyDescent="0.2">
      <c r="B412" s="32"/>
      <c r="D412" s="141" t="s">
        <v>218</v>
      </c>
      <c r="F412" s="142" t="s">
        <v>1197</v>
      </c>
      <c r="I412" s="143"/>
      <c r="L412" s="32"/>
      <c r="M412" s="144"/>
      <c r="T412" s="56"/>
      <c r="AT412" s="17" t="s">
        <v>218</v>
      </c>
      <c r="AU412" s="17" t="s">
        <v>81</v>
      </c>
    </row>
    <row r="413" spans="2:65" s="11" customFormat="1" ht="11.25" x14ac:dyDescent="0.2">
      <c r="B413" s="145"/>
      <c r="D413" s="141" t="s">
        <v>220</v>
      </c>
      <c r="E413" s="146" t="s">
        <v>1</v>
      </c>
      <c r="F413" s="147" t="s">
        <v>1184</v>
      </c>
      <c r="H413" s="146" t="s">
        <v>1</v>
      </c>
      <c r="I413" s="148"/>
      <c r="L413" s="145"/>
      <c r="M413" s="149"/>
      <c r="T413" s="150"/>
      <c r="AT413" s="146" t="s">
        <v>220</v>
      </c>
      <c r="AU413" s="146" t="s">
        <v>81</v>
      </c>
      <c r="AV413" s="11" t="s">
        <v>81</v>
      </c>
      <c r="AW413" s="11" t="s">
        <v>30</v>
      </c>
      <c r="AX413" s="11" t="s">
        <v>73</v>
      </c>
      <c r="AY413" s="146" t="s">
        <v>211</v>
      </c>
    </row>
    <row r="414" spans="2:65" s="12" customFormat="1" ht="11.25" x14ac:dyDescent="0.2">
      <c r="B414" s="151"/>
      <c r="D414" s="141" t="s">
        <v>220</v>
      </c>
      <c r="E414" s="152" t="s">
        <v>99</v>
      </c>
      <c r="F414" s="153" t="s">
        <v>1199</v>
      </c>
      <c r="H414" s="154">
        <v>7.17</v>
      </c>
      <c r="I414" s="155"/>
      <c r="L414" s="151"/>
      <c r="M414" s="156"/>
      <c r="T414" s="157"/>
      <c r="AT414" s="152" t="s">
        <v>220</v>
      </c>
      <c r="AU414" s="152" t="s">
        <v>81</v>
      </c>
      <c r="AV414" s="12" t="s">
        <v>90</v>
      </c>
      <c r="AW414" s="12" t="s">
        <v>30</v>
      </c>
      <c r="AX414" s="12" t="s">
        <v>73</v>
      </c>
      <c r="AY414" s="152" t="s">
        <v>211</v>
      </c>
    </row>
    <row r="415" spans="2:65" s="12" customFormat="1" ht="11.25" x14ac:dyDescent="0.2">
      <c r="B415" s="151"/>
      <c r="D415" s="141" t="s">
        <v>220</v>
      </c>
      <c r="E415" s="152" t="s">
        <v>124</v>
      </c>
      <c r="F415" s="153" t="s">
        <v>1200</v>
      </c>
      <c r="H415" s="154">
        <v>21.65</v>
      </c>
      <c r="I415" s="155"/>
      <c r="L415" s="151"/>
      <c r="M415" s="156"/>
      <c r="T415" s="157"/>
      <c r="AT415" s="152" t="s">
        <v>220</v>
      </c>
      <c r="AU415" s="152" t="s">
        <v>81</v>
      </c>
      <c r="AV415" s="12" t="s">
        <v>90</v>
      </c>
      <c r="AW415" s="12" t="s">
        <v>30</v>
      </c>
      <c r="AX415" s="12" t="s">
        <v>73</v>
      </c>
      <c r="AY415" s="152" t="s">
        <v>211</v>
      </c>
    </row>
    <row r="416" spans="2:65" s="12" customFormat="1" ht="11.25" x14ac:dyDescent="0.2">
      <c r="B416" s="151"/>
      <c r="D416" s="141" t="s">
        <v>220</v>
      </c>
      <c r="E416" s="152" t="s">
        <v>505</v>
      </c>
      <c r="F416" s="153" t="s">
        <v>506</v>
      </c>
      <c r="H416" s="154">
        <v>28.82</v>
      </c>
      <c r="I416" s="155"/>
      <c r="L416" s="151"/>
      <c r="M416" s="156"/>
      <c r="T416" s="157"/>
      <c r="AT416" s="152" t="s">
        <v>220</v>
      </c>
      <c r="AU416" s="152" t="s">
        <v>81</v>
      </c>
      <c r="AV416" s="12" t="s">
        <v>90</v>
      </c>
      <c r="AW416" s="12" t="s">
        <v>30</v>
      </c>
      <c r="AX416" s="12" t="s">
        <v>81</v>
      </c>
      <c r="AY416" s="152" t="s">
        <v>211</v>
      </c>
    </row>
    <row r="417" spans="2:65" s="1" customFormat="1" ht="16.5" customHeight="1" x14ac:dyDescent="0.2">
      <c r="B417" s="32"/>
      <c r="C417" s="158" t="s">
        <v>686</v>
      </c>
      <c r="D417" s="158" t="s">
        <v>230</v>
      </c>
      <c r="E417" s="159" t="s">
        <v>1201</v>
      </c>
      <c r="F417" s="160" t="s">
        <v>1202</v>
      </c>
      <c r="G417" s="161" t="s">
        <v>230</v>
      </c>
      <c r="H417" s="162">
        <v>28.82</v>
      </c>
      <c r="I417" s="163"/>
      <c r="J417" s="164">
        <f>ROUND(I417*H417,2)</f>
        <v>0</v>
      </c>
      <c r="K417" s="160" t="s">
        <v>216</v>
      </c>
      <c r="L417" s="165"/>
      <c r="M417" s="166" t="s">
        <v>1</v>
      </c>
      <c r="N417" s="167" t="s">
        <v>38</v>
      </c>
      <c r="P417" s="137">
        <f>O417*H417</f>
        <v>0</v>
      </c>
      <c r="Q417" s="137">
        <v>2.0000000000000001E-4</v>
      </c>
      <c r="R417" s="137">
        <f>Q417*H417</f>
        <v>5.764E-3</v>
      </c>
      <c r="S417" s="137">
        <v>0</v>
      </c>
      <c r="T417" s="138">
        <f>S417*H417</f>
        <v>0</v>
      </c>
      <c r="AR417" s="139" t="s">
        <v>244</v>
      </c>
      <c r="AT417" s="139" t="s">
        <v>230</v>
      </c>
      <c r="AU417" s="139" t="s">
        <v>81</v>
      </c>
      <c r="AY417" s="17" t="s">
        <v>211</v>
      </c>
      <c r="BE417" s="140">
        <f>IF(N417="základní",J417,0)</f>
        <v>0</v>
      </c>
      <c r="BF417" s="140">
        <f>IF(N417="snížená",J417,0)</f>
        <v>0</v>
      </c>
      <c r="BG417" s="140">
        <f>IF(N417="zákl. přenesená",J417,0)</f>
        <v>0</v>
      </c>
      <c r="BH417" s="140">
        <f>IF(N417="sníž. přenesená",J417,0)</f>
        <v>0</v>
      </c>
      <c r="BI417" s="140">
        <f>IF(N417="nulová",J417,0)</f>
        <v>0</v>
      </c>
      <c r="BJ417" s="17" t="s">
        <v>81</v>
      </c>
      <c r="BK417" s="140">
        <f>ROUND(I417*H417,2)</f>
        <v>0</v>
      </c>
      <c r="BL417" s="17" t="s">
        <v>210</v>
      </c>
      <c r="BM417" s="139" t="s">
        <v>1203</v>
      </c>
    </row>
    <row r="418" spans="2:65" s="1" customFormat="1" ht="11.25" x14ac:dyDescent="0.2">
      <c r="B418" s="32"/>
      <c r="D418" s="141" t="s">
        <v>218</v>
      </c>
      <c r="F418" s="142" t="s">
        <v>1202</v>
      </c>
      <c r="I418" s="143"/>
      <c r="L418" s="32"/>
      <c r="M418" s="144"/>
      <c r="T418" s="56"/>
      <c r="AT418" s="17" t="s">
        <v>218</v>
      </c>
      <c r="AU418" s="17" t="s">
        <v>81</v>
      </c>
    </row>
    <row r="419" spans="2:65" s="11" customFormat="1" ht="11.25" x14ac:dyDescent="0.2">
      <c r="B419" s="145"/>
      <c r="D419" s="141" t="s">
        <v>220</v>
      </c>
      <c r="E419" s="146" t="s">
        <v>1</v>
      </c>
      <c r="F419" s="147" t="s">
        <v>1184</v>
      </c>
      <c r="H419" s="146" t="s">
        <v>1</v>
      </c>
      <c r="I419" s="148"/>
      <c r="L419" s="145"/>
      <c r="M419" s="149"/>
      <c r="T419" s="150"/>
      <c r="AT419" s="146" t="s">
        <v>220</v>
      </c>
      <c r="AU419" s="146" t="s">
        <v>81</v>
      </c>
      <c r="AV419" s="11" t="s">
        <v>81</v>
      </c>
      <c r="AW419" s="11" t="s">
        <v>30</v>
      </c>
      <c r="AX419" s="11" t="s">
        <v>73</v>
      </c>
      <c r="AY419" s="146" t="s">
        <v>211</v>
      </c>
    </row>
    <row r="420" spans="2:65" s="12" customFormat="1" ht="11.25" x14ac:dyDescent="0.2">
      <c r="B420" s="151"/>
      <c r="D420" s="141" t="s">
        <v>220</v>
      </c>
      <c r="E420" s="152" t="s">
        <v>513</v>
      </c>
      <c r="F420" s="153" t="s">
        <v>1199</v>
      </c>
      <c r="H420" s="154">
        <v>7.17</v>
      </c>
      <c r="I420" s="155"/>
      <c r="L420" s="151"/>
      <c r="M420" s="156"/>
      <c r="T420" s="157"/>
      <c r="AT420" s="152" t="s">
        <v>220</v>
      </c>
      <c r="AU420" s="152" t="s">
        <v>81</v>
      </c>
      <c r="AV420" s="12" t="s">
        <v>90</v>
      </c>
      <c r="AW420" s="12" t="s">
        <v>30</v>
      </c>
      <c r="AX420" s="12" t="s">
        <v>73</v>
      </c>
      <c r="AY420" s="152" t="s">
        <v>211</v>
      </c>
    </row>
    <row r="421" spans="2:65" s="12" customFormat="1" ht="11.25" x14ac:dyDescent="0.2">
      <c r="B421" s="151"/>
      <c r="D421" s="141" t="s">
        <v>220</v>
      </c>
      <c r="E421" s="152" t="s">
        <v>768</v>
      </c>
      <c r="F421" s="153" t="s">
        <v>1200</v>
      </c>
      <c r="H421" s="154">
        <v>21.65</v>
      </c>
      <c r="I421" s="155"/>
      <c r="L421" s="151"/>
      <c r="M421" s="156"/>
      <c r="T421" s="157"/>
      <c r="AT421" s="152" t="s">
        <v>220</v>
      </c>
      <c r="AU421" s="152" t="s">
        <v>81</v>
      </c>
      <c r="AV421" s="12" t="s">
        <v>90</v>
      </c>
      <c r="AW421" s="12" t="s">
        <v>30</v>
      </c>
      <c r="AX421" s="12" t="s">
        <v>73</v>
      </c>
      <c r="AY421" s="152" t="s">
        <v>211</v>
      </c>
    </row>
    <row r="422" spans="2:65" s="12" customFormat="1" ht="11.25" x14ac:dyDescent="0.2">
      <c r="B422" s="151"/>
      <c r="D422" s="141" t="s">
        <v>220</v>
      </c>
      <c r="E422" s="152" t="s">
        <v>1204</v>
      </c>
      <c r="F422" s="153" t="s">
        <v>1205</v>
      </c>
      <c r="H422" s="154">
        <v>28.82</v>
      </c>
      <c r="I422" s="155"/>
      <c r="L422" s="151"/>
      <c r="M422" s="156"/>
      <c r="T422" s="157"/>
      <c r="AT422" s="152" t="s">
        <v>220</v>
      </c>
      <c r="AU422" s="152" t="s">
        <v>81</v>
      </c>
      <c r="AV422" s="12" t="s">
        <v>90</v>
      </c>
      <c r="AW422" s="12" t="s">
        <v>30</v>
      </c>
      <c r="AX422" s="12" t="s">
        <v>81</v>
      </c>
      <c r="AY422" s="152" t="s">
        <v>211</v>
      </c>
    </row>
    <row r="423" spans="2:65" s="1" customFormat="1" ht="24.2" customHeight="1" x14ac:dyDescent="0.2">
      <c r="B423" s="32"/>
      <c r="C423" s="128" t="s">
        <v>1206</v>
      </c>
      <c r="D423" s="128" t="s">
        <v>212</v>
      </c>
      <c r="E423" s="129" t="s">
        <v>1207</v>
      </c>
      <c r="F423" s="130" t="s">
        <v>1208</v>
      </c>
      <c r="G423" s="131" t="s">
        <v>215</v>
      </c>
      <c r="H423" s="132">
        <v>20.375</v>
      </c>
      <c r="I423" s="133"/>
      <c r="J423" s="134">
        <f>ROUND(I423*H423,2)</f>
        <v>0</v>
      </c>
      <c r="K423" s="130" t="s">
        <v>216</v>
      </c>
      <c r="L423" s="32"/>
      <c r="M423" s="135" t="s">
        <v>1</v>
      </c>
      <c r="N423" s="136" t="s">
        <v>38</v>
      </c>
      <c r="P423" s="137">
        <f>O423*H423</f>
        <v>0</v>
      </c>
      <c r="Q423" s="137">
        <v>3.6800000000000001E-3</v>
      </c>
      <c r="R423" s="137">
        <f>Q423*H423</f>
        <v>7.4980000000000005E-2</v>
      </c>
      <c r="S423" s="137">
        <v>0</v>
      </c>
      <c r="T423" s="138">
        <f>S423*H423</f>
        <v>0</v>
      </c>
      <c r="AR423" s="139" t="s">
        <v>210</v>
      </c>
      <c r="AT423" s="139" t="s">
        <v>212</v>
      </c>
      <c r="AU423" s="139" t="s">
        <v>81</v>
      </c>
      <c r="AY423" s="17" t="s">
        <v>211</v>
      </c>
      <c r="BE423" s="140">
        <f>IF(N423="základní",J423,0)</f>
        <v>0</v>
      </c>
      <c r="BF423" s="140">
        <f>IF(N423="snížená",J423,0)</f>
        <v>0</v>
      </c>
      <c r="BG423" s="140">
        <f>IF(N423="zákl. přenesená",J423,0)</f>
        <v>0</v>
      </c>
      <c r="BH423" s="140">
        <f>IF(N423="sníž. přenesená",J423,0)</f>
        <v>0</v>
      </c>
      <c r="BI423" s="140">
        <f>IF(N423="nulová",J423,0)</f>
        <v>0</v>
      </c>
      <c r="BJ423" s="17" t="s">
        <v>81</v>
      </c>
      <c r="BK423" s="140">
        <f>ROUND(I423*H423,2)</f>
        <v>0</v>
      </c>
      <c r="BL423" s="17" t="s">
        <v>210</v>
      </c>
      <c r="BM423" s="139" t="s">
        <v>1209</v>
      </c>
    </row>
    <row r="424" spans="2:65" s="1" customFormat="1" ht="11.25" x14ac:dyDescent="0.2">
      <c r="B424" s="32"/>
      <c r="D424" s="141" t="s">
        <v>218</v>
      </c>
      <c r="F424" s="142" t="s">
        <v>1208</v>
      </c>
      <c r="I424" s="143"/>
      <c r="L424" s="32"/>
      <c r="M424" s="144"/>
      <c r="T424" s="56"/>
      <c r="AT424" s="17" t="s">
        <v>218</v>
      </c>
      <c r="AU424" s="17" t="s">
        <v>81</v>
      </c>
    </row>
    <row r="425" spans="2:65" s="11" customFormat="1" ht="11.25" x14ac:dyDescent="0.2">
      <c r="B425" s="145"/>
      <c r="D425" s="141" t="s">
        <v>220</v>
      </c>
      <c r="E425" s="146" t="s">
        <v>1</v>
      </c>
      <c r="F425" s="147" t="s">
        <v>1210</v>
      </c>
      <c r="H425" s="146" t="s">
        <v>1</v>
      </c>
      <c r="I425" s="148"/>
      <c r="L425" s="145"/>
      <c r="M425" s="149"/>
      <c r="T425" s="150"/>
      <c r="AT425" s="146" t="s">
        <v>220</v>
      </c>
      <c r="AU425" s="146" t="s">
        <v>81</v>
      </c>
      <c r="AV425" s="11" t="s">
        <v>81</v>
      </c>
      <c r="AW425" s="11" t="s">
        <v>30</v>
      </c>
      <c r="AX425" s="11" t="s">
        <v>73</v>
      </c>
      <c r="AY425" s="146" t="s">
        <v>211</v>
      </c>
    </row>
    <row r="426" spans="2:65" s="12" customFormat="1" ht="11.25" x14ac:dyDescent="0.2">
      <c r="B426" s="151"/>
      <c r="D426" s="141" t="s">
        <v>220</v>
      </c>
      <c r="E426" s="152" t="s">
        <v>1211</v>
      </c>
      <c r="F426" s="153" t="s">
        <v>1212</v>
      </c>
      <c r="H426" s="154">
        <v>20.375</v>
      </c>
      <c r="I426" s="155"/>
      <c r="L426" s="151"/>
      <c r="M426" s="156"/>
      <c r="T426" s="157"/>
      <c r="AT426" s="152" t="s">
        <v>220</v>
      </c>
      <c r="AU426" s="152" t="s">
        <v>81</v>
      </c>
      <c r="AV426" s="12" t="s">
        <v>90</v>
      </c>
      <c r="AW426" s="12" t="s">
        <v>30</v>
      </c>
      <c r="AX426" s="12" t="s">
        <v>81</v>
      </c>
      <c r="AY426" s="152" t="s">
        <v>211</v>
      </c>
    </row>
    <row r="427" spans="2:65" s="1" customFormat="1" ht="21.75" customHeight="1" x14ac:dyDescent="0.2">
      <c r="B427" s="32"/>
      <c r="C427" s="128" t="s">
        <v>1213</v>
      </c>
      <c r="D427" s="128" t="s">
        <v>212</v>
      </c>
      <c r="E427" s="129" t="s">
        <v>1214</v>
      </c>
      <c r="F427" s="130" t="s">
        <v>1215</v>
      </c>
      <c r="G427" s="131" t="s">
        <v>215</v>
      </c>
      <c r="H427" s="132">
        <v>248.96199999999999</v>
      </c>
      <c r="I427" s="133"/>
      <c r="J427" s="134">
        <f>ROUND(I427*H427,2)</f>
        <v>0</v>
      </c>
      <c r="K427" s="130" t="s">
        <v>216</v>
      </c>
      <c r="L427" s="32"/>
      <c r="M427" s="135" t="s">
        <v>1</v>
      </c>
      <c r="N427" s="136" t="s">
        <v>38</v>
      </c>
      <c r="P427" s="137">
        <f>O427*H427</f>
        <v>0</v>
      </c>
      <c r="Q427" s="137">
        <v>2.5000000000000001E-2</v>
      </c>
      <c r="R427" s="137">
        <f>Q427*H427</f>
        <v>6.2240500000000001</v>
      </c>
      <c r="S427" s="137">
        <v>0</v>
      </c>
      <c r="T427" s="138">
        <f>S427*H427</f>
        <v>0</v>
      </c>
      <c r="AR427" s="139" t="s">
        <v>210</v>
      </c>
      <c r="AT427" s="139" t="s">
        <v>212</v>
      </c>
      <c r="AU427" s="139" t="s">
        <v>81</v>
      </c>
      <c r="AY427" s="17" t="s">
        <v>211</v>
      </c>
      <c r="BE427" s="140">
        <f>IF(N427="základní",J427,0)</f>
        <v>0</v>
      </c>
      <c r="BF427" s="140">
        <f>IF(N427="snížená",J427,0)</f>
        <v>0</v>
      </c>
      <c r="BG427" s="140">
        <f>IF(N427="zákl. přenesená",J427,0)</f>
        <v>0</v>
      </c>
      <c r="BH427" s="140">
        <f>IF(N427="sníž. přenesená",J427,0)</f>
        <v>0</v>
      </c>
      <c r="BI427" s="140">
        <f>IF(N427="nulová",J427,0)</f>
        <v>0</v>
      </c>
      <c r="BJ427" s="17" t="s">
        <v>81</v>
      </c>
      <c r="BK427" s="140">
        <f>ROUND(I427*H427,2)</f>
        <v>0</v>
      </c>
      <c r="BL427" s="17" t="s">
        <v>210</v>
      </c>
      <c r="BM427" s="139" t="s">
        <v>1216</v>
      </c>
    </row>
    <row r="428" spans="2:65" s="1" customFormat="1" ht="11.25" x14ac:dyDescent="0.2">
      <c r="B428" s="32"/>
      <c r="D428" s="141" t="s">
        <v>218</v>
      </c>
      <c r="F428" s="142" t="s">
        <v>1215</v>
      </c>
      <c r="I428" s="143"/>
      <c r="L428" s="32"/>
      <c r="M428" s="144"/>
      <c r="T428" s="56"/>
      <c r="AT428" s="17" t="s">
        <v>218</v>
      </c>
      <c r="AU428" s="17" t="s">
        <v>81</v>
      </c>
    </row>
    <row r="429" spans="2:65" s="12" customFormat="1" ht="11.25" x14ac:dyDescent="0.2">
      <c r="B429" s="151"/>
      <c r="D429" s="141" t="s">
        <v>220</v>
      </c>
      <c r="E429" s="152" t="s">
        <v>1217</v>
      </c>
      <c r="F429" s="153" t="s">
        <v>1172</v>
      </c>
      <c r="H429" s="154">
        <v>78.018000000000001</v>
      </c>
      <c r="I429" s="155"/>
      <c r="L429" s="151"/>
      <c r="M429" s="156"/>
      <c r="T429" s="157"/>
      <c r="AT429" s="152" t="s">
        <v>220</v>
      </c>
      <c r="AU429" s="152" t="s">
        <v>81</v>
      </c>
      <c r="AV429" s="12" t="s">
        <v>90</v>
      </c>
      <c r="AW429" s="12" t="s">
        <v>30</v>
      </c>
      <c r="AX429" s="12" t="s">
        <v>73</v>
      </c>
      <c r="AY429" s="152" t="s">
        <v>211</v>
      </c>
    </row>
    <row r="430" spans="2:65" s="12" customFormat="1" ht="11.25" x14ac:dyDescent="0.2">
      <c r="B430" s="151"/>
      <c r="D430" s="141" t="s">
        <v>220</v>
      </c>
      <c r="E430" s="152" t="s">
        <v>770</v>
      </c>
      <c r="F430" s="153" t="s">
        <v>1173</v>
      </c>
      <c r="H430" s="154">
        <v>170.94399999999999</v>
      </c>
      <c r="I430" s="155"/>
      <c r="L430" s="151"/>
      <c r="M430" s="156"/>
      <c r="T430" s="157"/>
      <c r="AT430" s="152" t="s">
        <v>220</v>
      </c>
      <c r="AU430" s="152" t="s">
        <v>81</v>
      </c>
      <c r="AV430" s="12" t="s">
        <v>90</v>
      </c>
      <c r="AW430" s="12" t="s">
        <v>30</v>
      </c>
      <c r="AX430" s="12" t="s">
        <v>73</v>
      </c>
      <c r="AY430" s="152" t="s">
        <v>211</v>
      </c>
    </row>
    <row r="431" spans="2:65" s="12" customFormat="1" ht="11.25" x14ac:dyDescent="0.2">
      <c r="B431" s="151"/>
      <c r="D431" s="141" t="s">
        <v>220</v>
      </c>
      <c r="E431" s="152" t="s">
        <v>1218</v>
      </c>
      <c r="F431" s="153" t="s">
        <v>1219</v>
      </c>
      <c r="H431" s="154">
        <v>248.96199999999999</v>
      </c>
      <c r="I431" s="155"/>
      <c r="L431" s="151"/>
      <c r="M431" s="156"/>
      <c r="T431" s="157"/>
      <c r="AT431" s="152" t="s">
        <v>220</v>
      </c>
      <c r="AU431" s="152" t="s">
        <v>81</v>
      </c>
      <c r="AV431" s="12" t="s">
        <v>90</v>
      </c>
      <c r="AW431" s="12" t="s">
        <v>30</v>
      </c>
      <c r="AX431" s="12" t="s">
        <v>81</v>
      </c>
      <c r="AY431" s="152" t="s">
        <v>211</v>
      </c>
    </row>
    <row r="432" spans="2:65" s="1" customFormat="1" ht="16.5" customHeight="1" x14ac:dyDescent="0.2">
      <c r="B432" s="32"/>
      <c r="C432" s="128" t="s">
        <v>1220</v>
      </c>
      <c r="D432" s="128" t="s">
        <v>212</v>
      </c>
      <c r="E432" s="129" t="s">
        <v>1221</v>
      </c>
      <c r="F432" s="130" t="s">
        <v>1222</v>
      </c>
      <c r="G432" s="131" t="s">
        <v>215</v>
      </c>
      <c r="H432" s="132">
        <v>131.33000000000001</v>
      </c>
      <c r="I432" s="133"/>
      <c r="J432" s="134">
        <f>ROUND(I432*H432,2)</f>
        <v>0</v>
      </c>
      <c r="K432" s="130" t="s">
        <v>216</v>
      </c>
      <c r="L432" s="32"/>
      <c r="M432" s="135" t="s">
        <v>1</v>
      </c>
      <c r="N432" s="136" t="s">
        <v>38</v>
      </c>
      <c r="P432" s="137">
        <f>O432*H432</f>
        <v>0</v>
      </c>
      <c r="Q432" s="137">
        <v>0.11219999999999999</v>
      </c>
      <c r="R432" s="137">
        <f>Q432*H432</f>
        <v>14.735226000000001</v>
      </c>
      <c r="S432" s="137">
        <v>0</v>
      </c>
      <c r="T432" s="138">
        <f>S432*H432</f>
        <v>0</v>
      </c>
      <c r="AR432" s="139" t="s">
        <v>210</v>
      </c>
      <c r="AT432" s="139" t="s">
        <v>212</v>
      </c>
      <c r="AU432" s="139" t="s">
        <v>81</v>
      </c>
      <c r="AY432" s="17" t="s">
        <v>211</v>
      </c>
      <c r="BE432" s="140">
        <f>IF(N432="základní",J432,0)</f>
        <v>0</v>
      </c>
      <c r="BF432" s="140">
        <f>IF(N432="snížená",J432,0)</f>
        <v>0</v>
      </c>
      <c r="BG432" s="140">
        <f>IF(N432="zákl. přenesená",J432,0)</f>
        <v>0</v>
      </c>
      <c r="BH432" s="140">
        <f>IF(N432="sníž. přenesená",J432,0)</f>
        <v>0</v>
      </c>
      <c r="BI432" s="140">
        <f>IF(N432="nulová",J432,0)</f>
        <v>0</v>
      </c>
      <c r="BJ432" s="17" t="s">
        <v>81</v>
      </c>
      <c r="BK432" s="140">
        <f>ROUND(I432*H432,2)</f>
        <v>0</v>
      </c>
      <c r="BL432" s="17" t="s">
        <v>210</v>
      </c>
      <c r="BM432" s="139" t="s">
        <v>1223</v>
      </c>
    </row>
    <row r="433" spans="2:65" s="1" customFormat="1" ht="11.25" x14ac:dyDescent="0.2">
      <c r="B433" s="32"/>
      <c r="D433" s="141" t="s">
        <v>218</v>
      </c>
      <c r="F433" s="142" t="s">
        <v>1222</v>
      </c>
      <c r="I433" s="143"/>
      <c r="L433" s="32"/>
      <c r="M433" s="144"/>
      <c r="T433" s="56"/>
      <c r="AT433" s="17" t="s">
        <v>218</v>
      </c>
      <c r="AU433" s="17" t="s">
        <v>81</v>
      </c>
    </row>
    <row r="434" spans="2:65" s="12" customFormat="1" ht="11.25" x14ac:dyDescent="0.2">
      <c r="B434" s="151"/>
      <c r="D434" s="141" t="s">
        <v>220</v>
      </c>
      <c r="E434" s="152" t="s">
        <v>1224</v>
      </c>
      <c r="F434" s="153" t="s">
        <v>1225</v>
      </c>
      <c r="H434" s="154">
        <v>131.33000000000001</v>
      </c>
      <c r="I434" s="155"/>
      <c r="L434" s="151"/>
      <c r="M434" s="156"/>
      <c r="T434" s="157"/>
      <c r="AT434" s="152" t="s">
        <v>220</v>
      </c>
      <c r="AU434" s="152" t="s">
        <v>81</v>
      </c>
      <c r="AV434" s="12" t="s">
        <v>90</v>
      </c>
      <c r="AW434" s="12" t="s">
        <v>30</v>
      </c>
      <c r="AX434" s="12" t="s">
        <v>81</v>
      </c>
      <c r="AY434" s="152" t="s">
        <v>211</v>
      </c>
    </row>
    <row r="435" spans="2:65" s="1" customFormat="1" ht="24.2" customHeight="1" x14ac:dyDescent="0.2">
      <c r="B435" s="32"/>
      <c r="C435" s="128" t="s">
        <v>1226</v>
      </c>
      <c r="D435" s="128" t="s">
        <v>212</v>
      </c>
      <c r="E435" s="129" t="s">
        <v>1227</v>
      </c>
      <c r="F435" s="130" t="s">
        <v>1228</v>
      </c>
      <c r="G435" s="131" t="s">
        <v>215</v>
      </c>
      <c r="H435" s="132">
        <v>131.33000000000001</v>
      </c>
      <c r="I435" s="133"/>
      <c r="J435" s="134">
        <f>ROUND(I435*H435,2)</f>
        <v>0</v>
      </c>
      <c r="K435" s="130" t="s">
        <v>216</v>
      </c>
      <c r="L435" s="32"/>
      <c r="M435" s="135" t="s">
        <v>1</v>
      </c>
      <c r="N435" s="136" t="s">
        <v>38</v>
      </c>
      <c r="P435" s="137">
        <f>O435*H435</f>
        <v>0</v>
      </c>
      <c r="Q435" s="137">
        <v>1.1220000000000001E-2</v>
      </c>
      <c r="R435" s="137">
        <f>Q435*H435</f>
        <v>1.4735226000000003</v>
      </c>
      <c r="S435" s="137">
        <v>0</v>
      </c>
      <c r="T435" s="138">
        <f>S435*H435</f>
        <v>0</v>
      </c>
      <c r="AR435" s="139" t="s">
        <v>210</v>
      </c>
      <c r="AT435" s="139" t="s">
        <v>212</v>
      </c>
      <c r="AU435" s="139" t="s">
        <v>81</v>
      </c>
      <c r="AY435" s="17" t="s">
        <v>211</v>
      </c>
      <c r="BE435" s="140">
        <f>IF(N435="základní",J435,0)</f>
        <v>0</v>
      </c>
      <c r="BF435" s="140">
        <f>IF(N435="snížená",J435,0)</f>
        <v>0</v>
      </c>
      <c r="BG435" s="140">
        <f>IF(N435="zákl. přenesená",J435,0)</f>
        <v>0</v>
      </c>
      <c r="BH435" s="140">
        <f>IF(N435="sníž. přenesená",J435,0)</f>
        <v>0</v>
      </c>
      <c r="BI435" s="140">
        <f>IF(N435="nulová",J435,0)</f>
        <v>0</v>
      </c>
      <c r="BJ435" s="17" t="s">
        <v>81</v>
      </c>
      <c r="BK435" s="140">
        <f>ROUND(I435*H435,2)</f>
        <v>0</v>
      </c>
      <c r="BL435" s="17" t="s">
        <v>210</v>
      </c>
      <c r="BM435" s="139" t="s">
        <v>1229</v>
      </c>
    </row>
    <row r="436" spans="2:65" s="1" customFormat="1" ht="11.25" x14ac:dyDescent="0.2">
      <c r="B436" s="32"/>
      <c r="D436" s="141" t="s">
        <v>218</v>
      </c>
      <c r="F436" s="142" t="s">
        <v>1228</v>
      </c>
      <c r="I436" s="143"/>
      <c r="L436" s="32"/>
      <c r="M436" s="144"/>
      <c r="T436" s="56"/>
      <c r="AT436" s="17" t="s">
        <v>218</v>
      </c>
      <c r="AU436" s="17" t="s">
        <v>81</v>
      </c>
    </row>
    <row r="437" spans="2:65" s="1" customFormat="1" ht="16.5" customHeight="1" x14ac:dyDescent="0.2">
      <c r="B437" s="32"/>
      <c r="C437" s="128" t="s">
        <v>1230</v>
      </c>
      <c r="D437" s="128" t="s">
        <v>212</v>
      </c>
      <c r="E437" s="129" t="s">
        <v>1231</v>
      </c>
      <c r="F437" s="130" t="s">
        <v>1232</v>
      </c>
      <c r="G437" s="131" t="s">
        <v>215</v>
      </c>
      <c r="H437" s="132">
        <v>131.33000000000001</v>
      </c>
      <c r="I437" s="133"/>
      <c r="J437" s="134">
        <f>ROUND(I437*H437,2)</f>
        <v>0</v>
      </c>
      <c r="K437" s="130" t="s">
        <v>216</v>
      </c>
      <c r="L437" s="32"/>
      <c r="M437" s="135" t="s">
        <v>1</v>
      </c>
      <c r="N437" s="136" t="s">
        <v>38</v>
      </c>
      <c r="P437" s="137">
        <f>O437*H437</f>
        <v>0</v>
      </c>
      <c r="Q437" s="137">
        <v>0</v>
      </c>
      <c r="R437" s="137">
        <f>Q437*H437</f>
        <v>0</v>
      </c>
      <c r="S437" s="137">
        <v>0</v>
      </c>
      <c r="T437" s="138">
        <f>S437*H437</f>
        <v>0</v>
      </c>
      <c r="AR437" s="139" t="s">
        <v>210</v>
      </c>
      <c r="AT437" s="139" t="s">
        <v>212</v>
      </c>
      <c r="AU437" s="139" t="s">
        <v>81</v>
      </c>
      <c r="AY437" s="17" t="s">
        <v>211</v>
      </c>
      <c r="BE437" s="140">
        <f>IF(N437="základní",J437,0)</f>
        <v>0</v>
      </c>
      <c r="BF437" s="140">
        <f>IF(N437="snížená",J437,0)</f>
        <v>0</v>
      </c>
      <c r="BG437" s="140">
        <f>IF(N437="zákl. přenesená",J437,0)</f>
        <v>0</v>
      </c>
      <c r="BH437" s="140">
        <f>IF(N437="sníž. přenesená",J437,0)</f>
        <v>0</v>
      </c>
      <c r="BI437" s="140">
        <f>IF(N437="nulová",J437,0)</f>
        <v>0</v>
      </c>
      <c r="BJ437" s="17" t="s">
        <v>81</v>
      </c>
      <c r="BK437" s="140">
        <f>ROUND(I437*H437,2)</f>
        <v>0</v>
      </c>
      <c r="BL437" s="17" t="s">
        <v>210</v>
      </c>
      <c r="BM437" s="139" t="s">
        <v>1233</v>
      </c>
    </row>
    <row r="438" spans="2:65" s="1" customFormat="1" ht="11.25" x14ac:dyDescent="0.2">
      <c r="B438" s="32"/>
      <c r="D438" s="141" t="s">
        <v>218</v>
      </c>
      <c r="F438" s="142" t="s">
        <v>1232</v>
      </c>
      <c r="I438" s="143"/>
      <c r="L438" s="32"/>
      <c r="M438" s="144"/>
      <c r="T438" s="56"/>
      <c r="AT438" s="17" t="s">
        <v>218</v>
      </c>
      <c r="AU438" s="17" t="s">
        <v>81</v>
      </c>
    </row>
    <row r="439" spans="2:65" s="1" customFormat="1" ht="16.5" customHeight="1" x14ac:dyDescent="0.2">
      <c r="B439" s="32"/>
      <c r="C439" s="128" t="s">
        <v>1234</v>
      </c>
      <c r="D439" s="128" t="s">
        <v>212</v>
      </c>
      <c r="E439" s="129" t="s">
        <v>1235</v>
      </c>
      <c r="F439" s="130" t="s">
        <v>1236</v>
      </c>
      <c r="G439" s="131" t="s">
        <v>215</v>
      </c>
      <c r="H439" s="132">
        <v>19.503</v>
      </c>
      <c r="I439" s="133"/>
      <c r="J439" s="134">
        <f>ROUND(I439*H439,2)</f>
        <v>0</v>
      </c>
      <c r="K439" s="130" t="s">
        <v>216</v>
      </c>
      <c r="L439" s="32"/>
      <c r="M439" s="135" t="s">
        <v>1</v>
      </c>
      <c r="N439" s="136" t="s">
        <v>38</v>
      </c>
      <c r="P439" s="137">
        <f>O439*H439</f>
        <v>0</v>
      </c>
      <c r="Q439" s="137">
        <v>0.1837</v>
      </c>
      <c r="R439" s="137">
        <f>Q439*H439</f>
        <v>3.5827011</v>
      </c>
      <c r="S439" s="137">
        <v>0</v>
      </c>
      <c r="T439" s="138">
        <f>S439*H439</f>
        <v>0</v>
      </c>
      <c r="AR439" s="139" t="s">
        <v>210</v>
      </c>
      <c r="AT439" s="139" t="s">
        <v>212</v>
      </c>
      <c r="AU439" s="139" t="s">
        <v>81</v>
      </c>
      <c r="AY439" s="17" t="s">
        <v>211</v>
      </c>
      <c r="BE439" s="140">
        <f>IF(N439="základní",J439,0)</f>
        <v>0</v>
      </c>
      <c r="BF439" s="140">
        <f>IF(N439="snížená",J439,0)</f>
        <v>0</v>
      </c>
      <c r="BG439" s="140">
        <f>IF(N439="zákl. přenesená",J439,0)</f>
        <v>0</v>
      </c>
      <c r="BH439" s="140">
        <f>IF(N439="sníž. přenesená",J439,0)</f>
        <v>0</v>
      </c>
      <c r="BI439" s="140">
        <f>IF(N439="nulová",J439,0)</f>
        <v>0</v>
      </c>
      <c r="BJ439" s="17" t="s">
        <v>81</v>
      </c>
      <c r="BK439" s="140">
        <f>ROUND(I439*H439,2)</f>
        <v>0</v>
      </c>
      <c r="BL439" s="17" t="s">
        <v>210</v>
      </c>
      <c r="BM439" s="139" t="s">
        <v>1237</v>
      </c>
    </row>
    <row r="440" spans="2:65" s="1" customFormat="1" ht="11.25" x14ac:dyDescent="0.2">
      <c r="B440" s="32"/>
      <c r="D440" s="141" t="s">
        <v>218</v>
      </c>
      <c r="F440" s="142" t="s">
        <v>1236</v>
      </c>
      <c r="I440" s="143"/>
      <c r="L440" s="32"/>
      <c r="M440" s="144"/>
      <c r="T440" s="56"/>
      <c r="AT440" s="17" t="s">
        <v>218</v>
      </c>
      <c r="AU440" s="17" t="s">
        <v>81</v>
      </c>
    </row>
    <row r="441" spans="2:65" s="12" customFormat="1" ht="11.25" x14ac:dyDescent="0.2">
      <c r="B441" s="151"/>
      <c r="D441" s="141" t="s">
        <v>220</v>
      </c>
      <c r="E441" s="152" t="s">
        <v>1238</v>
      </c>
      <c r="F441" s="153" t="s">
        <v>1239</v>
      </c>
      <c r="H441" s="154">
        <v>19.503</v>
      </c>
      <c r="I441" s="155"/>
      <c r="L441" s="151"/>
      <c r="M441" s="156"/>
      <c r="T441" s="157"/>
      <c r="AT441" s="152" t="s">
        <v>220</v>
      </c>
      <c r="AU441" s="152" t="s">
        <v>81</v>
      </c>
      <c r="AV441" s="12" t="s">
        <v>90</v>
      </c>
      <c r="AW441" s="12" t="s">
        <v>30</v>
      </c>
      <c r="AX441" s="12" t="s">
        <v>81</v>
      </c>
      <c r="AY441" s="152" t="s">
        <v>211</v>
      </c>
    </row>
    <row r="442" spans="2:65" s="1" customFormat="1" ht="24.2" customHeight="1" x14ac:dyDescent="0.2">
      <c r="B442" s="32"/>
      <c r="C442" s="128" t="s">
        <v>699</v>
      </c>
      <c r="D442" s="128" t="s">
        <v>212</v>
      </c>
      <c r="E442" s="129" t="s">
        <v>1240</v>
      </c>
      <c r="F442" s="130" t="s">
        <v>1241</v>
      </c>
      <c r="G442" s="131" t="s">
        <v>294</v>
      </c>
      <c r="H442" s="132">
        <v>9</v>
      </c>
      <c r="I442" s="133"/>
      <c r="J442" s="134">
        <f>ROUND(I442*H442,2)</f>
        <v>0</v>
      </c>
      <c r="K442" s="130" t="s">
        <v>216</v>
      </c>
      <c r="L442" s="32"/>
      <c r="M442" s="135" t="s">
        <v>1</v>
      </c>
      <c r="N442" s="136" t="s">
        <v>38</v>
      </c>
      <c r="P442" s="137">
        <f>O442*H442</f>
        <v>0</v>
      </c>
      <c r="Q442" s="137">
        <v>1.7770000000000001E-2</v>
      </c>
      <c r="R442" s="137">
        <f>Q442*H442</f>
        <v>0.15993000000000002</v>
      </c>
      <c r="S442" s="137">
        <v>0</v>
      </c>
      <c r="T442" s="138">
        <f>S442*H442</f>
        <v>0</v>
      </c>
      <c r="AR442" s="139" t="s">
        <v>210</v>
      </c>
      <c r="AT442" s="139" t="s">
        <v>212</v>
      </c>
      <c r="AU442" s="139" t="s">
        <v>81</v>
      </c>
      <c r="AY442" s="17" t="s">
        <v>211</v>
      </c>
      <c r="BE442" s="140">
        <f>IF(N442="základní",J442,0)</f>
        <v>0</v>
      </c>
      <c r="BF442" s="140">
        <f>IF(N442="snížená",J442,0)</f>
        <v>0</v>
      </c>
      <c r="BG442" s="140">
        <f>IF(N442="zákl. přenesená",J442,0)</f>
        <v>0</v>
      </c>
      <c r="BH442" s="140">
        <f>IF(N442="sníž. přenesená",J442,0)</f>
        <v>0</v>
      </c>
      <c r="BI442" s="140">
        <f>IF(N442="nulová",J442,0)</f>
        <v>0</v>
      </c>
      <c r="BJ442" s="17" t="s">
        <v>81</v>
      </c>
      <c r="BK442" s="140">
        <f>ROUND(I442*H442,2)</f>
        <v>0</v>
      </c>
      <c r="BL442" s="17" t="s">
        <v>210</v>
      </c>
      <c r="BM442" s="139" t="s">
        <v>1242</v>
      </c>
    </row>
    <row r="443" spans="2:65" s="1" customFormat="1" ht="19.5" x14ac:dyDescent="0.2">
      <c r="B443" s="32"/>
      <c r="D443" s="141" t="s">
        <v>218</v>
      </c>
      <c r="F443" s="142" t="s">
        <v>1241</v>
      </c>
      <c r="I443" s="143"/>
      <c r="L443" s="32"/>
      <c r="M443" s="144"/>
      <c r="T443" s="56"/>
      <c r="AT443" s="17" t="s">
        <v>218</v>
      </c>
      <c r="AU443" s="17" t="s">
        <v>81</v>
      </c>
    </row>
    <row r="444" spans="2:65" s="12" customFormat="1" ht="11.25" x14ac:dyDescent="0.2">
      <c r="B444" s="151"/>
      <c r="D444" s="141" t="s">
        <v>220</v>
      </c>
      <c r="E444" s="152" t="s">
        <v>1243</v>
      </c>
      <c r="F444" s="153" t="s">
        <v>1244</v>
      </c>
      <c r="H444" s="154">
        <v>1</v>
      </c>
      <c r="I444" s="155"/>
      <c r="L444" s="151"/>
      <c r="M444" s="156"/>
      <c r="T444" s="157"/>
      <c r="AT444" s="152" t="s">
        <v>220</v>
      </c>
      <c r="AU444" s="152" t="s">
        <v>81</v>
      </c>
      <c r="AV444" s="12" t="s">
        <v>90</v>
      </c>
      <c r="AW444" s="12" t="s">
        <v>30</v>
      </c>
      <c r="AX444" s="12" t="s">
        <v>73</v>
      </c>
      <c r="AY444" s="152" t="s">
        <v>211</v>
      </c>
    </row>
    <row r="445" spans="2:65" s="12" customFormat="1" ht="11.25" x14ac:dyDescent="0.2">
      <c r="B445" s="151"/>
      <c r="D445" s="141" t="s">
        <v>220</v>
      </c>
      <c r="E445" s="152" t="s">
        <v>771</v>
      </c>
      <c r="F445" s="153" t="s">
        <v>1245</v>
      </c>
      <c r="H445" s="154">
        <v>7</v>
      </c>
      <c r="I445" s="155"/>
      <c r="L445" s="151"/>
      <c r="M445" s="156"/>
      <c r="T445" s="157"/>
      <c r="AT445" s="152" t="s">
        <v>220</v>
      </c>
      <c r="AU445" s="152" t="s">
        <v>81</v>
      </c>
      <c r="AV445" s="12" t="s">
        <v>90</v>
      </c>
      <c r="AW445" s="12" t="s">
        <v>30</v>
      </c>
      <c r="AX445" s="12" t="s">
        <v>73</v>
      </c>
      <c r="AY445" s="152" t="s">
        <v>211</v>
      </c>
    </row>
    <row r="446" spans="2:65" s="12" customFormat="1" ht="11.25" x14ac:dyDescent="0.2">
      <c r="B446" s="151"/>
      <c r="D446" s="141" t="s">
        <v>220</v>
      </c>
      <c r="E446" s="152" t="s">
        <v>803</v>
      </c>
      <c r="F446" s="153" t="s">
        <v>1246</v>
      </c>
      <c r="H446" s="154">
        <v>1</v>
      </c>
      <c r="I446" s="155"/>
      <c r="L446" s="151"/>
      <c r="M446" s="156"/>
      <c r="T446" s="157"/>
      <c r="AT446" s="152" t="s">
        <v>220</v>
      </c>
      <c r="AU446" s="152" t="s">
        <v>81</v>
      </c>
      <c r="AV446" s="12" t="s">
        <v>90</v>
      </c>
      <c r="AW446" s="12" t="s">
        <v>30</v>
      </c>
      <c r="AX446" s="12" t="s">
        <v>73</v>
      </c>
      <c r="AY446" s="152" t="s">
        <v>211</v>
      </c>
    </row>
    <row r="447" spans="2:65" s="12" customFormat="1" ht="11.25" x14ac:dyDescent="0.2">
      <c r="B447" s="151"/>
      <c r="D447" s="141" t="s">
        <v>220</v>
      </c>
      <c r="E447" s="152" t="s">
        <v>1247</v>
      </c>
      <c r="F447" s="153" t="s">
        <v>1248</v>
      </c>
      <c r="H447" s="154">
        <v>9</v>
      </c>
      <c r="I447" s="155"/>
      <c r="L447" s="151"/>
      <c r="M447" s="156"/>
      <c r="T447" s="157"/>
      <c r="AT447" s="152" t="s">
        <v>220</v>
      </c>
      <c r="AU447" s="152" t="s">
        <v>81</v>
      </c>
      <c r="AV447" s="12" t="s">
        <v>90</v>
      </c>
      <c r="AW447" s="12" t="s">
        <v>30</v>
      </c>
      <c r="AX447" s="12" t="s">
        <v>81</v>
      </c>
      <c r="AY447" s="152" t="s">
        <v>211</v>
      </c>
    </row>
    <row r="448" spans="2:65" s="1" customFormat="1" ht="16.5" customHeight="1" x14ac:dyDescent="0.2">
      <c r="B448" s="32"/>
      <c r="C448" s="158" t="s">
        <v>1249</v>
      </c>
      <c r="D448" s="158" t="s">
        <v>230</v>
      </c>
      <c r="E448" s="159" t="s">
        <v>1250</v>
      </c>
      <c r="F448" s="160" t="s">
        <v>1251</v>
      </c>
      <c r="G448" s="161" t="s">
        <v>294</v>
      </c>
      <c r="H448" s="162">
        <v>1</v>
      </c>
      <c r="I448" s="163"/>
      <c r="J448" s="164">
        <f>ROUND(I448*H448,2)</f>
        <v>0</v>
      </c>
      <c r="K448" s="160" t="s">
        <v>216</v>
      </c>
      <c r="L448" s="165"/>
      <c r="M448" s="166" t="s">
        <v>1</v>
      </c>
      <c r="N448" s="167" t="s">
        <v>38</v>
      </c>
      <c r="P448" s="137">
        <f>O448*H448</f>
        <v>0</v>
      </c>
      <c r="Q448" s="137">
        <v>2.1149999999999999E-2</v>
      </c>
      <c r="R448" s="137">
        <f>Q448*H448</f>
        <v>2.1149999999999999E-2</v>
      </c>
      <c r="S448" s="137">
        <v>0</v>
      </c>
      <c r="T448" s="138">
        <f>S448*H448</f>
        <v>0</v>
      </c>
      <c r="AR448" s="139" t="s">
        <v>244</v>
      </c>
      <c r="AT448" s="139" t="s">
        <v>230</v>
      </c>
      <c r="AU448" s="139" t="s">
        <v>81</v>
      </c>
      <c r="AY448" s="17" t="s">
        <v>211</v>
      </c>
      <c r="BE448" s="140">
        <f>IF(N448="základní",J448,0)</f>
        <v>0</v>
      </c>
      <c r="BF448" s="140">
        <f>IF(N448="snížená",J448,0)</f>
        <v>0</v>
      </c>
      <c r="BG448" s="140">
        <f>IF(N448="zákl. přenesená",J448,0)</f>
        <v>0</v>
      </c>
      <c r="BH448" s="140">
        <f>IF(N448="sníž. přenesená",J448,0)</f>
        <v>0</v>
      </c>
      <c r="BI448" s="140">
        <f>IF(N448="nulová",J448,0)</f>
        <v>0</v>
      </c>
      <c r="BJ448" s="17" t="s">
        <v>81</v>
      </c>
      <c r="BK448" s="140">
        <f>ROUND(I448*H448,2)</f>
        <v>0</v>
      </c>
      <c r="BL448" s="17" t="s">
        <v>210</v>
      </c>
      <c r="BM448" s="139" t="s">
        <v>1252</v>
      </c>
    </row>
    <row r="449" spans="2:65" s="1" customFormat="1" ht="11.25" x14ac:dyDescent="0.2">
      <c r="B449" s="32"/>
      <c r="D449" s="141" t="s">
        <v>218</v>
      </c>
      <c r="F449" s="142" t="s">
        <v>1251</v>
      </c>
      <c r="I449" s="143"/>
      <c r="L449" s="32"/>
      <c r="M449" s="144"/>
      <c r="T449" s="56"/>
      <c r="AT449" s="17" t="s">
        <v>218</v>
      </c>
      <c r="AU449" s="17" t="s">
        <v>81</v>
      </c>
    </row>
    <row r="450" spans="2:65" s="12" customFormat="1" ht="11.25" x14ac:dyDescent="0.2">
      <c r="B450" s="151"/>
      <c r="D450" s="141" t="s">
        <v>220</v>
      </c>
      <c r="E450" s="152" t="s">
        <v>1253</v>
      </c>
      <c r="F450" s="153" t="s">
        <v>1254</v>
      </c>
      <c r="H450" s="154">
        <v>1</v>
      </c>
      <c r="I450" s="155"/>
      <c r="L450" s="151"/>
      <c r="M450" s="156"/>
      <c r="T450" s="157"/>
      <c r="AT450" s="152" t="s">
        <v>220</v>
      </c>
      <c r="AU450" s="152" t="s">
        <v>81</v>
      </c>
      <c r="AV450" s="12" t="s">
        <v>90</v>
      </c>
      <c r="AW450" s="12" t="s">
        <v>30</v>
      </c>
      <c r="AX450" s="12" t="s">
        <v>81</v>
      </c>
      <c r="AY450" s="152" t="s">
        <v>211</v>
      </c>
    </row>
    <row r="451" spans="2:65" s="1" customFormat="1" ht="16.5" customHeight="1" x14ac:dyDescent="0.2">
      <c r="B451" s="32"/>
      <c r="C451" s="158" t="s">
        <v>1255</v>
      </c>
      <c r="D451" s="158" t="s">
        <v>230</v>
      </c>
      <c r="E451" s="159" t="s">
        <v>1256</v>
      </c>
      <c r="F451" s="160" t="s">
        <v>1257</v>
      </c>
      <c r="G451" s="161" t="s">
        <v>294</v>
      </c>
      <c r="H451" s="162">
        <v>4</v>
      </c>
      <c r="I451" s="163"/>
      <c r="J451" s="164">
        <f>ROUND(I451*H451,2)</f>
        <v>0</v>
      </c>
      <c r="K451" s="160" t="s">
        <v>216</v>
      </c>
      <c r="L451" s="165"/>
      <c r="M451" s="166" t="s">
        <v>1</v>
      </c>
      <c r="N451" s="167" t="s">
        <v>38</v>
      </c>
      <c r="P451" s="137">
        <f>O451*H451</f>
        <v>0</v>
      </c>
      <c r="Q451" s="137">
        <v>1.521E-2</v>
      </c>
      <c r="R451" s="137">
        <f>Q451*H451</f>
        <v>6.0839999999999998E-2</v>
      </c>
      <c r="S451" s="137">
        <v>0</v>
      </c>
      <c r="T451" s="138">
        <f>S451*H451</f>
        <v>0</v>
      </c>
      <c r="AR451" s="139" t="s">
        <v>244</v>
      </c>
      <c r="AT451" s="139" t="s">
        <v>230</v>
      </c>
      <c r="AU451" s="139" t="s">
        <v>81</v>
      </c>
      <c r="AY451" s="17" t="s">
        <v>211</v>
      </c>
      <c r="BE451" s="140">
        <f>IF(N451="základní",J451,0)</f>
        <v>0</v>
      </c>
      <c r="BF451" s="140">
        <f>IF(N451="snížená",J451,0)</f>
        <v>0</v>
      </c>
      <c r="BG451" s="140">
        <f>IF(N451="zákl. přenesená",J451,0)</f>
        <v>0</v>
      </c>
      <c r="BH451" s="140">
        <f>IF(N451="sníž. přenesená",J451,0)</f>
        <v>0</v>
      </c>
      <c r="BI451" s="140">
        <f>IF(N451="nulová",J451,0)</f>
        <v>0</v>
      </c>
      <c r="BJ451" s="17" t="s">
        <v>81</v>
      </c>
      <c r="BK451" s="140">
        <f>ROUND(I451*H451,2)</f>
        <v>0</v>
      </c>
      <c r="BL451" s="17" t="s">
        <v>210</v>
      </c>
      <c r="BM451" s="139" t="s">
        <v>1258</v>
      </c>
    </row>
    <row r="452" spans="2:65" s="1" customFormat="1" ht="11.25" x14ac:dyDescent="0.2">
      <c r="B452" s="32"/>
      <c r="D452" s="141" t="s">
        <v>218</v>
      </c>
      <c r="F452" s="142" t="s">
        <v>1257</v>
      </c>
      <c r="I452" s="143"/>
      <c r="L452" s="32"/>
      <c r="M452" s="144"/>
      <c r="T452" s="56"/>
      <c r="AT452" s="17" t="s">
        <v>218</v>
      </c>
      <c r="AU452" s="17" t="s">
        <v>81</v>
      </c>
    </row>
    <row r="453" spans="2:65" s="12" customFormat="1" ht="11.25" x14ac:dyDescent="0.2">
      <c r="B453" s="151"/>
      <c r="D453" s="141" t="s">
        <v>220</v>
      </c>
      <c r="E453" s="152" t="s">
        <v>1259</v>
      </c>
      <c r="F453" s="153" t="s">
        <v>1260</v>
      </c>
      <c r="H453" s="154">
        <v>4</v>
      </c>
      <c r="I453" s="155"/>
      <c r="L453" s="151"/>
      <c r="M453" s="156"/>
      <c r="T453" s="157"/>
      <c r="AT453" s="152" t="s">
        <v>220</v>
      </c>
      <c r="AU453" s="152" t="s">
        <v>81</v>
      </c>
      <c r="AV453" s="12" t="s">
        <v>90</v>
      </c>
      <c r="AW453" s="12" t="s">
        <v>30</v>
      </c>
      <c r="AX453" s="12" t="s">
        <v>81</v>
      </c>
      <c r="AY453" s="152" t="s">
        <v>211</v>
      </c>
    </row>
    <row r="454" spans="2:65" s="1" customFormat="1" ht="16.5" customHeight="1" x14ac:dyDescent="0.2">
      <c r="B454" s="32"/>
      <c r="C454" s="158" t="s">
        <v>1261</v>
      </c>
      <c r="D454" s="158" t="s">
        <v>230</v>
      </c>
      <c r="E454" s="159" t="s">
        <v>1262</v>
      </c>
      <c r="F454" s="160" t="s">
        <v>1263</v>
      </c>
      <c r="G454" s="161" t="s">
        <v>294</v>
      </c>
      <c r="H454" s="162">
        <v>1</v>
      </c>
      <c r="I454" s="163"/>
      <c r="J454" s="164">
        <f>ROUND(I454*H454,2)</f>
        <v>0</v>
      </c>
      <c r="K454" s="160" t="s">
        <v>216</v>
      </c>
      <c r="L454" s="165"/>
      <c r="M454" s="166" t="s">
        <v>1</v>
      </c>
      <c r="N454" s="167" t="s">
        <v>38</v>
      </c>
      <c r="P454" s="137">
        <f>O454*H454</f>
        <v>0</v>
      </c>
      <c r="Q454" s="137">
        <v>1.489E-2</v>
      </c>
      <c r="R454" s="137">
        <f>Q454*H454</f>
        <v>1.489E-2</v>
      </c>
      <c r="S454" s="137">
        <v>0</v>
      </c>
      <c r="T454" s="138">
        <f>S454*H454</f>
        <v>0</v>
      </c>
      <c r="AR454" s="139" t="s">
        <v>244</v>
      </c>
      <c r="AT454" s="139" t="s">
        <v>230</v>
      </c>
      <c r="AU454" s="139" t="s">
        <v>81</v>
      </c>
      <c r="AY454" s="17" t="s">
        <v>211</v>
      </c>
      <c r="BE454" s="140">
        <f>IF(N454="základní",J454,0)</f>
        <v>0</v>
      </c>
      <c r="BF454" s="140">
        <f>IF(N454="snížená",J454,0)</f>
        <v>0</v>
      </c>
      <c r="BG454" s="140">
        <f>IF(N454="zákl. přenesená",J454,0)</f>
        <v>0</v>
      </c>
      <c r="BH454" s="140">
        <f>IF(N454="sníž. přenesená",J454,0)</f>
        <v>0</v>
      </c>
      <c r="BI454" s="140">
        <f>IF(N454="nulová",J454,0)</f>
        <v>0</v>
      </c>
      <c r="BJ454" s="17" t="s">
        <v>81</v>
      </c>
      <c r="BK454" s="140">
        <f>ROUND(I454*H454,2)</f>
        <v>0</v>
      </c>
      <c r="BL454" s="17" t="s">
        <v>210</v>
      </c>
      <c r="BM454" s="139" t="s">
        <v>1264</v>
      </c>
    </row>
    <row r="455" spans="2:65" s="1" customFormat="1" ht="11.25" x14ac:dyDescent="0.2">
      <c r="B455" s="32"/>
      <c r="D455" s="141" t="s">
        <v>218</v>
      </c>
      <c r="F455" s="142" t="s">
        <v>1263</v>
      </c>
      <c r="I455" s="143"/>
      <c r="L455" s="32"/>
      <c r="M455" s="144"/>
      <c r="T455" s="56"/>
      <c r="AT455" s="17" t="s">
        <v>218</v>
      </c>
      <c r="AU455" s="17" t="s">
        <v>81</v>
      </c>
    </row>
    <row r="456" spans="2:65" s="12" customFormat="1" ht="11.25" x14ac:dyDescent="0.2">
      <c r="B456" s="151"/>
      <c r="D456" s="141" t="s">
        <v>220</v>
      </c>
      <c r="E456" s="152" t="s">
        <v>1265</v>
      </c>
      <c r="F456" s="153" t="s">
        <v>1246</v>
      </c>
      <c r="H456" s="154">
        <v>1</v>
      </c>
      <c r="I456" s="155"/>
      <c r="L456" s="151"/>
      <c r="M456" s="156"/>
      <c r="T456" s="157"/>
      <c r="AT456" s="152" t="s">
        <v>220</v>
      </c>
      <c r="AU456" s="152" t="s">
        <v>81</v>
      </c>
      <c r="AV456" s="12" t="s">
        <v>90</v>
      </c>
      <c r="AW456" s="12" t="s">
        <v>30</v>
      </c>
      <c r="AX456" s="12" t="s">
        <v>81</v>
      </c>
      <c r="AY456" s="152" t="s">
        <v>211</v>
      </c>
    </row>
    <row r="457" spans="2:65" s="1" customFormat="1" ht="16.5" customHeight="1" x14ac:dyDescent="0.2">
      <c r="B457" s="32"/>
      <c r="C457" s="158" t="s">
        <v>1266</v>
      </c>
      <c r="D457" s="158" t="s">
        <v>230</v>
      </c>
      <c r="E457" s="159" t="s">
        <v>1267</v>
      </c>
      <c r="F457" s="160" t="s">
        <v>1268</v>
      </c>
      <c r="G457" s="161" t="s">
        <v>294</v>
      </c>
      <c r="H457" s="162">
        <v>3</v>
      </c>
      <c r="I457" s="163"/>
      <c r="J457" s="164">
        <f>ROUND(I457*H457,2)</f>
        <v>0</v>
      </c>
      <c r="K457" s="160" t="s">
        <v>216</v>
      </c>
      <c r="L457" s="165"/>
      <c r="M457" s="166" t="s">
        <v>1</v>
      </c>
      <c r="N457" s="167" t="s">
        <v>38</v>
      </c>
      <c r="P457" s="137">
        <f>O457*H457</f>
        <v>0</v>
      </c>
      <c r="Q457" s="137">
        <v>2.0650000000000002E-2</v>
      </c>
      <c r="R457" s="137">
        <f>Q457*H457</f>
        <v>6.1950000000000005E-2</v>
      </c>
      <c r="S457" s="137">
        <v>0</v>
      </c>
      <c r="T457" s="138">
        <f>S457*H457</f>
        <v>0</v>
      </c>
      <c r="AR457" s="139" t="s">
        <v>244</v>
      </c>
      <c r="AT457" s="139" t="s">
        <v>230</v>
      </c>
      <c r="AU457" s="139" t="s">
        <v>81</v>
      </c>
      <c r="AY457" s="17" t="s">
        <v>211</v>
      </c>
      <c r="BE457" s="140">
        <f>IF(N457="základní",J457,0)</f>
        <v>0</v>
      </c>
      <c r="BF457" s="140">
        <f>IF(N457="snížená",J457,0)</f>
        <v>0</v>
      </c>
      <c r="BG457" s="140">
        <f>IF(N457="zákl. přenesená",J457,0)</f>
        <v>0</v>
      </c>
      <c r="BH457" s="140">
        <f>IF(N457="sníž. přenesená",J457,0)</f>
        <v>0</v>
      </c>
      <c r="BI457" s="140">
        <f>IF(N457="nulová",J457,0)</f>
        <v>0</v>
      </c>
      <c r="BJ457" s="17" t="s">
        <v>81</v>
      </c>
      <c r="BK457" s="140">
        <f>ROUND(I457*H457,2)</f>
        <v>0</v>
      </c>
      <c r="BL457" s="17" t="s">
        <v>210</v>
      </c>
      <c r="BM457" s="139" t="s">
        <v>1269</v>
      </c>
    </row>
    <row r="458" spans="2:65" s="1" customFormat="1" ht="11.25" x14ac:dyDescent="0.2">
      <c r="B458" s="32"/>
      <c r="D458" s="141" t="s">
        <v>218</v>
      </c>
      <c r="F458" s="142" t="s">
        <v>1268</v>
      </c>
      <c r="I458" s="143"/>
      <c r="L458" s="32"/>
      <c r="M458" s="144"/>
      <c r="T458" s="56"/>
      <c r="AT458" s="17" t="s">
        <v>218</v>
      </c>
      <c r="AU458" s="17" t="s">
        <v>81</v>
      </c>
    </row>
    <row r="459" spans="2:65" s="12" customFormat="1" ht="11.25" x14ac:dyDescent="0.2">
      <c r="B459" s="151"/>
      <c r="D459" s="141" t="s">
        <v>220</v>
      </c>
      <c r="E459" s="152" t="s">
        <v>1270</v>
      </c>
      <c r="F459" s="153" t="s">
        <v>1271</v>
      </c>
      <c r="H459" s="154">
        <v>3</v>
      </c>
      <c r="I459" s="155"/>
      <c r="L459" s="151"/>
      <c r="M459" s="156"/>
      <c r="T459" s="157"/>
      <c r="AT459" s="152" t="s">
        <v>220</v>
      </c>
      <c r="AU459" s="152" t="s">
        <v>81</v>
      </c>
      <c r="AV459" s="12" t="s">
        <v>90</v>
      </c>
      <c r="AW459" s="12" t="s">
        <v>30</v>
      </c>
      <c r="AX459" s="12" t="s">
        <v>81</v>
      </c>
      <c r="AY459" s="152" t="s">
        <v>211</v>
      </c>
    </row>
    <row r="460" spans="2:65" s="10" customFormat="1" ht="25.9" customHeight="1" x14ac:dyDescent="0.2">
      <c r="B460" s="118"/>
      <c r="D460" s="119" t="s">
        <v>72</v>
      </c>
      <c r="E460" s="120" t="s">
        <v>1272</v>
      </c>
      <c r="F460" s="120" t="s">
        <v>1273</v>
      </c>
      <c r="I460" s="121"/>
      <c r="J460" s="122">
        <f>BK460</f>
        <v>0</v>
      </c>
      <c r="L460" s="118"/>
      <c r="M460" s="123"/>
      <c r="P460" s="124">
        <f>SUM(P461:P485)</f>
        <v>0</v>
      </c>
      <c r="R460" s="124">
        <f>SUM(R461:R485)</f>
        <v>1.8936046</v>
      </c>
      <c r="T460" s="125">
        <f>SUM(T461:T485)</f>
        <v>0</v>
      </c>
      <c r="AR460" s="119" t="s">
        <v>210</v>
      </c>
      <c r="AT460" s="126" t="s">
        <v>72</v>
      </c>
      <c r="AU460" s="126" t="s">
        <v>73</v>
      </c>
      <c r="AY460" s="119" t="s">
        <v>211</v>
      </c>
      <c r="BK460" s="127">
        <f>SUM(BK461:BK485)</f>
        <v>0</v>
      </c>
    </row>
    <row r="461" spans="2:65" s="1" customFormat="1" ht="21.75" customHeight="1" x14ac:dyDescent="0.2">
      <c r="B461" s="32"/>
      <c r="C461" s="128" t="s">
        <v>1274</v>
      </c>
      <c r="D461" s="128" t="s">
        <v>212</v>
      </c>
      <c r="E461" s="129" t="s">
        <v>1275</v>
      </c>
      <c r="F461" s="130" t="s">
        <v>1276</v>
      </c>
      <c r="G461" s="131" t="s">
        <v>215</v>
      </c>
      <c r="H461" s="132">
        <v>167.44800000000001</v>
      </c>
      <c r="I461" s="133"/>
      <c r="J461" s="134">
        <f>ROUND(I461*H461,2)</f>
        <v>0</v>
      </c>
      <c r="K461" s="130" t="s">
        <v>216</v>
      </c>
      <c r="L461" s="32"/>
      <c r="M461" s="135" t="s">
        <v>1</v>
      </c>
      <c r="N461" s="136" t="s">
        <v>38</v>
      </c>
      <c r="P461" s="137">
        <f>O461*H461</f>
        <v>0</v>
      </c>
      <c r="Q461" s="137">
        <v>0</v>
      </c>
      <c r="R461" s="137">
        <f>Q461*H461</f>
        <v>0</v>
      </c>
      <c r="S461" s="137">
        <v>0</v>
      </c>
      <c r="T461" s="138">
        <f>S461*H461</f>
        <v>0</v>
      </c>
      <c r="AR461" s="139" t="s">
        <v>210</v>
      </c>
      <c r="AT461" s="139" t="s">
        <v>212</v>
      </c>
      <c r="AU461" s="139" t="s">
        <v>81</v>
      </c>
      <c r="AY461" s="17" t="s">
        <v>211</v>
      </c>
      <c r="BE461" s="140">
        <f>IF(N461="základní",J461,0)</f>
        <v>0</v>
      </c>
      <c r="BF461" s="140">
        <f>IF(N461="snížená",J461,0)</f>
        <v>0</v>
      </c>
      <c r="BG461" s="140">
        <f>IF(N461="zákl. přenesená",J461,0)</f>
        <v>0</v>
      </c>
      <c r="BH461" s="140">
        <f>IF(N461="sníž. přenesená",J461,0)</f>
        <v>0</v>
      </c>
      <c r="BI461" s="140">
        <f>IF(N461="nulová",J461,0)</f>
        <v>0</v>
      </c>
      <c r="BJ461" s="17" t="s">
        <v>81</v>
      </c>
      <c r="BK461" s="140">
        <f>ROUND(I461*H461,2)</f>
        <v>0</v>
      </c>
      <c r="BL461" s="17" t="s">
        <v>210</v>
      </c>
      <c r="BM461" s="139" t="s">
        <v>1277</v>
      </c>
    </row>
    <row r="462" spans="2:65" s="1" customFormat="1" ht="11.25" x14ac:dyDescent="0.2">
      <c r="B462" s="32"/>
      <c r="D462" s="141" t="s">
        <v>218</v>
      </c>
      <c r="F462" s="142" t="s">
        <v>1276</v>
      </c>
      <c r="I462" s="143"/>
      <c r="L462" s="32"/>
      <c r="M462" s="144"/>
      <c r="T462" s="56"/>
      <c r="AT462" s="17" t="s">
        <v>218</v>
      </c>
      <c r="AU462" s="17" t="s">
        <v>81</v>
      </c>
    </row>
    <row r="463" spans="2:65" s="12" customFormat="1" ht="11.25" x14ac:dyDescent="0.2">
      <c r="B463" s="151"/>
      <c r="D463" s="141" t="s">
        <v>220</v>
      </c>
      <c r="E463" s="152" t="s">
        <v>1278</v>
      </c>
      <c r="F463" s="153" t="s">
        <v>1279</v>
      </c>
      <c r="H463" s="154">
        <v>167.44800000000001</v>
      </c>
      <c r="I463" s="155"/>
      <c r="L463" s="151"/>
      <c r="M463" s="156"/>
      <c r="T463" s="157"/>
      <c r="AT463" s="152" t="s">
        <v>220</v>
      </c>
      <c r="AU463" s="152" t="s">
        <v>81</v>
      </c>
      <c r="AV463" s="12" t="s">
        <v>90</v>
      </c>
      <c r="AW463" s="12" t="s">
        <v>30</v>
      </c>
      <c r="AX463" s="12" t="s">
        <v>81</v>
      </c>
      <c r="AY463" s="152" t="s">
        <v>211</v>
      </c>
    </row>
    <row r="464" spans="2:65" s="1" customFormat="1" ht="21.75" customHeight="1" x14ac:dyDescent="0.2">
      <c r="B464" s="32"/>
      <c r="C464" s="128" t="s">
        <v>1280</v>
      </c>
      <c r="D464" s="128" t="s">
        <v>212</v>
      </c>
      <c r="E464" s="129" t="s">
        <v>1281</v>
      </c>
      <c r="F464" s="130" t="s">
        <v>1282</v>
      </c>
      <c r="G464" s="131" t="s">
        <v>215</v>
      </c>
      <c r="H464" s="132">
        <v>58.57</v>
      </c>
      <c r="I464" s="133"/>
      <c r="J464" s="134">
        <f>ROUND(I464*H464,2)</f>
        <v>0</v>
      </c>
      <c r="K464" s="130" t="s">
        <v>216</v>
      </c>
      <c r="L464" s="32"/>
      <c r="M464" s="135" t="s">
        <v>1</v>
      </c>
      <c r="N464" s="136" t="s">
        <v>38</v>
      </c>
      <c r="P464" s="137">
        <f>O464*H464</f>
        <v>0</v>
      </c>
      <c r="Q464" s="137">
        <v>0</v>
      </c>
      <c r="R464" s="137">
        <f>Q464*H464</f>
        <v>0</v>
      </c>
      <c r="S464" s="137">
        <v>0</v>
      </c>
      <c r="T464" s="138">
        <f>S464*H464</f>
        <v>0</v>
      </c>
      <c r="AR464" s="139" t="s">
        <v>210</v>
      </c>
      <c r="AT464" s="139" t="s">
        <v>212</v>
      </c>
      <c r="AU464" s="139" t="s">
        <v>81</v>
      </c>
      <c r="AY464" s="17" t="s">
        <v>211</v>
      </c>
      <c r="BE464" s="140">
        <f>IF(N464="základní",J464,0)</f>
        <v>0</v>
      </c>
      <c r="BF464" s="140">
        <f>IF(N464="snížená",J464,0)</f>
        <v>0</v>
      </c>
      <c r="BG464" s="140">
        <f>IF(N464="zákl. přenesená",J464,0)</f>
        <v>0</v>
      </c>
      <c r="BH464" s="140">
        <f>IF(N464="sníž. přenesená",J464,0)</f>
        <v>0</v>
      </c>
      <c r="BI464" s="140">
        <f>IF(N464="nulová",J464,0)</f>
        <v>0</v>
      </c>
      <c r="BJ464" s="17" t="s">
        <v>81</v>
      </c>
      <c r="BK464" s="140">
        <f>ROUND(I464*H464,2)</f>
        <v>0</v>
      </c>
      <c r="BL464" s="17" t="s">
        <v>210</v>
      </c>
      <c r="BM464" s="139" t="s">
        <v>1283</v>
      </c>
    </row>
    <row r="465" spans="2:65" s="1" customFormat="1" ht="11.25" x14ac:dyDescent="0.2">
      <c r="B465" s="32"/>
      <c r="D465" s="141" t="s">
        <v>218</v>
      </c>
      <c r="F465" s="142" t="s">
        <v>1282</v>
      </c>
      <c r="I465" s="143"/>
      <c r="L465" s="32"/>
      <c r="M465" s="144"/>
      <c r="T465" s="56"/>
      <c r="AT465" s="17" t="s">
        <v>218</v>
      </c>
      <c r="AU465" s="17" t="s">
        <v>81</v>
      </c>
    </row>
    <row r="466" spans="2:65" s="12" customFormat="1" ht="11.25" x14ac:dyDescent="0.2">
      <c r="B466" s="151"/>
      <c r="D466" s="141" t="s">
        <v>220</v>
      </c>
      <c r="E466" s="152" t="s">
        <v>1284</v>
      </c>
      <c r="F466" s="153" t="s">
        <v>1155</v>
      </c>
      <c r="H466" s="154">
        <v>58.57</v>
      </c>
      <c r="I466" s="155"/>
      <c r="L466" s="151"/>
      <c r="M466" s="156"/>
      <c r="T466" s="157"/>
      <c r="AT466" s="152" t="s">
        <v>220</v>
      </c>
      <c r="AU466" s="152" t="s">
        <v>81</v>
      </c>
      <c r="AV466" s="12" t="s">
        <v>90</v>
      </c>
      <c r="AW466" s="12" t="s">
        <v>30</v>
      </c>
      <c r="AX466" s="12" t="s">
        <v>81</v>
      </c>
      <c r="AY466" s="152" t="s">
        <v>211</v>
      </c>
    </row>
    <row r="467" spans="2:65" s="1" customFormat="1" ht="16.5" customHeight="1" x14ac:dyDescent="0.2">
      <c r="B467" s="32"/>
      <c r="C467" s="158" t="s">
        <v>1285</v>
      </c>
      <c r="D467" s="158" t="s">
        <v>230</v>
      </c>
      <c r="E467" s="159" t="s">
        <v>1286</v>
      </c>
      <c r="F467" s="160" t="s">
        <v>1287</v>
      </c>
      <c r="G467" s="161" t="s">
        <v>243</v>
      </c>
      <c r="H467" s="162">
        <v>9.0999999999999998E-2</v>
      </c>
      <c r="I467" s="163"/>
      <c r="J467" s="164">
        <f>ROUND(I467*H467,2)</f>
        <v>0</v>
      </c>
      <c r="K467" s="160" t="s">
        <v>216</v>
      </c>
      <c r="L467" s="165"/>
      <c r="M467" s="166" t="s">
        <v>1</v>
      </c>
      <c r="N467" s="167" t="s">
        <v>38</v>
      </c>
      <c r="P467" s="137">
        <f>O467*H467</f>
        <v>0</v>
      </c>
      <c r="Q467" s="137">
        <v>1</v>
      </c>
      <c r="R467" s="137">
        <f>Q467*H467</f>
        <v>9.0999999999999998E-2</v>
      </c>
      <c r="S467" s="137">
        <v>0</v>
      </c>
      <c r="T467" s="138">
        <f>S467*H467</f>
        <v>0</v>
      </c>
      <c r="AR467" s="139" t="s">
        <v>244</v>
      </c>
      <c r="AT467" s="139" t="s">
        <v>230</v>
      </c>
      <c r="AU467" s="139" t="s">
        <v>81</v>
      </c>
      <c r="AY467" s="17" t="s">
        <v>211</v>
      </c>
      <c r="BE467" s="140">
        <f>IF(N467="základní",J467,0)</f>
        <v>0</v>
      </c>
      <c r="BF467" s="140">
        <f>IF(N467="snížená",J467,0)</f>
        <v>0</v>
      </c>
      <c r="BG467" s="140">
        <f>IF(N467="zákl. přenesená",J467,0)</f>
        <v>0</v>
      </c>
      <c r="BH467" s="140">
        <f>IF(N467="sníž. přenesená",J467,0)</f>
        <v>0</v>
      </c>
      <c r="BI467" s="140">
        <f>IF(N467="nulová",J467,0)</f>
        <v>0</v>
      </c>
      <c r="BJ467" s="17" t="s">
        <v>81</v>
      </c>
      <c r="BK467" s="140">
        <f>ROUND(I467*H467,2)</f>
        <v>0</v>
      </c>
      <c r="BL467" s="17" t="s">
        <v>210</v>
      </c>
      <c r="BM467" s="139" t="s">
        <v>1288</v>
      </c>
    </row>
    <row r="468" spans="2:65" s="1" customFormat="1" ht="11.25" x14ac:dyDescent="0.2">
      <c r="B468" s="32"/>
      <c r="D468" s="141" t="s">
        <v>218</v>
      </c>
      <c r="F468" s="142" t="s">
        <v>1287</v>
      </c>
      <c r="I468" s="143"/>
      <c r="L468" s="32"/>
      <c r="M468" s="144"/>
      <c r="T468" s="56"/>
      <c r="AT468" s="17" t="s">
        <v>218</v>
      </c>
      <c r="AU468" s="17" t="s">
        <v>81</v>
      </c>
    </row>
    <row r="469" spans="2:65" s="12" customFormat="1" ht="11.25" x14ac:dyDescent="0.2">
      <c r="B469" s="151"/>
      <c r="D469" s="141" t="s">
        <v>220</v>
      </c>
      <c r="E469" s="152" t="s">
        <v>690</v>
      </c>
      <c r="F469" s="153" t="s">
        <v>1289</v>
      </c>
      <c r="H469" s="154">
        <v>226.96799999999999</v>
      </c>
      <c r="I469" s="155"/>
      <c r="L469" s="151"/>
      <c r="M469" s="156"/>
      <c r="T469" s="157"/>
      <c r="AT469" s="152" t="s">
        <v>220</v>
      </c>
      <c r="AU469" s="152" t="s">
        <v>81</v>
      </c>
      <c r="AV469" s="12" t="s">
        <v>90</v>
      </c>
      <c r="AW469" s="12" t="s">
        <v>30</v>
      </c>
      <c r="AX469" s="12" t="s">
        <v>73</v>
      </c>
      <c r="AY469" s="152" t="s">
        <v>211</v>
      </c>
    </row>
    <row r="470" spans="2:65" s="12" customFormat="1" ht="11.25" x14ac:dyDescent="0.2">
      <c r="B470" s="151"/>
      <c r="D470" s="141" t="s">
        <v>220</v>
      </c>
      <c r="E470" s="152" t="s">
        <v>1290</v>
      </c>
      <c r="F470" s="153" t="s">
        <v>1291</v>
      </c>
      <c r="H470" s="154">
        <v>9.0999999999999998E-2</v>
      </c>
      <c r="I470" s="155"/>
      <c r="L470" s="151"/>
      <c r="M470" s="156"/>
      <c r="T470" s="157"/>
      <c r="AT470" s="152" t="s">
        <v>220</v>
      </c>
      <c r="AU470" s="152" t="s">
        <v>81</v>
      </c>
      <c r="AV470" s="12" t="s">
        <v>90</v>
      </c>
      <c r="AW470" s="12" t="s">
        <v>30</v>
      </c>
      <c r="AX470" s="12" t="s">
        <v>81</v>
      </c>
      <c r="AY470" s="152" t="s">
        <v>211</v>
      </c>
    </row>
    <row r="471" spans="2:65" s="1" customFormat="1" ht="16.5" customHeight="1" x14ac:dyDescent="0.2">
      <c r="B471" s="32"/>
      <c r="C471" s="128" t="s">
        <v>1292</v>
      </c>
      <c r="D471" s="128" t="s">
        <v>212</v>
      </c>
      <c r="E471" s="129" t="s">
        <v>1293</v>
      </c>
      <c r="F471" s="130" t="s">
        <v>1294</v>
      </c>
      <c r="G471" s="131" t="s">
        <v>215</v>
      </c>
      <c r="H471" s="132">
        <v>167.44800000000001</v>
      </c>
      <c r="I471" s="133"/>
      <c r="J471" s="134">
        <f>ROUND(I471*H471,2)</f>
        <v>0</v>
      </c>
      <c r="K471" s="130" t="s">
        <v>216</v>
      </c>
      <c r="L471" s="32"/>
      <c r="M471" s="135" t="s">
        <v>1</v>
      </c>
      <c r="N471" s="136" t="s">
        <v>38</v>
      </c>
      <c r="P471" s="137">
        <f>O471*H471</f>
        <v>0</v>
      </c>
      <c r="Q471" s="137">
        <v>4.0000000000000002E-4</v>
      </c>
      <c r="R471" s="137">
        <f>Q471*H471</f>
        <v>6.6979200000000003E-2</v>
      </c>
      <c r="S471" s="137">
        <v>0</v>
      </c>
      <c r="T471" s="138">
        <f>S471*H471</f>
        <v>0</v>
      </c>
      <c r="AR471" s="139" t="s">
        <v>210</v>
      </c>
      <c r="AT471" s="139" t="s">
        <v>212</v>
      </c>
      <c r="AU471" s="139" t="s">
        <v>81</v>
      </c>
      <c r="AY471" s="17" t="s">
        <v>211</v>
      </c>
      <c r="BE471" s="140">
        <f>IF(N471="základní",J471,0)</f>
        <v>0</v>
      </c>
      <c r="BF471" s="140">
        <f>IF(N471="snížená",J471,0)</f>
        <v>0</v>
      </c>
      <c r="BG471" s="140">
        <f>IF(N471="zákl. přenesená",J471,0)</f>
        <v>0</v>
      </c>
      <c r="BH471" s="140">
        <f>IF(N471="sníž. přenesená",J471,0)</f>
        <v>0</v>
      </c>
      <c r="BI471" s="140">
        <f>IF(N471="nulová",J471,0)</f>
        <v>0</v>
      </c>
      <c r="BJ471" s="17" t="s">
        <v>81</v>
      </c>
      <c r="BK471" s="140">
        <f>ROUND(I471*H471,2)</f>
        <v>0</v>
      </c>
      <c r="BL471" s="17" t="s">
        <v>210</v>
      </c>
      <c r="BM471" s="139" t="s">
        <v>1295</v>
      </c>
    </row>
    <row r="472" spans="2:65" s="1" customFormat="1" ht="11.25" x14ac:dyDescent="0.2">
      <c r="B472" s="32"/>
      <c r="D472" s="141" t="s">
        <v>218</v>
      </c>
      <c r="F472" s="142" t="s">
        <v>1294</v>
      </c>
      <c r="I472" s="143"/>
      <c r="L472" s="32"/>
      <c r="M472" s="144"/>
      <c r="T472" s="56"/>
      <c r="AT472" s="17" t="s">
        <v>218</v>
      </c>
      <c r="AU472" s="17" t="s">
        <v>81</v>
      </c>
    </row>
    <row r="473" spans="2:65" s="12" customFormat="1" ht="11.25" x14ac:dyDescent="0.2">
      <c r="B473" s="151"/>
      <c r="D473" s="141" t="s">
        <v>220</v>
      </c>
      <c r="E473" s="152" t="s">
        <v>1296</v>
      </c>
      <c r="F473" s="153" t="s">
        <v>1279</v>
      </c>
      <c r="H473" s="154">
        <v>167.44800000000001</v>
      </c>
      <c r="I473" s="155"/>
      <c r="L473" s="151"/>
      <c r="M473" s="156"/>
      <c r="T473" s="157"/>
      <c r="AT473" s="152" t="s">
        <v>220</v>
      </c>
      <c r="AU473" s="152" t="s">
        <v>81</v>
      </c>
      <c r="AV473" s="12" t="s">
        <v>90</v>
      </c>
      <c r="AW473" s="12" t="s">
        <v>30</v>
      </c>
      <c r="AX473" s="12" t="s">
        <v>81</v>
      </c>
      <c r="AY473" s="152" t="s">
        <v>211</v>
      </c>
    </row>
    <row r="474" spans="2:65" s="1" customFormat="1" ht="24.2" customHeight="1" x14ac:dyDescent="0.2">
      <c r="B474" s="32"/>
      <c r="C474" s="158" t="s">
        <v>1297</v>
      </c>
      <c r="D474" s="158" t="s">
        <v>230</v>
      </c>
      <c r="E474" s="159" t="s">
        <v>1298</v>
      </c>
      <c r="F474" s="160" t="s">
        <v>1299</v>
      </c>
      <c r="G474" s="161" t="s">
        <v>215</v>
      </c>
      <c r="H474" s="162">
        <v>192.565</v>
      </c>
      <c r="I474" s="163"/>
      <c r="J474" s="164">
        <f>ROUND(I474*H474,2)</f>
        <v>0</v>
      </c>
      <c r="K474" s="160" t="s">
        <v>216</v>
      </c>
      <c r="L474" s="165"/>
      <c r="M474" s="166" t="s">
        <v>1</v>
      </c>
      <c r="N474" s="167" t="s">
        <v>38</v>
      </c>
      <c r="P474" s="137">
        <f>O474*H474</f>
        <v>0</v>
      </c>
      <c r="Q474" s="137">
        <v>5.4000000000000003E-3</v>
      </c>
      <c r="R474" s="137">
        <f>Q474*H474</f>
        <v>1.0398510000000001</v>
      </c>
      <c r="S474" s="137">
        <v>0</v>
      </c>
      <c r="T474" s="138">
        <f>S474*H474</f>
        <v>0</v>
      </c>
      <c r="AR474" s="139" t="s">
        <v>244</v>
      </c>
      <c r="AT474" s="139" t="s">
        <v>230</v>
      </c>
      <c r="AU474" s="139" t="s">
        <v>81</v>
      </c>
      <c r="AY474" s="17" t="s">
        <v>211</v>
      </c>
      <c r="BE474" s="140">
        <f>IF(N474="základní",J474,0)</f>
        <v>0</v>
      </c>
      <c r="BF474" s="140">
        <f>IF(N474="snížená",J474,0)</f>
        <v>0</v>
      </c>
      <c r="BG474" s="140">
        <f>IF(N474="zákl. přenesená",J474,0)</f>
        <v>0</v>
      </c>
      <c r="BH474" s="140">
        <f>IF(N474="sníž. přenesená",J474,0)</f>
        <v>0</v>
      </c>
      <c r="BI474" s="140">
        <f>IF(N474="nulová",J474,0)</f>
        <v>0</v>
      </c>
      <c r="BJ474" s="17" t="s">
        <v>81</v>
      </c>
      <c r="BK474" s="140">
        <f>ROUND(I474*H474,2)</f>
        <v>0</v>
      </c>
      <c r="BL474" s="17" t="s">
        <v>210</v>
      </c>
      <c r="BM474" s="139" t="s">
        <v>1300</v>
      </c>
    </row>
    <row r="475" spans="2:65" s="1" customFormat="1" ht="19.5" x14ac:dyDescent="0.2">
      <c r="B475" s="32"/>
      <c r="D475" s="141" t="s">
        <v>218</v>
      </c>
      <c r="F475" s="142" t="s">
        <v>1301</v>
      </c>
      <c r="I475" s="143"/>
      <c r="L475" s="32"/>
      <c r="M475" s="144"/>
      <c r="T475" s="56"/>
      <c r="AT475" s="17" t="s">
        <v>218</v>
      </c>
      <c r="AU475" s="17" t="s">
        <v>81</v>
      </c>
    </row>
    <row r="476" spans="2:65" s="12" customFormat="1" ht="11.25" x14ac:dyDescent="0.2">
      <c r="B476" s="151"/>
      <c r="D476" s="141" t="s">
        <v>220</v>
      </c>
      <c r="E476" s="152" t="s">
        <v>692</v>
      </c>
      <c r="F476" s="153" t="s">
        <v>1279</v>
      </c>
      <c r="H476" s="154">
        <v>167.44800000000001</v>
      </c>
      <c r="I476" s="155"/>
      <c r="L476" s="151"/>
      <c r="M476" s="156"/>
      <c r="T476" s="157"/>
      <c r="AT476" s="152" t="s">
        <v>220</v>
      </c>
      <c r="AU476" s="152" t="s">
        <v>81</v>
      </c>
      <c r="AV476" s="12" t="s">
        <v>90</v>
      </c>
      <c r="AW476" s="12" t="s">
        <v>30</v>
      </c>
      <c r="AX476" s="12" t="s">
        <v>73</v>
      </c>
      <c r="AY476" s="152" t="s">
        <v>211</v>
      </c>
    </row>
    <row r="477" spans="2:65" s="12" customFormat="1" ht="11.25" x14ac:dyDescent="0.2">
      <c r="B477" s="151"/>
      <c r="D477" s="141" t="s">
        <v>220</v>
      </c>
      <c r="E477" s="152" t="s">
        <v>1302</v>
      </c>
      <c r="F477" s="153" t="s">
        <v>1303</v>
      </c>
      <c r="H477" s="154">
        <v>192.565</v>
      </c>
      <c r="I477" s="155"/>
      <c r="L477" s="151"/>
      <c r="M477" s="156"/>
      <c r="T477" s="157"/>
      <c r="AT477" s="152" t="s">
        <v>220</v>
      </c>
      <c r="AU477" s="152" t="s">
        <v>81</v>
      </c>
      <c r="AV477" s="12" t="s">
        <v>90</v>
      </c>
      <c r="AW477" s="12" t="s">
        <v>30</v>
      </c>
      <c r="AX477" s="12" t="s">
        <v>81</v>
      </c>
      <c r="AY477" s="152" t="s">
        <v>211</v>
      </c>
    </row>
    <row r="478" spans="2:65" s="1" customFormat="1" ht="16.5" customHeight="1" x14ac:dyDescent="0.2">
      <c r="B478" s="32"/>
      <c r="C478" s="128" t="s">
        <v>1304</v>
      </c>
      <c r="D478" s="128" t="s">
        <v>212</v>
      </c>
      <c r="E478" s="129" t="s">
        <v>1305</v>
      </c>
      <c r="F478" s="130" t="s">
        <v>1306</v>
      </c>
      <c r="G478" s="131" t="s">
        <v>215</v>
      </c>
      <c r="H478" s="132">
        <v>105.261</v>
      </c>
      <c r="I478" s="133"/>
      <c r="J478" s="134">
        <f>ROUND(I478*H478,2)</f>
        <v>0</v>
      </c>
      <c r="K478" s="130" t="s">
        <v>216</v>
      </c>
      <c r="L478" s="32"/>
      <c r="M478" s="135" t="s">
        <v>1</v>
      </c>
      <c r="N478" s="136" t="s">
        <v>38</v>
      </c>
      <c r="P478" s="137">
        <f>O478*H478</f>
        <v>0</v>
      </c>
      <c r="Q478" s="137">
        <v>4.0000000000000002E-4</v>
      </c>
      <c r="R478" s="137">
        <f>Q478*H478</f>
        <v>4.21044E-2</v>
      </c>
      <c r="S478" s="137">
        <v>0</v>
      </c>
      <c r="T478" s="138">
        <f>S478*H478</f>
        <v>0</v>
      </c>
      <c r="AR478" s="139" t="s">
        <v>210</v>
      </c>
      <c r="AT478" s="139" t="s">
        <v>212</v>
      </c>
      <c r="AU478" s="139" t="s">
        <v>81</v>
      </c>
      <c r="AY478" s="17" t="s">
        <v>211</v>
      </c>
      <c r="BE478" s="140">
        <f>IF(N478="základní",J478,0)</f>
        <v>0</v>
      </c>
      <c r="BF478" s="140">
        <f>IF(N478="snížená",J478,0)</f>
        <v>0</v>
      </c>
      <c r="BG478" s="140">
        <f>IF(N478="zákl. přenesená",J478,0)</f>
        <v>0</v>
      </c>
      <c r="BH478" s="140">
        <f>IF(N478="sníž. přenesená",J478,0)</f>
        <v>0</v>
      </c>
      <c r="BI478" s="140">
        <f>IF(N478="nulová",J478,0)</f>
        <v>0</v>
      </c>
      <c r="BJ478" s="17" t="s">
        <v>81</v>
      </c>
      <c r="BK478" s="140">
        <f>ROUND(I478*H478,2)</f>
        <v>0</v>
      </c>
      <c r="BL478" s="17" t="s">
        <v>210</v>
      </c>
      <c r="BM478" s="139" t="s">
        <v>1307</v>
      </c>
    </row>
    <row r="479" spans="2:65" s="1" customFormat="1" ht="11.25" x14ac:dyDescent="0.2">
      <c r="B479" s="32"/>
      <c r="D479" s="141" t="s">
        <v>218</v>
      </c>
      <c r="F479" s="142" t="s">
        <v>1306</v>
      </c>
      <c r="I479" s="143"/>
      <c r="L479" s="32"/>
      <c r="M479" s="144"/>
      <c r="T479" s="56"/>
      <c r="AT479" s="17" t="s">
        <v>218</v>
      </c>
      <c r="AU479" s="17" t="s">
        <v>81</v>
      </c>
    </row>
    <row r="480" spans="2:65" s="11" customFormat="1" ht="11.25" x14ac:dyDescent="0.2">
      <c r="B480" s="145"/>
      <c r="D480" s="141" t="s">
        <v>220</v>
      </c>
      <c r="E480" s="146" t="s">
        <v>1</v>
      </c>
      <c r="F480" s="147" t="s">
        <v>1308</v>
      </c>
      <c r="H480" s="146" t="s">
        <v>1</v>
      </c>
      <c r="I480" s="148"/>
      <c r="L480" s="145"/>
      <c r="M480" s="149"/>
      <c r="T480" s="150"/>
      <c r="AT480" s="146" t="s">
        <v>220</v>
      </c>
      <c r="AU480" s="146" t="s">
        <v>81</v>
      </c>
      <c r="AV480" s="11" t="s">
        <v>81</v>
      </c>
      <c r="AW480" s="11" t="s">
        <v>30</v>
      </c>
      <c r="AX480" s="11" t="s">
        <v>73</v>
      </c>
      <c r="AY480" s="146" t="s">
        <v>211</v>
      </c>
    </row>
    <row r="481" spans="2:65" s="12" customFormat="1" ht="11.25" x14ac:dyDescent="0.2">
      <c r="B481" s="151"/>
      <c r="D481" s="141" t="s">
        <v>220</v>
      </c>
      <c r="E481" s="152" t="s">
        <v>1309</v>
      </c>
      <c r="F481" s="153" t="s">
        <v>1310</v>
      </c>
      <c r="H481" s="154">
        <v>105.261</v>
      </c>
      <c r="I481" s="155"/>
      <c r="L481" s="151"/>
      <c r="M481" s="156"/>
      <c r="T481" s="157"/>
      <c r="AT481" s="152" t="s">
        <v>220</v>
      </c>
      <c r="AU481" s="152" t="s">
        <v>81</v>
      </c>
      <c r="AV481" s="12" t="s">
        <v>90</v>
      </c>
      <c r="AW481" s="12" t="s">
        <v>30</v>
      </c>
      <c r="AX481" s="12" t="s">
        <v>81</v>
      </c>
      <c r="AY481" s="152" t="s">
        <v>211</v>
      </c>
    </row>
    <row r="482" spans="2:65" s="1" customFormat="1" ht="24.2" customHeight="1" x14ac:dyDescent="0.2">
      <c r="B482" s="32"/>
      <c r="C482" s="158" t="s">
        <v>1311</v>
      </c>
      <c r="D482" s="158" t="s">
        <v>230</v>
      </c>
      <c r="E482" s="159" t="s">
        <v>1312</v>
      </c>
      <c r="F482" s="160" t="s">
        <v>1299</v>
      </c>
      <c r="G482" s="161" t="s">
        <v>215</v>
      </c>
      <c r="H482" s="162">
        <v>121.05</v>
      </c>
      <c r="I482" s="163"/>
      <c r="J482" s="164">
        <f>ROUND(I482*H482,2)</f>
        <v>0</v>
      </c>
      <c r="K482" s="160" t="s">
        <v>216</v>
      </c>
      <c r="L482" s="165"/>
      <c r="M482" s="166" t="s">
        <v>1</v>
      </c>
      <c r="N482" s="167" t="s">
        <v>38</v>
      </c>
      <c r="P482" s="137">
        <f>O482*H482</f>
        <v>0</v>
      </c>
      <c r="Q482" s="137">
        <v>5.4000000000000003E-3</v>
      </c>
      <c r="R482" s="137">
        <f>Q482*H482</f>
        <v>0.65366999999999997</v>
      </c>
      <c r="S482" s="137">
        <v>0</v>
      </c>
      <c r="T482" s="138">
        <f>S482*H482</f>
        <v>0</v>
      </c>
      <c r="AR482" s="139" t="s">
        <v>244</v>
      </c>
      <c r="AT482" s="139" t="s">
        <v>230</v>
      </c>
      <c r="AU482" s="139" t="s">
        <v>81</v>
      </c>
      <c r="AY482" s="17" t="s">
        <v>211</v>
      </c>
      <c r="BE482" s="140">
        <f>IF(N482="základní",J482,0)</f>
        <v>0</v>
      </c>
      <c r="BF482" s="140">
        <f>IF(N482="snížená",J482,0)</f>
        <v>0</v>
      </c>
      <c r="BG482" s="140">
        <f>IF(N482="zákl. přenesená",J482,0)</f>
        <v>0</v>
      </c>
      <c r="BH482" s="140">
        <f>IF(N482="sníž. přenesená",J482,0)</f>
        <v>0</v>
      </c>
      <c r="BI482" s="140">
        <f>IF(N482="nulová",J482,0)</f>
        <v>0</v>
      </c>
      <c r="BJ482" s="17" t="s">
        <v>81</v>
      </c>
      <c r="BK482" s="140">
        <f>ROUND(I482*H482,2)</f>
        <v>0</v>
      </c>
      <c r="BL482" s="17" t="s">
        <v>210</v>
      </c>
      <c r="BM482" s="139" t="s">
        <v>1313</v>
      </c>
    </row>
    <row r="483" spans="2:65" s="1" customFormat="1" ht="19.5" x14ac:dyDescent="0.2">
      <c r="B483" s="32"/>
      <c r="D483" s="141" t="s">
        <v>218</v>
      </c>
      <c r="F483" s="142" t="s">
        <v>1301</v>
      </c>
      <c r="I483" s="143"/>
      <c r="L483" s="32"/>
      <c r="M483" s="144"/>
      <c r="T483" s="56"/>
      <c r="AT483" s="17" t="s">
        <v>218</v>
      </c>
      <c r="AU483" s="17" t="s">
        <v>81</v>
      </c>
    </row>
    <row r="484" spans="2:65" s="1" customFormat="1" ht="24.2" customHeight="1" x14ac:dyDescent="0.2">
      <c r="B484" s="32"/>
      <c r="C484" s="128" t="s">
        <v>1314</v>
      </c>
      <c r="D484" s="128" t="s">
        <v>212</v>
      </c>
      <c r="E484" s="129" t="s">
        <v>1315</v>
      </c>
      <c r="F484" s="130" t="s">
        <v>1316</v>
      </c>
      <c r="G484" s="131" t="s">
        <v>1317</v>
      </c>
      <c r="H484" s="171"/>
      <c r="I484" s="133"/>
      <c r="J484" s="134">
        <f>ROUND(I484*H484,2)</f>
        <v>0</v>
      </c>
      <c r="K484" s="130" t="s">
        <v>216</v>
      </c>
      <c r="L484" s="32"/>
      <c r="M484" s="135" t="s">
        <v>1</v>
      </c>
      <c r="N484" s="136" t="s">
        <v>38</v>
      </c>
      <c r="P484" s="137">
        <f>O484*H484</f>
        <v>0</v>
      </c>
      <c r="Q484" s="137">
        <v>0</v>
      </c>
      <c r="R484" s="137">
        <f>Q484*H484</f>
        <v>0</v>
      </c>
      <c r="S484" s="137">
        <v>0</v>
      </c>
      <c r="T484" s="138">
        <f>S484*H484</f>
        <v>0</v>
      </c>
      <c r="AR484" s="139" t="s">
        <v>210</v>
      </c>
      <c r="AT484" s="139" t="s">
        <v>212</v>
      </c>
      <c r="AU484" s="139" t="s">
        <v>81</v>
      </c>
      <c r="AY484" s="17" t="s">
        <v>211</v>
      </c>
      <c r="BE484" s="140">
        <f>IF(N484="základní",J484,0)</f>
        <v>0</v>
      </c>
      <c r="BF484" s="140">
        <f>IF(N484="snížená",J484,0)</f>
        <v>0</v>
      </c>
      <c r="BG484" s="140">
        <f>IF(N484="zákl. přenesená",J484,0)</f>
        <v>0</v>
      </c>
      <c r="BH484" s="140">
        <f>IF(N484="sníž. přenesená",J484,0)</f>
        <v>0</v>
      </c>
      <c r="BI484" s="140">
        <f>IF(N484="nulová",J484,0)</f>
        <v>0</v>
      </c>
      <c r="BJ484" s="17" t="s">
        <v>81</v>
      </c>
      <c r="BK484" s="140">
        <f>ROUND(I484*H484,2)</f>
        <v>0</v>
      </c>
      <c r="BL484" s="17" t="s">
        <v>210</v>
      </c>
      <c r="BM484" s="139" t="s">
        <v>1318</v>
      </c>
    </row>
    <row r="485" spans="2:65" s="1" customFormat="1" ht="19.5" x14ac:dyDescent="0.2">
      <c r="B485" s="32"/>
      <c r="D485" s="141" t="s">
        <v>218</v>
      </c>
      <c r="F485" s="142" t="s">
        <v>1316</v>
      </c>
      <c r="I485" s="143"/>
      <c r="L485" s="32"/>
      <c r="M485" s="144"/>
      <c r="T485" s="56"/>
      <c r="AT485" s="17" t="s">
        <v>218</v>
      </c>
      <c r="AU485" s="17" t="s">
        <v>81</v>
      </c>
    </row>
    <row r="486" spans="2:65" s="10" customFormat="1" ht="25.9" customHeight="1" x14ac:dyDescent="0.2">
      <c r="B486" s="118"/>
      <c r="D486" s="119" t="s">
        <v>72</v>
      </c>
      <c r="E486" s="120" t="s">
        <v>1319</v>
      </c>
      <c r="F486" s="120" t="s">
        <v>1320</v>
      </c>
      <c r="I486" s="121"/>
      <c r="J486" s="122">
        <f>BK486</f>
        <v>0</v>
      </c>
      <c r="L486" s="118"/>
      <c r="M486" s="123"/>
      <c r="P486" s="124">
        <f>SUM(P487:P526)</f>
        <v>0</v>
      </c>
      <c r="R486" s="124">
        <f>SUM(R487:R526)</f>
        <v>3.1897363499999996</v>
      </c>
      <c r="T486" s="125">
        <f>SUM(T487:T526)</f>
        <v>0</v>
      </c>
      <c r="AR486" s="119" t="s">
        <v>210</v>
      </c>
      <c r="AT486" s="126" t="s">
        <v>72</v>
      </c>
      <c r="AU486" s="126" t="s">
        <v>73</v>
      </c>
      <c r="AY486" s="119" t="s">
        <v>211</v>
      </c>
      <c r="BK486" s="127">
        <f>SUM(BK487:BK526)</f>
        <v>0</v>
      </c>
    </row>
    <row r="487" spans="2:65" s="1" customFormat="1" ht="24.2" customHeight="1" x14ac:dyDescent="0.2">
      <c r="B487" s="32"/>
      <c r="C487" s="128" t="s">
        <v>1321</v>
      </c>
      <c r="D487" s="128" t="s">
        <v>212</v>
      </c>
      <c r="E487" s="129" t="s">
        <v>1322</v>
      </c>
      <c r="F487" s="130" t="s">
        <v>1323</v>
      </c>
      <c r="G487" s="131" t="s">
        <v>215</v>
      </c>
      <c r="H487" s="132">
        <v>511.53500000000003</v>
      </c>
      <c r="I487" s="133"/>
      <c r="J487" s="134">
        <f>ROUND(I487*H487,2)</f>
        <v>0</v>
      </c>
      <c r="K487" s="130" t="s">
        <v>216</v>
      </c>
      <c r="L487" s="32"/>
      <c r="M487" s="135" t="s">
        <v>1</v>
      </c>
      <c r="N487" s="136" t="s">
        <v>38</v>
      </c>
      <c r="P487" s="137">
        <f>O487*H487</f>
        <v>0</v>
      </c>
      <c r="Q487" s="137">
        <v>0</v>
      </c>
      <c r="R487" s="137">
        <f>Q487*H487</f>
        <v>0</v>
      </c>
      <c r="S487" s="137">
        <v>0</v>
      </c>
      <c r="T487" s="138">
        <f>S487*H487</f>
        <v>0</v>
      </c>
      <c r="AR487" s="139" t="s">
        <v>210</v>
      </c>
      <c r="AT487" s="139" t="s">
        <v>212</v>
      </c>
      <c r="AU487" s="139" t="s">
        <v>81</v>
      </c>
      <c r="AY487" s="17" t="s">
        <v>211</v>
      </c>
      <c r="BE487" s="140">
        <f>IF(N487="základní",J487,0)</f>
        <v>0</v>
      </c>
      <c r="BF487" s="140">
        <f>IF(N487="snížená",J487,0)</f>
        <v>0</v>
      </c>
      <c r="BG487" s="140">
        <f>IF(N487="zákl. přenesená",J487,0)</f>
        <v>0</v>
      </c>
      <c r="BH487" s="140">
        <f>IF(N487="sníž. přenesená",J487,0)</f>
        <v>0</v>
      </c>
      <c r="BI487" s="140">
        <f>IF(N487="nulová",J487,0)</f>
        <v>0</v>
      </c>
      <c r="BJ487" s="17" t="s">
        <v>81</v>
      </c>
      <c r="BK487" s="140">
        <f>ROUND(I487*H487,2)</f>
        <v>0</v>
      </c>
      <c r="BL487" s="17" t="s">
        <v>210</v>
      </c>
      <c r="BM487" s="139" t="s">
        <v>1324</v>
      </c>
    </row>
    <row r="488" spans="2:65" s="1" customFormat="1" ht="19.5" x14ac:dyDescent="0.2">
      <c r="B488" s="32"/>
      <c r="D488" s="141" t="s">
        <v>218</v>
      </c>
      <c r="F488" s="142" t="s">
        <v>1323</v>
      </c>
      <c r="I488" s="143"/>
      <c r="L488" s="32"/>
      <c r="M488" s="144"/>
      <c r="T488" s="56"/>
      <c r="AT488" s="17" t="s">
        <v>218</v>
      </c>
      <c r="AU488" s="17" t="s">
        <v>81</v>
      </c>
    </row>
    <row r="489" spans="2:65" s="12" customFormat="1" ht="11.25" x14ac:dyDescent="0.2">
      <c r="B489" s="151"/>
      <c r="D489" s="141" t="s">
        <v>220</v>
      </c>
      <c r="E489" s="152" t="s">
        <v>1325</v>
      </c>
      <c r="F489" s="153" t="s">
        <v>1326</v>
      </c>
      <c r="H489" s="154">
        <v>328.42899999999997</v>
      </c>
      <c r="I489" s="155"/>
      <c r="L489" s="151"/>
      <c r="M489" s="156"/>
      <c r="T489" s="157"/>
      <c r="AT489" s="152" t="s">
        <v>220</v>
      </c>
      <c r="AU489" s="152" t="s">
        <v>81</v>
      </c>
      <c r="AV489" s="12" t="s">
        <v>90</v>
      </c>
      <c r="AW489" s="12" t="s">
        <v>30</v>
      </c>
      <c r="AX489" s="12" t="s">
        <v>73</v>
      </c>
      <c r="AY489" s="152" t="s">
        <v>211</v>
      </c>
    </row>
    <row r="490" spans="2:65" s="12" customFormat="1" ht="11.25" x14ac:dyDescent="0.2">
      <c r="B490" s="151"/>
      <c r="D490" s="141" t="s">
        <v>220</v>
      </c>
      <c r="E490" s="152" t="s">
        <v>716</v>
      </c>
      <c r="F490" s="153" t="s">
        <v>1327</v>
      </c>
      <c r="H490" s="154">
        <v>183.10599999999999</v>
      </c>
      <c r="I490" s="155"/>
      <c r="L490" s="151"/>
      <c r="M490" s="156"/>
      <c r="T490" s="157"/>
      <c r="AT490" s="152" t="s">
        <v>220</v>
      </c>
      <c r="AU490" s="152" t="s">
        <v>81</v>
      </c>
      <c r="AV490" s="12" t="s">
        <v>90</v>
      </c>
      <c r="AW490" s="12" t="s">
        <v>30</v>
      </c>
      <c r="AX490" s="12" t="s">
        <v>73</v>
      </c>
      <c r="AY490" s="152" t="s">
        <v>211</v>
      </c>
    </row>
    <row r="491" spans="2:65" s="12" customFormat="1" ht="11.25" x14ac:dyDescent="0.2">
      <c r="B491" s="151"/>
      <c r="D491" s="141" t="s">
        <v>220</v>
      </c>
      <c r="E491" s="152" t="s">
        <v>1328</v>
      </c>
      <c r="F491" s="153" t="s">
        <v>1329</v>
      </c>
      <c r="H491" s="154">
        <v>511.53500000000003</v>
      </c>
      <c r="I491" s="155"/>
      <c r="L491" s="151"/>
      <c r="M491" s="156"/>
      <c r="T491" s="157"/>
      <c r="AT491" s="152" t="s">
        <v>220</v>
      </c>
      <c r="AU491" s="152" t="s">
        <v>81</v>
      </c>
      <c r="AV491" s="12" t="s">
        <v>90</v>
      </c>
      <c r="AW491" s="12" t="s">
        <v>30</v>
      </c>
      <c r="AX491" s="12" t="s">
        <v>81</v>
      </c>
      <c r="AY491" s="152" t="s">
        <v>211</v>
      </c>
    </row>
    <row r="492" spans="2:65" s="1" customFormat="1" ht="16.5" customHeight="1" x14ac:dyDescent="0.2">
      <c r="B492" s="32"/>
      <c r="C492" s="158" t="s">
        <v>1330</v>
      </c>
      <c r="D492" s="158" t="s">
        <v>230</v>
      </c>
      <c r="E492" s="159" t="s">
        <v>1331</v>
      </c>
      <c r="F492" s="160" t="s">
        <v>1332</v>
      </c>
      <c r="G492" s="161" t="s">
        <v>215</v>
      </c>
      <c r="H492" s="162">
        <v>281.34399999999999</v>
      </c>
      <c r="I492" s="163"/>
      <c r="J492" s="164">
        <f>ROUND(I492*H492,2)</f>
        <v>0</v>
      </c>
      <c r="K492" s="160" t="s">
        <v>216</v>
      </c>
      <c r="L492" s="165"/>
      <c r="M492" s="166" t="s">
        <v>1</v>
      </c>
      <c r="N492" s="167" t="s">
        <v>38</v>
      </c>
      <c r="P492" s="137">
        <f>O492*H492</f>
        <v>0</v>
      </c>
      <c r="Q492" s="137">
        <v>3.5000000000000001E-3</v>
      </c>
      <c r="R492" s="137">
        <f>Q492*H492</f>
        <v>0.98470400000000002</v>
      </c>
      <c r="S492" s="137">
        <v>0</v>
      </c>
      <c r="T492" s="138">
        <f>S492*H492</f>
        <v>0</v>
      </c>
      <c r="AR492" s="139" t="s">
        <v>244</v>
      </c>
      <c r="AT492" s="139" t="s">
        <v>230</v>
      </c>
      <c r="AU492" s="139" t="s">
        <v>81</v>
      </c>
      <c r="AY492" s="17" t="s">
        <v>211</v>
      </c>
      <c r="BE492" s="140">
        <f>IF(N492="základní",J492,0)</f>
        <v>0</v>
      </c>
      <c r="BF492" s="140">
        <f>IF(N492="snížená",J492,0)</f>
        <v>0</v>
      </c>
      <c r="BG492" s="140">
        <f>IF(N492="zákl. přenesená",J492,0)</f>
        <v>0</v>
      </c>
      <c r="BH492" s="140">
        <f>IF(N492="sníž. přenesená",J492,0)</f>
        <v>0</v>
      </c>
      <c r="BI492" s="140">
        <f>IF(N492="nulová",J492,0)</f>
        <v>0</v>
      </c>
      <c r="BJ492" s="17" t="s">
        <v>81</v>
      </c>
      <c r="BK492" s="140">
        <f>ROUND(I492*H492,2)</f>
        <v>0</v>
      </c>
      <c r="BL492" s="17" t="s">
        <v>210</v>
      </c>
      <c r="BM492" s="139" t="s">
        <v>1333</v>
      </c>
    </row>
    <row r="493" spans="2:65" s="1" customFormat="1" ht="11.25" x14ac:dyDescent="0.2">
      <c r="B493" s="32"/>
      <c r="D493" s="141" t="s">
        <v>218</v>
      </c>
      <c r="F493" s="142" t="s">
        <v>1332</v>
      </c>
      <c r="I493" s="143"/>
      <c r="L493" s="32"/>
      <c r="M493" s="144"/>
      <c r="T493" s="56"/>
      <c r="AT493" s="17" t="s">
        <v>218</v>
      </c>
      <c r="AU493" s="17" t="s">
        <v>81</v>
      </c>
    </row>
    <row r="494" spans="2:65" s="12" customFormat="1" ht="11.25" x14ac:dyDescent="0.2">
      <c r="B494" s="151"/>
      <c r="D494" s="141" t="s">
        <v>220</v>
      </c>
      <c r="E494" s="152" t="s">
        <v>1334</v>
      </c>
      <c r="F494" s="153" t="s">
        <v>1335</v>
      </c>
      <c r="H494" s="154">
        <v>164.214</v>
      </c>
      <c r="I494" s="155"/>
      <c r="L494" s="151"/>
      <c r="M494" s="156"/>
      <c r="T494" s="157"/>
      <c r="AT494" s="152" t="s">
        <v>220</v>
      </c>
      <c r="AU494" s="152" t="s">
        <v>81</v>
      </c>
      <c r="AV494" s="12" t="s">
        <v>90</v>
      </c>
      <c r="AW494" s="12" t="s">
        <v>30</v>
      </c>
      <c r="AX494" s="12" t="s">
        <v>73</v>
      </c>
      <c r="AY494" s="152" t="s">
        <v>211</v>
      </c>
    </row>
    <row r="495" spans="2:65" s="12" customFormat="1" ht="11.25" x14ac:dyDescent="0.2">
      <c r="B495" s="151"/>
      <c r="D495" s="141" t="s">
        <v>220</v>
      </c>
      <c r="E495" s="152" t="s">
        <v>718</v>
      </c>
      <c r="F495" s="153" t="s">
        <v>1336</v>
      </c>
      <c r="H495" s="154">
        <v>91.552999999999997</v>
      </c>
      <c r="I495" s="155"/>
      <c r="L495" s="151"/>
      <c r="M495" s="156"/>
      <c r="T495" s="157"/>
      <c r="AT495" s="152" t="s">
        <v>220</v>
      </c>
      <c r="AU495" s="152" t="s">
        <v>81</v>
      </c>
      <c r="AV495" s="12" t="s">
        <v>90</v>
      </c>
      <c r="AW495" s="12" t="s">
        <v>30</v>
      </c>
      <c r="AX495" s="12" t="s">
        <v>73</v>
      </c>
      <c r="AY495" s="152" t="s">
        <v>211</v>
      </c>
    </row>
    <row r="496" spans="2:65" s="12" customFormat="1" ht="11.25" x14ac:dyDescent="0.2">
      <c r="B496" s="151"/>
      <c r="D496" s="141" t="s">
        <v>220</v>
      </c>
      <c r="E496" s="152" t="s">
        <v>772</v>
      </c>
      <c r="F496" s="153" t="s">
        <v>1337</v>
      </c>
      <c r="H496" s="154">
        <v>255.767</v>
      </c>
      <c r="I496" s="155"/>
      <c r="L496" s="151"/>
      <c r="M496" s="156"/>
      <c r="T496" s="157"/>
      <c r="AT496" s="152" t="s">
        <v>220</v>
      </c>
      <c r="AU496" s="152" t="s">
        <v>81</v>
      </c>
      <c r="AV496" s="12" t="s">
        <v>90</v>
      </c>
      <c r="AW496" s="12" t="s">
        <v>30</v>
      </c>
      <c r="AX496" s="12" t="s">
        <v>73</v>
      </c>
      <c r="AY496" s="152" t="s">
        <v>211</v>
      </c>
    </row>
    <row r="497" spans="2:65" s="12" customFormat="1" ht="11.25" x14ac:dyDescent="0.2">
      <c r="B497" s="151"/>
      <c r="D497" s="141" t="s">
        <v>220</v>
      </c>
      <c r="E497" s="152" t="s">
        <v>1338</v>
      </c>
      <c r="F497" s="153" t="s">
        <v>1339</v>
      </c>
      <c r="H497" s="154">
        <v>281.34399999999999</v>
      </c>
      <c r="I497" s="155"/>
      <c r="L497" s="151"/>
      <c r="M497" s="156"/>
      <c r="T497" s="157"/>
      <c r="AT497" s="152" t="s">
        <v>220</v>
      </c>
      <c r="AU497" s="152" t="s">
        <v>81</v>
      </c>
      <c r="AV497" s="12" t="s">
        <v>90</v>
      </c>
      <c r="AW497" s="12" t="s">
        <v>30</v>
      </c>
      <c r="AX497" s="12" t="s">
        <v>81</v>
      </c>
      <c r="AY497" s="152" t="s">
        <v>211</v>
      </c>
    </row>
    <row r="498" spans="2:65" s="1" customFormat="1" ht="16.5" customHeight="1" x14ac:dyDescent="0.2">
      <c r="B498" s="32"/>
      <c r="C498" s="158" t="s">
        <v>1340</v>
      </c>
      <c r="D498" s="158" t="s">
        <v>230</v>
      </c>
      <c r="E498" s="159" t="s">
        <v>1341</v>
      </c>
      <c r="F498" s="160" t="s">
        <v>1342</v>
      </c>
      <c r="G498" s="161" t="s">
        <v>215</v>
      </c>
      <c r="H498" s="162">
        <v>281.34399999999999</v>
      </c>
      <c r="I498" s="163"/>
      <c r="J498" s="164">
        <f>ROUND(I498*H498,2)</f>
        <v>0</v>
      </c>
      <c r="K498" s="160" t="s">
        <v>216</v>
      </c>
      <c r="L498" s="165"/>
      <c r="M498" s="166" t="s">
        <v>1</v>
      </c>
      <c r="N498" s="167" t="s">
        <v>38</v>
      </c>
      <c r="P498" s="137">
        <f>O498*H498</f>
        <v>0</v>
      </c>
      <c r="Q498" s="137">
        <v>4.8999999999999998E-3</v>
      </c>
      <c r="R498" s="137">
        <f>Q498*H498</f>
        <v>1.3785855999999999</v>
      </c>
      <c r="S498" s="137">
        <v>0</v>
      </c>
      <c r="T498" s="138">
        <f>S498*H498</f>
        <v>0</v>
      </c>
      <c r="AR498" s="139" t="s">
        <v>244</v>
      </c>
      <c r="AT498" s="139" t="s">
        <v>230</v>
      </c>
      <c r="AU498" s="139" t="s">
        <v>81</v>
      </c>
      <c r="AY498" s="17" t="s">
        <v>211</v>
      </c>
      <c r="BE498" s="140">
        <f>IF(N498="základní",J498,0)</f>
        <v>0</v>
      </c>
      <c r="BF498" s="140">
        <f>IF(N498="snížená",J498,0)</f>
        <v>0</v>
      </c>
      <c r="BG498" s="140">
        <f>IF(N498="zákl. přenesená",J498,0)</f>
        <v>0</v>
      </c>
      <c r="BH498" s="140">
        <f>IF(N498="sníž. přenesená",J498,0)</f>
        <v>0</v>
      </c>
      <c r="BI498" s="140">
        <f>IF(N498="nulová",J498,0)</f>
        <v>0</v>
      </c>
      <c r="BJ498" s="17" t="s">
        <v>81</v>
      </c>
      <c r="BK498" s="140">
        <f>ROUND(I498*H498,2)</f>
        <v>0</v>
      </c>
      <c r="BL498" s="17" t="s">
        <v>210</v>
      </c>
      <c r="BM498" s="139" t="s">
        <v>1343</v>
      </c>
    </row>
    <row r="499" spans="2:65" s="1" customFormat="1" ht="11.25" x14ac:dyDescent="0.2">
      <c r="B499" s="32"/>
      <c r="D499" s="141" t="s">
        <v>218</v>
      </c>
      <c r="F499" s="142" t="s">
        <v>1342</v>
      </c>
      <c r="I499" s="143"/>
      <c r="L499" s="32"/>
      <c r="M499" s="144"/>
      <c r="T499" s="56"/>
      <c r="AT499" s="17" t="s">
        <v>218</v>
      </c>
      <c r="AU499" s="17" t="s">
        <v>81</v>
      </c>
    </row>
    <row r="500" spans="2:65" s="12" customFormat="1" ht="11.25" x14ac:dyDescent="0.2">
      <c r="B500" s="151"/>
      <c r="D500" s="141" t="s">
        <v>220</v>
      </c>
      <c r="E500" s="152" t="s">
        <v>1344</v>
      </c>
      <c r="F500" s="153" t="s">
        <v>1335</v>
      </c>
      <c r="H500" s="154">
        <v>164.214</v>
      </c>
      <c r="I500" s="155"/>
      <c r="L500" s="151"/>
      <c r="M500" s="156"/>
      <c r="T500" s="157"/>
      <c r="AT500" s="152" t="s">
        <v>220</v>
      </c>
      <c r="AU500" s="152" t="s">
        <v>81</v>
      </c>
      <c r="AV500" s="12" t="s">
        <v>90</v>
      </c>
      <c r="AW500" s="12" t="s">
        <v>30</v>
      </c>
      <c r="AX500" s="12" t="s">
        <v>73</v>
      </c>
      <c r="AY500" s="152" t="s">
        <v>211</v>
      </c>
    </row>
    <row r="501" spans="2:65" s="12" customFormat="1" ht="11.25" x14ac:dyDescent="0.2">
      <c r="B501" s="151"/>
      <c r="D501" s="141" t="s">
        <v>220</v>
      </c>
      <c r="E501" s="152" t="s">
        <v>720</v>
      </c>
      <c r="F501" s="153" t="s">
        <v>1336</v>
      </c>
      <c r="H501" s="154">
        <v>91.552999999999997</v>
      </c>
      <c r="I501" s="155"/>
      <c r="L501" s="151"/>
      <c r="M501" s="156"/>
      <c r="T501" s="157"/>
      <c r="AT501" s="152" t="s">
        <v>220</v>
      </c>
      <c r="AU501" s="152" t="s">
        <v>81</v>
      </c>
      <c r="AV501" s="12" t="s">
        <v>90</v>
      </c>
      <c r="AW501" s="12" t="s">
        <v>30</v>
      </c>
      <c r="AX501" s="12" t="s">
        <v>73</v>
      </c>
      <c r="AY501" s="152" t="s">
        <v>211</v>
      </c>
    </row>
    <row r="502" spans="2:65" s="12" customFormat="1" ht="11.25" x14ac:dyDescent="0.2">
      <c r="B502" s="151"/>
      <c r="D502" s="141" t="s">
        <v>220</v>
      </c>
      <c r="E502" s="152" t="s">
        <v>774</v>
      </c>
      <c r="F502" s="153" t="s">
        <v>1345</v>
      </c>
      <c r="H502" s="154">
        <v>255.767</v>
      </c>
      <c r="I502" s="155"/>
      <c r="L502" s="151"/>
      <c r="M502" s="156"/>
      <c r="T502" s="157"/>
      <c r="AT502" s="152" t="s">
        <v>220</v>
      </c>
      <c r="AU502" s="152" t="s">
        <v>81</v>
      </c>
      <c r="AV502" s="12" t="s">
        <v>90</v>
      </c>
      <c r="AW502" s="12" t="s">
        <v>30</v>
      </c>
      <c r="AX502" s="12" t="s">
        <v>73</v>
      </c>
      <c r="AY502" s="152" t="s">
        <v>211</v>
      </c>
    </row>
    <row r="503" spans="2:65" s="12" customFormat="1" ht="11.25" x14ac:dyDescent="0.2">
      <c r="B503" s="151"/>
      <c r="D503" s="141" t="s">
        <v>220</v>
      </c>
      <c r="E503" s="152" t="s">
        <v>1346</v>
      </c>
      <c r="F503" s="153" t="s">
        <v>1347</v>
      </c>
      <c r="H503" s="154">
        <v>281.34399999999999</v>
      </c>
      <c r="I503" s="155"/>
      <c r="L503" s="151"/>
      <c r="M503" s="156"/>
      <c r="T503" s="157"/>
      <c r="AT503" s="152" t="s">
        <v>220</v>
      </c>
      <c r="AU503" s="152" t="s">
        <v>81</v>
      </c>
      <c r="AV503" s="12" t="s">
        <v>90</v>
      </c>
      <c r="AW503" s="12" t="s">
        <v>30</v>
      </c>
      <c r="AX503" s="12" t="s">
        <v>81</v>
      </c>
      <c r="AY503" s="152" t="s">
        <v>211</v>
      </c>
    </row>
    <row r="504" spans="2:65" s="1" customFormat="1" ht="24.2" customHeight="1" x14ac:dyDescent="0.2">
      <c r="B504" s="32"/>
      <c r="C504" s="128" t="s">
        <v>1348</v>
      </c>
      <c r="D504" s="128" t="s">
        <v>212</v>
      </c>
      <c r="E504" s="129" t="s">
        <v>1349</v>
      </c>
      <c r="F504" s="130" t="s">
        <v>1350</v>
      </c>
      <c r="G504" s="131" t="s">
        <v>215</v>
      </c>
      <c r="H504" s="132">
        <v>131.33000000000001</v>
      </c>
      <c r="I504" s="133"/>
      <c r="J504" s="134">
        <f>ROUND(I504*H504,2)</f>
        <v>0</v>
      </c>
      <c r="K504" s="130" t="s">
        <v>216</v>
      </c>
      <c r="L504" s="32"/>
      <c r="M504" s="135" t="s">
        <v>1</v>
      </c>
      <c r="N504" s="136" t="s">
        <v>38</v>
      </c>
      <c r="P504" s="137">
        <f>O504*H504</f>
        <v>0</v>
      </c>
      <c r="Q504" s="137">
        <v>0</v>
      </c>
      <c r="R504" s="137">
        <f>Q504*H504</f>
        <v>0</v>
      </c>
      <c r="S504" s="137">
        <v>0</v>
      </c>
      <c r="T504" s="138">
        <f>S504*H504</f>
        <v>0</v>
      </c>
      <c r="AR504" s="139" t="s">
        <v>210</v>
      </c>
      <c r="AT504" s="139" t="s">
        <v>212</v>
      </c>
      <c r="AU504" s="139" t="s">
        <v>81</v>
      </c>
      <c r="AY504" s="17" t="s">
        <v>211</v>
      </c>
      <c r="BE504" s="140">
        <f>IF(N504="základní",J504,0)</f>
        <v>0</v>
      </c>
      <c r="BF504" s="140">
        <f>IF(N504="snížená",J504,0)</f>
        <v>0</v>
      </c>
      <c r="BG504" s="140">
        <f>IF(N504="zákl. přenesená",J504,0)</f>
        <v>0</v>
      </c>
      <c r="BH504" s="140">
        <f>IF(N504="sníž. přenesená",J504,0)</f>
        <v>0</v>
      </c>
      <c r="BI504" s="140">
        <f>IF(N504="nulová",J504,0)</f>
        <v>0</v>
      </c>
      <c r="BJ504" s="17" t="s">
        <v>81</v>
      </c>
      <c r="BK504" s="140">
        <f>ROUND(I504*H504,2)</f>
        <v>0</v>
      </c>
      <c r="BL504" s="17" t="s">
        <v>210</v>
      </c>
      <c r="BM504" s="139" t="s">
        <v>1351</v>
      </c>
    </row>
    <row r="505" spans="2:65" s="1" customFormat="1" ht="11.25" x14ac:dyDescent="0.2">
      <c r="B505" s="32"/>
      <c r="D505" s="141" t="s">
        <v>218</v>
      </c>
      <c r="F505" s="142" t="s">
        <v>1350</v>
      </c>
      <c r="I505" s="143"/>
      <c r="L505" s="32"/>
      <c r="M505" s="144"/>
      <c r="T505" s="56"/>
      <c r="AT505" s="17" t="s">
        <v>218</v>
      </c>
      <c r="AU505" s="17" t="s">
        <v>81</v>
      </c>
    </row>
    <row r="506" spans="2:65" s="12" customFormat="1" ht="11.25" x14ac:dyDescent="0.2">
      <c r="B506" s="151"/>
      <c r="D506" s="141" t="s">
        <v>220</v>
      </c>
      <c r="E506" s="152" t="s">
        <v>1352</v>
      </c>
      <c r="F506" s="153" t="s">
        <v>1225</v>
      </c>
      <c r="H506" s="154">
        <v>131.33000000000001</v>
      </c>
      <c r="I506" s="155"/>
      <c r="L506" s="151"/>
      <c r="M506" s="156"/>
      <c r="T506" s="157"/>
      <c r="AT506" s="152" t="s">
        <v>220</v>
      </c>
      <c r="AU506" s="152" t="s">
        <v>81</v>
      </c>
      <c r="AV506" s="12" t="s">
        <v>90</v>
      </c>
      <c r="AW506" s="12" t="s">
        <v>30</v>
      </c>
      <c r="AX506" s="12" t="s">
        <v>81</v>
      </c>
      <c r="AY506" s="152" t="s">
        <v>211</v>
      </c>
    </row>
    <row r="507" spans="2:65" s="1" customFormat="1" ht="16.5" customHeight="1" x14ac:dyDescent="0.2">
      <c r="B507" s="32"/>
      <c r="C507" s="158" t="s">
        <v>1353</v>
      </c>
      <c r="D507" s="158" t="s">
        <v>230</v>
      </c>
      <c r="E507" s="159" t="s">
        <v>1354</v>
      </c>
      <c r="F507" s="160" t="s">
        <v>1355</v>
      </c>
      <c r="G507" s="161" t="s">
        <v>215</v>
      </c>
      <c r="H507" s="162">
        <v>136.583</v>
      </c>
      <c r="I507" s="163"/>
      <c r="J507" s="164">
        <f>ROUND(I507*H507,2)</f>
        <v>0</v>
      </c>
      <c r="K507" s="160" t="s">
        <v>216</v>
      </c>
      <c r="L507" s="165"/>
      <c r="M507" s="166" t="s">
        <v>1</v>
      </c>
      <c r="N507" s="167" t="s">
        <v>38</v>
      </c>
      <c r="P507" s="137">
        <f>O507*H507</f>
        <v>0</v>
      </c>
      <c r="Q507" s="137">
        <v>1.5E-3</v>
      </c>
      <c r="R507" s="137">
        <f>Q507*H507</f>
        <v>0.20487450000000001</v>
      </c>
      <c r="S507" s="137">
        <v>0</v>
      </c>
      <c r="T507" s="138">
        <f>S507*H507</f>
        <v>0</v>
      </c>
      <c r="AR507" s="139" t="s">
        <v>244</v>
      </c>
      <c r="AT507" s="139" t="s">
        <v>230</v>
      </c>
      <c r="AU507" s="139" t="s">
        <v>81</v>
      </c>
      <c r="AY507" s="17" t="s">
        <v>211</v>
      </c>
      <c r="BE507" s="140">
        <f>IF(N507="základní",J507,0)</f>
        <v>0</v>
      </c>
      <c r="BF507" s="140">
        <f>IF(N507="snížená",J507,0)</f>
        <v>0</v>
      </c>
      <c r="BG507" s="140">
        <f>IF(N507="zákl. přenesená",J507,0)</f>
        <v>0</v>
      </c>
      <c r="BH507" s="140">
        <f>IF(N507="sníž. přenesená",J507,0)</f>
        <v>0</v>
      </c>
      <c r="BI507" s="140">
        <f>IF(N507="nulová",J507,0)</f>
        <v>0</v>
      </c>
      <c r="BJ507" s="17" t="s">
        <v>81</v>
      </c>
      <c r="BK507" s="140">
        <f>ROUND(I507*H507,2)</f>
        <v>0</v>
      </c>
      <c r="BL507" s="17" t="s">
        <v>210</v>
      </c>
      <c r="BM507" s="139" t="s">
        <v>1356</v>
      </c>
    </row>
    <row r="508" spans="2:65" s="1" customFormat="1" ht="11.25" x14ac:dyDescent="0.2">
      <c r="B508" s="32"/>
      <c r="D508" s="141" t="s">
        <v>218</v>
      </c>
      <c r="F508" s="142" t="s">
        <v>1355</v>
      </c>
      <c r="I508" s="143"/>
      <c r="L508" s="32"/>
      <c r="M508" s="144"/>
      <c r="T508" s="56"/>
      <c r="AT508" s="17" t="s">
        <v>218</v>
      </c>
      <c r="AU508" s="17" t="s">
        <v>81</v>
      </c>
    </row>
    <row r="509" spans="2:65" s="1" customFormat="1" ht="16.5" customHeight="1" x14ac:dyDescent="0.2">
      <c r="B509" s="32"/>
      <c r="C509" s="158" t="s">
        <v>1357</v>
      </c>
      <c r="D509" s="158" t="s">
        <v>230</v>
      </c>
      <c r="E509" s="159" t="s">
        <v>1358</v>
      </c>
      <c r="F509" s="160" t="s">
        <v>1359</v>
      </c>
      <c r="G509" s="161" t="s">
        <v>215</v>
      </c>
      <c r="H509" s="162">
        <v>136.583</v>
      </c>
      <c r="I509" s="163"/>
      <c r="J509" s="164">
        <f>ROUND(I509*H509,2)</f>
        <v>0</v>
      </c>
      <c r="K509" s="160" t="s">
        <v>216</v>
      </c>
      <c r="L509" s="165"/>
      <c r="M509" s="166" t="s">
        <v>1</v>
      </c>
      <c r="N509" s="167" t="s">
        <v>38</v>
      </c>
      <c r="P509" s="137">
        <f>O509*H509</f>
        <v>0</v>
      </c>
      <c r="Q509" s="137">
        <v>2.8999999999999998E-3</v>
      </c>
      <c r="R509" s="137">
        <f>Q509*H509</f>
        <v>0.39609069999999996</v>
      </c>
      <c r="S509" s="137">
        <v>0</v>
      </c>
      <c r="T509" s="138">
        <f>S509*H509</f>
        <v>0</v>
      </c>
      <c r="AR509" s="139" t="s">
        <v>244</v>
      </c>
      <c r="AT509" s="139" t="s">
        <v>230</v>
      </c>
      <c r="AU509" s="139" t="s">
        <v>81</v>
      </c>
      <c r="AY509" s="17" t="s">
        <v>211</v>
      </c>
      <c r="BE509" s="140">
        <f>IF(N509="základní",J509,0)</f>
        <v>0</v>
      </c>
      <c r="BF509" s="140">
        <f>IF(N509="snížená",J509,0)</f>
        <v>0</v>
      </c>
      <c r="BG509" s="140">
        <f>IF(N509="zákl. přenesená",J509,0)</f>
        <v>0</v>
      </c>
      <c r="BH509" s="140">
        <f>IF(N509="sníž. přenesená",J509,0)</f>
        <v>0</v>
      </c>
      <c r="BI509" s="140">
        <f>IF(N509="nulová",J509,0)</f>
        <v>0</v>
      </c>
      <c r="BJ509" s="17" t="s">
        <v>81</v>
      </c>
      <c r="BK509" s="140">
        <f>ROUND(I509*H509,2)</f>
        <v>0</v>
      </c>
      <c r="BL509" s="17" t="s">
        <v>210</v>
      </c>
      <c r="BM509" s="139" t="s">
        <v>1360</v>
      </c>
    </row>
    <row r="510" spans="2:65" s="1" customFormat="1" ht="11.25" x14ac:dyDescent="0.2">
      <c r="B510" s="32"/>
      <c r="D510" s="141" t="s">
        <v>218</v>
      </c>
      <c r="F510" s="142" t="s">
        <v>1359</v>
      </c>
      <c r="I510" s="143"/>
      <c r="L510" s="32"/>
      <c r="M510" s="144"/>
      <c r="T510" s="56"/>
      <c r="AT510" s="17" t="s">
        <v>218</v>
      </c>
      <c r="AU510" s="17" t="s">
        <v>81</v>
      </c>
    </row>
    <row r="511" spans="2:65" s="1" customFormat="1" ht="24.2" customHeight="1" x14ac:dyDescent="0.2">
      <c r="B511" s="32"/>
      <c r="C511" s="128" t="s">
        <v>1361</v>
      </c>
      <c r="D511" s="128" t="s">
        <v>212</v>
      </c>
      <c r="E511" s="129" t="s">
        <v>1362</v>
      </c>
      <c r="F511" s="130" t="s">
        <v>1363</v>
      </c>
      <c r="G511" s="131" t="s">
        <v>215</v>
      </c>
      <c r="H511" s="132">
        <v>131.33000000000001</v>
      </c>
      <c r="I511" s="133"/>
      <c r="J511" s="134">
        <f>ROUND(I511*H511,2)</f>
        <v>0</v>
      </c>
      <c r="K511" s="130" t="s">
        <v>216</v>
      </c>
      <c r="L511" s="32"/>
      <c r="M511" s="135" t="s">
        <v>1</v>
      </c>
      <c r="N511" s="136" t="s">
        <v>38</v>
      </c>
      <c r="P511" s="137">
        <f>O511*H511</f>
        <v>0</v>
      </c>
      <c r="Q511" s="137">
        <v>1.0000000000000001E-5</v>
      </c>
      <c r="R511" s="137">
        <f>Q511*H511</f>
        <v>1.3133000000000003E-3</v>
      </c>
      <c r="S511" s="137">
        <v>0</v>
      </c>
      <c r="T511" s="138">
        <f>S511*H511</f>
        <v>0</v>
      </c>
      <c r="AR511" s="139" t="s">
        <v>210</v>
      </c>
      <c r="AT511" s="139" t="s">
        <v>212</v>
      </c>
      <c r="AU511" s="139" t="s">
        <v>81</v>
      </c>
      <c r="AY511" s="17" t="s">
        <v>211</v>
      </c>
      <c r="BE511" s="140">
        <f>IF(N511="základní",J511,0)</f>
        <v>0</v>
      </c>
      <c r="BF511" s="140">
        <f>IF(N511="snížená",J511,0)</f>
        <v>0</v>
      </c>
      <c r="BG511" s="140">
        <f>IF(N511="zákl. přenesená",J511,0)</f>
        <v>0</v>
      </c>
      <c r="BH511" s="140">
        <f>IF(N511="sníž. přenesená",J511,0)</f>
        <v>0</v>
      </c>
      <c r="BI511" s="140">
        <f>IF(N511="nulová",J511,0)</f>
        <v>0</v>
      </c>
      <c r="BJ511" s="17" t="s">
        <v>81</v>
      </c>
      <c r="BK511" s="140">
        <f>ROUND(I511*H511,2)</f>
        <v>0</v>
      </c>
      <c r="BL511" s="17" t="s">
        <v>210</v>
      </c>
      <c r="BM511" s="139" t="s">
        <v>1364</v>
      </c>
    </row>
    <row r="512" spans="2:65" s="1" customFormat="1" ht="19.5" x14ac:dyDescent="0.2">
      <c r="B512" s="32"/>
      <c r="D512" s="141" t="s">
        <v>218</v>
      </c>
      <c r="F512" s="142" t="s">
        <v>1365</v>
      </c>
      <c r="I512" s="143"/>
      <c r="L512" s="32"/>
      <c r="M512" s="144"/>
      <c r="T512" s="56"/>
      <c r="AT512" s="17" t="s">
        <v>218</v>
      </c>
      <c r="AU512" s="17" t="s">
        <v>81</v>
      </c>
    </row>
    <row r="513" spans="2:65" s="12" customFormat="1" ht="11.25" x14ac:dyDescent="0.2">
      <c r="B513" s="151"/>
      <c r="D513" s="141" t="s">
        <v>220</v>
      </c>
      <c r="E513" s="152" t="s">
        <v>1366</v>
      </c>
      <c r="F513" s="153" t="s">
        <v>1225</v>
      </c>
      <c r="H513" s="154">
        <v>131.33000000000001</v>
      </c>
      <c r="I513" s="155"/>
      <c r="L513" s="151"/>
      <c r="M513" s="156"/>
      <c r="T513" s="157"/>
      <c r="AT513" s="152" t="s">
        <v>220</v>
      </c>
      <c r="AU513" s="152" t="s">
        <v>81</v>
      </c>
      <c r="AV513" s="12" t="s">
        <v>90</v>
      </c>
      <c r="AW513" s="12" t="s">
        <v>30</v>
      </c>
      <c r="AX513" s="12" t="s">
        <v>81</v>
      </c>
      <c r="AY513" s="152" t="s">
        <v>211</v>
      </c>
    </row>
    <row r="514" spans="2:65" s="1" customFormat="1" ht="16.5" customHeight="1" x14ac:dyDescent="0.2">
      <c r="B514" s="32"/>
      <c r="C514" s="158" t="s">
        <v>1367</v>
      </c>
      <c r="D514" s="158" t="s">
        <v>230</v>
      </c>
      <c r="E514" s="159" t="s">
        <v>1368</v>
      </c>
      <c r="F514" s="160" t="s">
        <v>1369</v>
      </c>
      <c r="G514" s="161" t="s">
        <v>215</v>
      </c>
      <c r="H514" s="162">
        <v>153.065</v>
      </c>
      <c r="I514" s="163"/>
      <c r="J514" s="164">
        <f>ROUND(I514*H514,2)</f>
        <v>0</v>
      </c>
      <c r="K514" s="160" t="s">
        <v>216</v>
      </c>
      <c r="L514" s="165"/>
      <c r="M514" s="166" t="s">
        <v>1</v>
      </c>
      <c r="N514" s="167" t="s">
        <v>38</v>
      </c>
      <c r="P514" s="137">
        <f>O514*H514</f>
        <v>0</v>
      </c>
      <c r="Q514" s="137">
        <v>1.0499999999999999E-3</v>
      </c>
      <c r="R514" s="137">
        <f>Q514*H514</f>
        <v>0.16071824999999998</v>
      </c>
      <c r="S514" s="137">
        <v>0</v>
      </c>
      <c r="T514" s="138">
        <f>S514*H514</f>
        <v>0</v>
      </c>
      <c r="AR514" s="139" t="s">
        <v>244</v>
      </c>
      <c r="AT514" s="139" t="s">
        <v>230</v>
      </c>
      <c r="AU514" s="139" t="s">
        <v>81</v>
      </c>
      <c r="AY514" s="17" t="s">
        <v>211</v>
      </c>
      <c r="BE514" s="140">
        <f>IF(N514="základní",J514,0)</f>
        <v>0</v>
      </c>
      <c r="BF514" s="140">
        <f>IF(N514="snížená",J514,0)</f>
        <v>0</v>
      </c>
      <c r="BG514" s="140">
        <f>IF(N514="zákl. přenesená",J514,0)</f>
        <v>0</v>
      </c>
      <c r="BH514" s="140">
        <f>IF(N514="sníž. přenesená",J514,0)</f>
        <v>0</v>
      </c>
      <c r="BI514" s="140">
        <f>IF(N514="nulová",J514,0)</f>
        <v>0</v>
      </c>
      <c r="BJ514" s="17" t="s">
        <v>81</v>
      </c>
      <c r="BK514" s="140">
        <f>ROUND(I514*H514,2)</f>
        <v>0</v>
      </c>
      <c r="BL514" s="17" t="s">
        <v>210</v>
      </c>
      <c r="BM514" s="139" t="s">
        <v>1370</v>
      </c>
    </row>
    <row r="515" spans="2:65" s="1" customFormat="1" ht="11.25" x14ac:dyDescent="0.2">
      <c r="B515" s="32"/>
      <c r="D515" s="141" t="s">
        <v>218</v>
      </c>
      <c r="F515" s="142" t="s">
        <v>1369</v>
      </c>
      <c r="I515" s="143"/>
      <c r="L515" s="32"/>
      <c r="M515" s="144"/>
      <c r="T515" s="56"/>
      <c r="AT515" s="17" t="s">
        <v>218</v>
      </c>
      <c r="AU515" s="17" t="s">
        <v>81</v>
      </c>
    </row>
    <row r="516" spans="2:65" s="1" customFormat="1" ht="24.2" customHeight="1" x14ac:dyDescent="0.2">
      <c r="B516" s="32"/>
      <c r="C516" s="128" t="s">
        <v>1371</v>
      </c>
      <c r="D516" s="128" t="s">
        <v>212</v>
      </c>
      <c r="E516" s="129" t="s">
        <v>1372</v>
      </c>
      <c r="F516" s="130" t="s">
        <v>1373</v>
      </c>
      <c r="G516" s="131" t="s">
        <v>1374</v>
      </c>
      <c r="H516" s="132">
        <v>1</v>
      </c>
      <c r="I516" s="133"/>
      <c r="J516" s="134">
        <f>ROUND(I516*H516,2)</f>
        <v>0</v>
      </c>
      <c r="K516" s="130" t="s">
        <v>1</v>
      </c>
      <c r="L516" s="32"/>
      <c r="M516" s="135" t="s">
        <v>1</v>
      </c>
      <c r="N516" s="136" t="s">
        <v>38</v>
      </c>
      <c r="P516" s="137">
        <f>O516*H516</f>
        <v>0</v>
      </c>
      <c r="Q516" s="137">
        <v>0</v>
      </c>
      <c r="R516" s="137">
        <f>Q516*H516</f>
        <v>0</v>
      </c>
      <c r="S516" s="137">
        <v>0</v>
      </c>
      <c r="T516" s="138">
        <f>S516*H516</f>
        <v>0</v>
      </c>
      <c r="AR516" s="139" t="s">
        <v>210</v>
      </c>
      <c r="AT516" s="139" t="s">
        <v>212</v>
      </c>
      <c r="AU516" s="139" t="s">
        <v>81</v>
      </c>
      <c r="AY516" s="17" t="s">
        <v>211</v>
      </c>
      <c r="BE516" s="140">
        <f>IF(N516="základní",J516,0)</f>
        <v>0</v>
      </c>
      <c r="BF516" s="140">
        <f>IF(N516="snížená",J516,0)</f>
        <v>0</v>
      </c>
      <c r="BG516" s="140">
        <f>IF(N516="zákl. přenesená",J516,0)</f>
        <v>0</v>
      </c>
      <c r="BH516" s="140">
        <f>IF(N516="sníž. přenesená",J516,0)</f>
        <v>0</v>
      </c>
      <c r="BI516" s="140">
        <f>IF(N516="nulová",J516,0)</f>
        <v>0</v>
      </c>
      <c r="BJ516" s="17" t="s">
        <v>81</v>
      </c>
      <c r="BK516" s="140">
        <f>ROUND(I516*H516,2)</f>
        <v>0</v>
      </c>
      <c r="BL516" s="17" t="s">
        <v>210</v>
      </c>
      <c r="BM516" s="139" t="s">
        <v>1375</v>
      </c>
    </row>
    <row r="517" spans="2:65" s="1" customFormat="1" ht="19.5" x14ac:dyDescent="0.2">
      <c r="B517" s="32"/>
      <c r="D517" s="141" t="s">
        <v>218</v>
      </c>
      <c r="F517" s="142" t="s">
        <v>1376</v>
      </c>
      <c r="I517" s="143"/>
      <c r="L517" s="32"/>
      <c r="M517" s="144"/>
      <c r="T517" s="56"/>
      <c r="AT517" s="17" t="s">
        <v>218</v>
      </c>
      <c r="AU517" s="17" t="s">
        <v>81</v>
      </c>
    </row>
    <row r="518" spans="2:65" s="12" customFormat="1" ht="11.25" x14ac:dyDescent="0.2">
      <c r="B518" s="151"/>
      <c r="D518" s="141" t="s">
        <v>220</v>
      </c>
      <c r="E518" s="152" t="s">
        <v>694</v>
      </c>
      <c r="F518" s="153" t="s">
        <v>1377</v>
      </c>
      <c r="H518" s="154">
        <v>1</v>
      </c>
      <c r="I518" s="155"/>
      <c r="L518" s="151"/>
      <c r="M518" s="156"/>
      <c r="T518" s="157"/>
      <c r="AT518" s="152" t="s">
        <v>220</v>
      </c>
      <c r="AU518" s="152" t="s">
        <v>81</v>
      </c>
      <c r="AV518" s="12" t="s">
        <v>90</v>
      </c>
      <c r="AW518" s="12" t="s">
        <v>30</v>
      </c>
      <c r="AX518" s="12" t="s">
        <v>81</v>
      </c>
      <c r="AY518" s="152" t="s">
        <v>211</v>
      </c>
    </row>
    <row r="519" spans="2:65" s="1" customFormat="1" ht="16.5" customHeight="1" x14ac:dyDescent="0.2">
      <c r="B519" s="32"/>
      <c r="C519" s="158" t="s">
        <v>1378</v>
      </c>
      <c r="D519" s="158" t="s">
        <v>230</v>
      </c>
      <c r="E519" s="159" t="s">
        <v>1379</v>
      </c>
      <c r="F519" s="160" t="s">
        <v>1380</v>
      </c>
      <c r="G519" s="161" t="s">
        <v>294</v>
      </c>
      <c r="H519" s="162">
        <v>1</v>
      </c>
      <c r="I519" s="163"/>
      <c r="J519" s="164">
        <f>ROUND(I519*H519,2)</f>
        <v>0</v>
      </c>
      <c r="K519" s="160" t="s">
        <v>1</v>
      </c>
      <c r="L519" s="165"/>
      <c r="M519" s="166" t="s">
        <v>1</v>
      </c>
      <c r="N519" s="167" t="s">
        <v>38</v>
      </c>
      <c r="P519" s="137">
        <f>O519*H519</f>
        <v>0</v>
      </c>
      <c r="Q519" s="137">
        <v>9.5E-4</v>
      </c>
      <c r="R519" s="137">
        <f>Q519*H519</f>
        <v>9.5E-4</v>
      </c>
      <c r="S519" s="137">
        <v>0</v>
      </c>
      <c r="T519" s="138">
        <f>S519*H519</f>
        <v>0</v>
      </c>
      <c r="AR519" s="139" t="s">
        <v>244</v>
      </c>
      <c r="AT519" s="139" t="s">
        <v>230</v>
      </c>
      <c r="AU519" s="139" t="s">
        <v>81</v>
      </c>
      <c r="AY519" s="17" t="s">
        <v>211</v>
      </c>
      <c r="BE519" s="140">
        <f>IF(N519="základní",J519,0)</f>
        <v>0</v>
      </c>
      <c r="BF519" s="140">
        <f>IF(N519="snížená",J519,0)</f>
        <v>0</v>
      </c>
      <c r="BG519" s="140">
        <f>IF(N519="zákl. přenesená",J519,0)</f>
        <v>0</v>
      </c>
      <c r="BH519" s="140">
        <f>IF(N519="sníž. přenesená",J519,0)</f>
        <v>0</v>
      </c>
      <c r="BI519" s="140">
        <f>IF(N519="nulová",J519,0)</f>
        <v>0</v>
      </c>
      <c r="BJ519" s="17" t="s">
        <v>81</v>
      </c>
      <c r="BK519" s="140">
        <f>ROUND(I519*H519,2)</f>
        <v>0</v>
      </c>
      <c r="BL519" s="17" t="s">
        <v>210</v>
      </c>
      <c r="BM519" s="139" t="s">
        <v>1381</v>
      </c>
    </row>
    <row r="520" spans="2:65" s="1" customFormat="1" ht="11.25" x14ac:dyDescent="0.2">
      <c r="B520" s="32"/>
      <c r="D520" s="141" t="s">
        <v>218</v>
      </c>
      <c r="F520" s="142" t="s">
        <v>1380</v>
      </c>
      <c r="I520" s="143"/>
      <c r="L520" s="32"/>
      <c r="M520" s="144"/>
      <c r="T520" s="56"/>
      <c r="AT520" s="17" t="s">
        <v>218</v>
      </c>
      <c r="AU520" s="17" t="s">
        <v>81</v>
      </c>
    </row>
    <row r="521" spans="2:65" s="1" customFormat="1" ht="16.5" customHeight="1" x14ac:dyDescent="0.2">
      <c r="B521" s="32"/>
      <c r="C521" s="158" t="s">
        <v>1382</v>
      </c>
      <c r="D521" s="158" t="s">
        <v>230</v>
      </c>
      <c r="E521" s="159" t="s">
        <v>1383</v>
      </c>
      <c r="F521" s="160" t="s">
        <v>1384</v>
      </c>
      <c r="G521" s="161" t="s">
        <v>237</v>
      </c>
      <c r="H521" s="162">
        <v>2.5</v>
      </c>
      <c r="I521" s="163"/>
      <c r="J521" s="164">
        <f>ROUND(I521*H521,2)</f>
        <v>0</v>
      </c>
      <c r="K521" s="160" t="s">
        <v>216</v>
      </c>
      <c r="L521" s="165"/>
      <c r="M521" s="166" t="s">
        <v>1</v>
      </c>
      <c r="N521" s="167" t="s">
        <v>38</v>
      </c>
      <c r="P521" s="137">
        <f>O521*H521</f>
        <v>0</v>
      </c>
      <c r="Q521" s="137">
        <v>1.2999999999999999E-2</v>
      </c>
      <c r="R521" s="137">
        <f>Q521*H521</f>
        <v>3.2500000000000001E-2</v>
      </c>
      <c r="S521" s="137">
        <v>0</v>
      </c>
      <c r="T521" s="138">
        <f>S521*H521</f>
        <v>0</v>
      </c>
      <c r="AR521" s="139" t="s">
        <v>244</v>
      </c>
      <c r="AT521" s="139" t="s">
        <v>230</v>
      </c>
      <c r="AU521" s="139" t="s">
        <v>81</v>
      </c>
      <c r="AY521" s="17" t="s">
        <v>211</v>
      </c>
      <c r="BE521" s="140">
        <f>IF(N521="základní",J521,0)</f>
        <v>0</v>
      </c>
      <c r="BF521" s="140">
        <f>IF(N521="snížená",J521,0)</f>
        <v>0</v>
      </c>
      <c r="BG521" s="140">
        <f>IF(N521="zákl. přenesená",J521,0)</f>
        <v>0</v>
      </c>
      <c r="BH521" s="140">
        <f>IF(N521="sníž. přenesená",J521,0)</f>
        <v>0</v>
      </c>
      <c r="BI521" s="140">
        <f>IF(N521="nulová",J521,0)</f>
        <v>0</v>
      </c>
      <c r="BJ521" s="17" t="s">
        <v>81</v>
      </c>
      <c r="BK521" s="140">
        <f>ROUND(I521*H521,2)</f>
        <v>0</v>
      </c>
      <c r="BL521" s="17" t="s">
        <v>210</v>
      </c>
      <c r="BM521" s="139" t="s">
        <v>1385</v>
      </c>
    </row>
    <row r="522" spans="2:65" s="1" customFormat="1" ht="11.25" x14ac:dyDescent="0.2">
      <c r="B522" s="32"/>
      <c r="D522" s="141" t="s">
        <v>218</v>
      </c>
      <c r="F522" s="142" t="s">
        <v>1384</v>
      </c>
      <c r="I522" s="143"/>
      <c r="L522" s="32"/>
      <c r="M522" s="144"/>
      <c r="T522" s="56"/>
      <c r="AT522" s="17" t="s">
        <v>218</v>
      </c>
      <c r="AU522" s="17" t="s">
        <v>81</v>
      </c>
    </row>
    <row r="523" spans="2:65" s="1" customFormat="1" ht="16.5" customHeight="1" x14ac:dyDescent="0.2">
      <c r="B523" s="32"/>
      <c r="C523" s="158" t="s">
        <v>1386</v>
      </c>
      <c r="D523" s="158" t="s">
        <v>230</v>
      </c>
      <c r="E523" s="159" t="s">
        <v>1387</v>
      </c>
      <c r="F523" s="160" t="s">
        <v>1388</v>
      </c>
      <c r="G523" s="161" t="s">
        <v>237</v>
      </c>
      <c r="H523" s="162">
        <v>1</v>
      </c>
      <c r="I523" s="163"/>
      <c r="J523" s="164">
        <f>ROUND(I523*H523,2)</f>
        <v>0</v>
      </c>
      <c r="K523" s="160" t="s">
        <v>216</v>
      </c>
      <c r="L523" s="165"/>
      <c r="M523" s="166" t="s">
        <v>1</v>
      </c>
      <c r="N523" s="167" t="s">
        <v>38</v>
      </c>
      <c r="P523" s="137">
        <f>O523*H523</f>
        <v>0</v>
      </c>
      <c r="Q523" s="137">
        <v>0.03</v>
      </c>
      <c r="R523" s="137">
        <f>Q523*H523</f>
        <v>0.03</v>
      </c>
      <c r="S523" s="137">
        <v>0</v>
      </c>
      <c r="T523" s="138">
        <f>S523*H523</f>
        <v>0</v>
      </c>
      <c r="AR523" s="139" t="s">
        <v>244</v>
      </c>
      <c r="AT523" s="139" t="s">
        <v>230</v>
      </c>
      <c r="AU523" s="139" t="s">
        <v>81</v>
      </c>
      <c r="AY523" s="17" t="s">
        <v>211</v>
      </c>
      <c r="BE523" s="140">
        <f>IF(N523="základní",J523,0)</f>
        <v>0</v>
      </c>
      <c r="BF523" s="140">
        <f>IF(N523="snížená",J523,0)</f>
        <v>0</v>
      </c>
      <c r="BG523" s="140">
        <f>IF(N523="zákl. přenesená",J523,0)</f>
        <v>0</v>
      </c>
      <c r="BH523" s="140">
        <f>IF(N523="sníž. přenesená",J523,0)</f>
        <v>0</v>
      </c>
      <c r="BI523" s="140">
        <f>IF(N523="nulová",J523,0)</f>
        <v>0</v>
      </c>
      <c r="BJ523" s="17" t="s">
        <v>81</v>
      </c>
      <c r="BK523" s="140">
        <f>ROUND(I523*H523,2)</f>
        <v>0</v>
      </c>
      <c r="BL523" s="17" t="s">
        <v>210</v>
      </c>
      <c r="BM523" s="139" t="s">
        <v>1389</v>
      </c>
    </row>
    <row r="524" spans="2:65" s="1" customFormat="1" ht="11.25" x14ac:dyDescent="0.2">
      <c r="B524" s="32"/>
      <c r="D524" s="141" t="s">
        <v>218</v>
      </c>
      <c r="F524" s="142" t="s">
        <v>1388</v>
      </c>
      <c r="I524" s="143"/>
      <c r="L524" s="32"/>
      <c r="M524" s="144"/>
      <c r="T524" s="56"/>
      <c r="AT524" s="17" t="s">
        <v>218</v>
      </c>
      <c r="AU524" s="17" t="s">
        <v>81</v>
      </c>
    </row>
    <row r="525" spans="2:65" s="1" customFormat="1" ht="24.2" customHeight="1" x14ac:dyDescent="0.2">
      <c r="B525" s="32"/>
      <c r="C525" s="128" t="s">
        <v>95</v>
      </c>
      <c r="D525" s="128" t="s">
        <v>212</v>
      </c>
      <c r="E525" s="129" t="s">
        <v>1390</v>
      </c>
      <c r="F525" s="130" t="s">
        <v>1391</v>
      </c>
      <c r="G525" s="131" t="s">
        <v>1317</v>
      </c>
      <c r="H525" s="171"/>
      <c r="I525" s="133"/>
      <c r="J525" s="134">
        <f>ROUND(I525*H525,2)</f>
        <v>0</v>
      </c>
      <c r="K525" s="130" t="s">
        <v>216</v>
      </c>
      <c r="L525" s="32"/>
      <c r="M525" s="135" t="s">
        <v>1</v>
      </c>
      <c r="N525" s="136" t="s">
        <v>38</v>
      </c>
      <c r="P525" s="137">
        <f>O525*H525</f>
        <v>0</v>
      </c>
      <c r="Q525" s="137">
        <v>0</v>
      </c>
      <c r="R525" s="137">
        <f>Q525*H525</f>
        <v>0</v>
      </c>
      <c r="S525" s="137">
        <v>0</v>
      </c>
      <c r="T525" s="138">
        <f>S525*H525</f>
        <v>0</v>
      </c>
      <c r="AR525" s="139" t="s">
        <v>210</v>
      </c>
      <c r="AT525" s="139" t="s">
        <v>212</v>
      </c>
      <c r="AU525" s="139" t="s">
        <v>81</v>
      </c>
      <c r="AY525" s="17" t="s">
        <v>211</v>
      </c>
      <c r="BE525" s="140">
        <f>IF(N525="základní",J525,0)</f>
        <v>0</v>
      </c>
      <c r="BF525" s="140">
        <f>IF(N525="snížená",J525,0)</f>
        <v>0</v>
      </c>
      <c r="BG525" s="140">
        <f>IF(N525="zákl. přenesená",J525,0)</f>
        <v>0</v>
      </c>
      <c r="BH525" s="140">
        <f>IF(N525="sníž. přenesená",J525,0)</f>
        <v>0</v>
      </c>
      <c r="BI525" s="140">
        <f>IF(N525="nulová",J525,0)</f>
        <v>0</v>
      </c>
      <c r="BJ525" s="17" t="s">
        <v>81</v>
      </c>
      <c r="BK525" s="140">
        <f>ROUND(I525*H525,2)</f>
        <v>0</v>
      </c>
      <c r="BL525" s="17" t="s">
        <v>210</v>
      </c>
      <c r="BM525" s="139" t="s">
        <v>1392</v>
      </c>
    </row>
    <row r="526" spans="2:65" s="1" customFormat="1" ht="19.5" x14ac:dyDescent="0.2">
      <c r="B526" s="32"/>
      <c r="D526" s="141" t="s">
        <v>218</v>
      </c>
      <c r="F526" s="142" t="s">
        <v>1391</v>
      </c>
      <c r="I526" s="143"/>
      <c r="L526" s="32"/>
      <c r="M526" s="144"/>
      <c r="T526" s="56"/>
      <c r="AT526" s="17" t="s">
        <v>218</v>
      </c>
      <c r="AU526" s="17" t="s">
        <v>81</v>
      </c>
    </row>
    <row r="527" spans="2:65" s="10" customFormat="1" ht="25.9" customHeight="1" x14ac:dyDescent="0.2">
      <c r="B527" s="118"/>
      <c r="D527" s="119" t="s">
        <v>72</v>
      </c>
      <c r="E527" s="120" t="s">
        <v>1393</v>
      </c>
      <c r="F527" s="120" t="s">
        <v>1394</v>
      </c>
      <c r="I527" s="121"/>
      <c r="J527" s="122">
        <f>BK527</f>
        <v>0</v>
      </c>
      <c r="L527" s="118"/>
      <c r="M527" s="123"/>
      <c r="P527" s="124">
        <f>SUM(P528:P531)</f>
        <v>0</v>
      </c>
      <c r="R527" s="124">
        <f>SUM(R528:R531)</f>
        <v>5.3039999999999997E-2</v>
      </c>
      <c r="T527" s="125">
        <f>SUM(T528:T531)</f>
        <v>0</v>
      </c>
      <c r="AR527" s="119" t="s">
        <v>210</v>
      </c>
      <c r="AT527" s="126" t="s">
        <v>72</v>
      </c>
      <c r="AU527" s="126" t="s">
        <v>73</v>
      </c>
      <c r="AY527" s="119" t="s">
        <v>211</v>
      </c>
      <c r="BK527" s="127">
        <f>SUM(BK528:BK531)</f>
        <v>0</v>
      </c>
    </row>
    <row r="528" spans="2:65" s="1" customFormat="1" ht="16.5" customHeight="1" x14ac:dyDescent="0.2">
      <c r="B528" s="32"/>
      <c r="C528" s="128" t="s">
        <v>1395</v>
      </c>
      <c r="D528" s="128" t="s">
        <v>212</v>
      </c>
      <c r="E528" s="129" t="s">
        <v>1396</v>
      </c>
      <c r="F528" s="130" t="s">
        <v>1397</v>
      </c>
      <c r="G528" s="131" t="s">
        <v>294</v>
      </c>
      <c r="H528" s="132">
        <v>2</v>
      </c>
      <c r="I528" s="133"/>
      <c r="J528" s="134">
        <f>ROUND(I528*H528,2)</f>
        <v>0</v>
      </c>
      <c r="K528" s="130" t="s">
        <v>216</v>
      </c>
      <c r="L528" s="32"/>
      <c r="M528" s="135" t="s">
        <v>1</v>
      </c>
      <c r="N528" s="136" t="s">
        <v>38</v>
      </c>
      <c r="P528" s="137">
        <f>O528*H528</f>
        <v>0</v>
      </c>
      <c r="Q528" s="137">
        <v>2.6519999999999998E-2</v>
      </c>
      <c r="R528" s="137">
        <f>Q528*H528</f>
        <v>5.3039999999999997E-2</v>
      </c>
      <c r="S528" s="137">
        <v>0</v>
      </c>
      <c r="T528" s="138">
        <f>S528*H528</f>
        <v>0</v>
      </c>
      <c r="AR528" s="139" t="s">
        <v>210</v>
      </c>
      <c r="AT528" s="139" t="s">
        <v>212</v>
      </c>
      <c r="AU528" s="139" t="s">
        <v>81</v>
      </c>
      <c r="AY528" s="17" t="s">
        <v>211</v>
      </c>
      <c r="BE528" s="140">
        <f>IF(N528="základní",J528,0)</f>
        <v>0</v>
      </c>
      <c r="BF528" s="140">
        <f>IF(N528="snížená",J528,0)</f>
        <v>0</v>
      </c>
      <c r="BG528" s="140">
        <f>IF(N528="zákl. přenesená",J528,0)</f>
        <v>0</v>
      </c>
      <c r="BH528" s="140">
        <f>IF(N528="sníž. přenesená",J528,0)</f>
        <v>0</v>
      </c>
      <c r="BI528" s="140">
        <f>IF(N528="nulová",J528,0)</f>
        <v>0</v>
      </c>
      <c r="BJ528" s="17" t="s">
        <v>81</v>
      </c>
      <c r="BK528" s="140">
        <f>ROUND(I528*H528,2)</f>
        <v>0</v>
      </c>
      <c r="BL528" s="17" t="s">
        <v>210</v>
      </c>
      <c r="BM528" s="139" t="s">
        <v>1398</v>
      </c>
    </row>
    <row r="529" spans="2:65" s="1" customFormat="1" ht="11.25" x14ac:dyDescent="0.2">
      <c r="B529" s="32"/>
      <c r="D529" s="141" t="s">
        <v>218</v>
      </c>
      <c r="F529" s="142" t="s">
        <v>1397</v>
      </c>
      <c r="I529" s="143"/>
      <c r="L529" s="32"/>
      <c r="M529" s="144"/>
      <c r="T529" s="56"/>
      <c r="AT529" s="17" t="s">
        <v>218</v>
      </c>
      <c r="AU529" s="17" t="s">
        <v>81</v>
      </c>
    </row>
    <row r="530" spans="2:65" s="1" customFormat="1" ht="24.2" customHeight="1" x14ac:dyDescent="0.2">
      <c r="B530" s="32"/>
      <c r="C530" s="128" t="s">
        <v>1399</v>
      </c>
      <c r="D530" s="128" t="s">
        <v>212</v>
      </c>
      <c r="E530" s="129" t="s">
        <v>1400</v>
      </c>
      <c r="F530" s="130" t="s">
        <v>1401</v>
      </c>
      <c r="G530" s="131" t="s">
        <v>1317</v>
      </c>
      <c r="H530" s="171"/>
      <c r="I530" s="133"/>
      <c r="J530" s="134">
        <f>ROUND(I530*H530,2)</f>
        <v>0</v>
      </c>
      <c r="K530" s="130" t="s">
        <v>216</v>
      </c>
      <c r="L530" s="32"/>
      <c r="M530" s="135" t="s">
        <v>1</v>
      </c>
      <c r="N530" s="136" t="s">
        <v>38</v>
      </c>
      <c r="P530" s="137">
        <f>O530*H530</f>
        <v>0</v>
      </c>
      <c r="Q530" s="137">
        <v>0</v>
      </c>
      <c r="R530" s="137">
        <f>Q530*H530</f>
        <v>0</v>
      </c>
      <c r="S530" s="137">
        <v>0</v>
      </c>
      <c r="T530" s="138">
        <f>S530*H530</f>
        <v>0</v>
      </c>
      <c r="AR530" s="139" t="s">
        <v>210</v>
      </c>
      <c r="AT530" s="139" t="s">
        <v>212</v>
      </c>
      <c r="AU530" s="139" t="s">
        <v>81</v>
      </c>
      <c r="AY530" s="17" t="s">
        <v>211</v>
      </c>
      <c r="BE530" s="140">
        <f>IF(N530="základní",J530,0)</f>
        <v>0</v>
      </c>
      <c r="BF530" s="140">
        <f>IF(N530="snížená",J530,0)</f>
        <v>0</v>
      </c>
      <c r="BG530" s="140">
        <f>IF(N530="zákl. přenesená",J530,0)</f>
        <v>0</v>
      </c>
      <c r="BH530" s="140">
        <f>IF(N530="sníž. přenesená",J530,0)</f>
        <v>0</v>
      </c>
      <c r="BI530" s="140">
        <f>IF(N530="nulová",J530,0)</f>
        <v>0</v>
      </c>
      <c r="BJ530" s="17" t="s">
        <v>81</v>
      </c>
      <c r="BK530" s="140">
        <f>ROUND(I530*H530,2)</f>
        <v>0</v>
      </c>
      <c r="BL530" s="17" t="s">
        <v>210</v>
      </c>
      <c r="BM530" s="139" t="s">
        <v>1402</v>
      </c>
    </row>
    <row r="531" spans="2:65" s="1" customFormat="1" ht="19.5" x14ac:dyDescent="0.2">
      <c r="B531" s="32"/>
      <c r="D531" s="141" t="s">
        <v>218</v>
      </c>
      <c r="F531" s="142" t="s">
        <v>1401</v>
      </c>
      <c r="I531" s="143"/>
      <c r="L531" s="32"/>
      <c r="M531" s="144"/>
      <c r="T531" s="56"/>
      <c r="AT531" s="17" t="s">
        <v>218</v>
      </c>
      <c r="AU531" s="17" t="s">
        <v>81</v>
      </c>
    </row>
    <row r="532" spans="2:65" s="10" customFormat="1" ht="25.9" customHeight="1" x14ac:dyDescent="0.2">
      <c r="B532" s="118"/>
      <c r="D532" s="119" t="s">
        <v>72</v>
      </c>
      <c r="E532" s="120" t="s">
        <v>252</v>
      </c>
      <c r="F532" s="120" t="s">
        <v>253</v>
      </c>
      <c r="I532" s="121"/>
      <c r="J532" s="122">
        <f>BK532</f>
        <v>0</v>
      </c>
      <c r="L532" s="118"/>
      <c r="M532" s="123"/>
      <c r="P532" s="124">
        <f>SUM(P533:P537)</f>
        <v>0</v>
      </c>
      <c r="R532" s="124">
        <f>SUM(R533:R537)</f>
        <v>8.0000000000000004E-4</v>
      </c>
      <c r="T532" s="125">
        <f>SUM(T533:T537)</f>
        <v>0</v>
      </c>
      <c r="AR532" s="119" t="s">
        <v>210</v>
      </c>
      <c r="AT532" s="126" t="s">
        <v>72</v>
      </c>
      <c r="AU532" s="126" t="s">
        <v>73</v>
      </c>
      <c r="AY532" s="119" t="s">
        <v>211</v>
      </c>
      <c r="BK532" s="127">
        <f>SUM(BK533:BK537)</f>
        <v>0</v>
      </c>
    </row>
    <row r="533" spans="2:65" s="1" customFormat="1" ht="24.2" customHeight="1" x14ac:dyDescent="0.2">
      <c r="B533" s="32"/>
      <c r="C533" s="128" t="s">
        <v>1403</v>
      </c>
      <c r="D533" s="128" t="s">
        <v>212</v>
      </c>
      <c r="E533" s="129" t="s">
        <v>1404</v>
      </c>
      <c r="F533" s="130" t="s">
        <v>1405</v>
      </c>
      <c r="G533" s="131" t="s">
        <v>257</v>
      </c>
      <c r="H533" s="132">
        <v>1</v>
      </c>
      <c r="I533" s="133"/>
      <c r="J533" s="134">
        <f>ROUND(I533*H533,2)</f>
        <v>0</v>
      </c>
      <c r="K533" s="130" t="s">
        <v>216</v>
      </c>
      <c r="L533" s="32"/>
      <c r="M533" s="135" t="s">
        <v>1</v>
      </c>
      <c r="N533" s="136" t="s">
        <v>38</v>
      </c>
      <c r="P533" s="137">
        <f>O533*H533</f>
        <v>0</v>
      </c>
      <c r="Q533" s="137">
        <v>8.0000000000000004E-4</v>
      </c>
      <c r="R533" s="137">
        <f>Q533*H533</f>
        <v>8.0000000000000004E-4</v>
      </c>
      <c r="S533" s="137">
        <v>0</v>
      </c>
      <c r="T533" s="138">
        <f>S533*H533</f>
        <v>0</v>
      </c>
      <c r="AR533" s="139" t="s">
        <v>210</v>
      </c>
      <c r="AT533" s="139" t="s">
        <v>212</v>
      </c>
      <c r="AU533" s="139" t="s">
        <v>81</v>
      </c>
      <c r="AY533" s="17" t="s">
        <v>211</v>
      </c>
      <c r="BE533" s="140">
        <f>IF(N533="základní",J533,0)</f>
        <v>0</v>
      </c>
      <c r="BF533" s="140">
        <f>IF(N533="snížená",J533,0)</f>
        <v>0</v>
      </c>
      <c r="BG533" s="140">
        <f>IF(N533="zákl. přenesená",J533,0)</f>
        <v>0</v>
      </c>
      <c r="BH533" s="140">
        <f>IF(N533="sníž. přenesená",J533,0)</f>
        <v>0</v>
      </c>
      <c r="BI533" s="140">
        <f>IF(N533="nulová",J533,0)</f>
        <v>0</v>
      </c>
      <c r="BJ533" s="17" t="s">
        <v>81</v>
      </c>
      <c r="BK533" s="140">
        <f>ROUND(I533*H533,2)</f>
        <v>0</v>
      </c>
      <c r="BL533" s="17" t="s">
        <v>210</v>
      </c>
      <c r="BM533" s="139" t="s">
        <v>1406</v>
      </c>
    </row>
    <row r="534" spans="2:65" s="1" customFormat="1" ht="11.25" x14ac:dyDescent="0.2">
      <c r="B534" s="32"/>
      <c r="D534" s="141" t="s">
        <v>218</v>
      </c>
      <c r="F534" s="142" t="s">
        <v>1405</v>
      </c>
      <c r="I534" s="143"/>
      <c r="L534" s="32"/>
      <c r="M534" s="144"/>
      <c r="T534" s="56"/>
      <c r="AT534" s="17" t="s">
        <v>218</v>
      </c>
      <c r="AU534" s="17" t="s">
        <v>81</v>
      </c>
    </row>
    <row r="535" spans="2:65" s="12" customFormat="1" ht="11.25" x14ac:dyDescent="0.2">
      <c r="B535" s="151"/>
      <c r="D535" s="141" t="s">
        <v>220</v>
      </c>
      <c r="E535" s="152" t="s">
        <v>1407</v>
      </c>
      <c r="F535" s="153" t="s">
        <v>1408</v>
      </c>
      <c r="H535" s="154">
        <v>1</v>
      </c>
      <c r="I535" s="155"/>
      <c r="L535" s="151"/>
      <c r="M535" s="156"/>
      <c r="T535" s="157"/>
      <c r="AT535" s="152" t="s">
        <v>220</v>
      </c>
      <c r="AU535" s="152" t="s">
        <v>81</v>
      </c>
      <c r="AV535" s="12" t="s">
        <v>90</v>
      </c>
      <c r="AW535" s="12" t="s">
        <v>30</v>
      </c>
      <c r="AX535" s="12" t="s">
        <v>81</v>
      </c>
      <c r="AY535" s="152" t="s">
        <v>211</v>
      </c>
    </row>
    <row r="536" spans="2:65" s="1" customFormat="1" ht="24.2" customHeight="1" x14ac:dyDescent="0.2">
      <c r="B536" s="32"/>
      <c r="C536" s="128" t="s">
        <v>1409</v>
      </c>
      <c r="D536" s="128" t="s">
        <v>212</v>
      </c>
      <c r="E536" s="129" t="s">
        <v>1410</v>
      </c>
      <c r="F536" s="130" t="s">
        <v>1411</v>
      </c>
      <c r="G536" s="131" t="s">
        <v>1317</v>
      </c>
      <c r="H536" s="171"/>
      <c r="I536" s="133"/>
      <c r="J536" s="134">
        <f>ROUND(I536*H536,2)</f>
        <v>0</v>
      </c>
      <c r="K536" s="130" t="s">
        <v>216</v>
      </c>
      <c r="L536" s="32"/>
      <c r="M536" s="135" t="s">
        <v>1</v>
      </c>
      <c r="N536" s="136" t="s">
        <v>38</v>
      </c>
      <c r="P536" s="137">
        <f>O536*H536</f>
        <v>0</v>
      </c>
      <c r="Q536" s="137">
        <v>0</v>
      </c>
      <c r="R536" s="137">
        <f>Q536*H536</f>
        <v>0</v>
      </c>
      <c r="S536" s="137">
        <v>0</v>
      </c>
      <c r="T536" s="138">
        <f>S536*H536</f>
        <v>0</v>
      </c>
      <c r="AR536" s="139" t="s">
        <v>210</v>
      </c>
      <c r="AT536" s="139" t="s">
        <v>212</v>
      </c>
      <c r="AU536" s="139" t="s">
        <v>81</v>
      </c>
      <c r="AY536" s="17" t="s">
        <v>211</v>
      </c>
      <c r="BE536" s="140">
        <f>IF(N536="základní",J536,0)</f>
        <v>0</v>
      </c>
      <c r="BF536" s="140">
        <f>IF(N536="snížená",J536,0)</f>
        <v>0</v>
      </c>
      <c r="BG536" s="140">
        <f>IF(N536="zákl. přenesená",J536,0)</f>
        <v>0</v>
      </c>
      <c r="BH536" s="140">
        <f>IF(N536="sníž. přenesená",J536,0)</f>
        <v>0</v>
      </c>
      <c r="BI536" s="140">
        <f>IF(N536="nulová",J536,0)</f>
        <v>0</v>
      </c>
      <c r="BJ536" s="17" t="s">
        <v>81</v>
      </c>
      <c r="BK536" s="140">
        <f>ROUND(I536*H536,2)</f>
        <v>0</v>
      </c>
      <c r="BL536" s="17" t="s">
        <v>210</v>
      </c>
      <c r="BM536" s="139" t="s">
        <v>1412</v>
      </c>
    </row>
    <row r="537" spans="2:65" s="1" customFormat="1" ht="19.5" x14ac:dyDescent="0.2">
      <c r="B537" s="32"/>
      <c r="D537" s="141" t="s">
        <v>218</v>
      </c>
      <c r="F537" s="142" t="s">
        <v>1411</v>
      </c>
      <c r="I537" s="143"/>
      <c r="L537" s="32"/>
      <c r="M537" s="144"/>
      <c r="T537" s="56"/>
      <c r="AT537" s="17" t="s">
        <v>218</v>
      </c>
      <c r="AU537" s="17" t="s">
        <v>81</v>
      </c>
    </row>
    <row r="538" spans="2:65" s="10" customFormat="1" ht="25.9" customHeight="1" x14ac:dyDescent="0.2">
      <c r="B538" s="118"/>
      <c r="D538" s="119" t="s">
        <v>72</v>
      </c>
      <c r="E538" s="120" t="s">
        <v>348</v>
      </c>
      <c r="F538" s="120" t="s">
        <v>349</v>
      </c>
      <c r="I538" s="121"/>
      <c r="J538" s="122">
        <f>BK538</f>
        <v>0</v>
      </c>
      <c r="L538" s="118"/>
      <c r="M538" s="123"/>
      <c r="P538" s="124">
        <f>SUM(P539:P579)</f>
        <v>0</v>
      </c>
      <c r="R538" s="124">
        <f>SUM(R539:R579)</f>
        <v>6.0251165900000005</v>
      </c>
      <c r="T538" s="125">
        <f>SUM(T539:T579)</f>
        <v>0</v>
      </c>
      <c r="AR538" s="119" t="s">
        <v>210</v>
      </c>
      <c r="AT538" s="126" t="s">
        <v>72</v>
      </c>
      <c r="AU538" s="126" t="s">
        <v>73</v>
      </c>
      <c r="AY538" s="119" t="s">
        <v>211</v>
      </c>
      <c r="BK538" s="127">
        <f>SUM(BK539:BK579)</f>
        <v>0</v>
      </c>
    </row>
    <row r="539" spans="2:65" s="1" customFormat="1" ht="24.2" customHeight="1" x14ac:dyDescent="0.2">
      <c r="B539" s="32"/>
      <c r="C539" s="128" t="s">
        <v>1413</v>
      </c>
      <c r="D539" s="128" t="s">
        <v>212</v>
      </c>
      <c r="E539" s="129" t="s">
        <v>1414</v>
      </c>
      <c r="F539" s="130" t="s">
        <v>1415</v>
      </c>
      <c r="G539" s="131" t="s">
        <v>237</v>
      </c>
      <c r="H539" s="132">
        <v>17.254999999999999</v>
      </c>
      <c r="I539" s="133"/>
      <c r="J539" s="134">
        <f>ROUND(I539*H539,2)</f>
        <v>0</v>
      </c>
      <c r="K539" s="130" t="s">
        <v>216</v>
      </c>
      <c r="L539" s="32"/>
      <c r="M539" s="135" t="s">
        <v>1</v>
      </c>
      <c r="N539" s="136" t="s">
        <v>38</v>
      </c>
      <c r="P539" s="137">
        <f>O539*H539</f>
        <v>0</v>
      </c>
      <c r="Q539" s="137">
        <v>1.89E-3</v>
      </c>
      <c r="R539" s="137">
        <f>Q539*H539</f>
        <v>3.2611950000000001E-2</v>
      </c>
      <c r="S539" s="137">
        <v>0</v>
      </c>
      <c r="T539" s="138">
        <f>S539*H539</f>
        <v>0</v>
      </c>
      <c r="AR539" s="139" t="s">
        <v>210</v>
      </c>
      <c r="AT539" s="139" t="s">
        <v>212</v>
      </c>
      <c r="AU539" s="139" t="s">
        <v>81</v>
      </c>
      <c r="AY539" s="17" t="s">
        <v>211</v>
      </c>
      <c r="BE539" s="140">
        <f>IF(N539="základní",J539,0)</f>
        <v>0</v>
      </c>
      <c r="BF539" s="140">
        <f>IF(N539="snížená",J539,0)</f>
        <v>0</v>
      </c>
      <c r="BG539" s="140">
        <f>IF(N539="zákl. přenesená",J539,0)</f>
        <v>0</v>
      </c>
      <c r="BH539" s="140">
        <f>IF(N539="sníž. přenesená",J539,0)</f>
        <v>0</v>
      </c>
      <c r="BI539" s="140">
        <f>IF(N539="nulová",J539,0)</f>
        <v>0</v>
      </c>
      <c r="BJ539" s="17" t="s">
        <v>81</v>
      </c>
      <c r="BK539" s="140">
        <f>ROUND(I539*H539,2)</f>
        <v>0</v>
      </c>
      <c r="BL539" s="17" t="s">
        <v>210</v>
      </c>
      <c r="BM539" s="139" t="s">
        <v>1416</v>
      </c>
    </row>
    <row r="540" spans="2:65" s="1" customFormat="1" ht="19.5" x14ac:dyDescent="0.2">
      <c r="B540" s="32"/>
      <c r="D540" s="141" t="s">
        <v>218</v>
      </c>
      <c r="F540" s="142" t="s">
        <v>1415</v>
      </c>
      <c r="I540" s="143"/>
      <c r="L540" s="32"/>
      <c r="M540" s="144"/>
      <c r="T540" s="56"/>
      <c r="AT540" s="17" t="s">
        <v>218</v>
      </c>
      <c r="AU540" s="17" t="s">
        <v>81</v>
      </c>
    </row>
    <row r="541" spans="2:65" s="11" customFormat="1" ht="11.25" x14ac:dyDescent="0.2">
      <c r="B541" s="145"/>
      <c r="D541" s="141" t="s">
        <v>220</v>
      </c>
      <c r="E541" s="146" t="s">
        <v>1</v>
      </c>
      <c r="F541" s="147" t="s">
        <v>1417</v>
      </c>
      <c r="H541" s="146" t="s">
        <v>1</v>
      </c>
      <c r="I541" s="148"/>
      <c r="L541" s="145"/>
      <c r="M541" s="149"/>
      <c r="T541" s="150"/>
      <c r="AT541" s="146" t="s">
        <v>220</v>
      </c>
      <c r="AU541" s="146" t="s">
        <v>81</v>
      </c>
      <c r="AV541" s="11" t="s">
        <v>81</v>
      </c>
      <c r="AW541" s="11" t="s">
        <v>30</v>
      </c>
      <c r="AX541" s="11" t="s">
        <v>73</v>
      </c>
      <c r="AY541" s="146" t="s">
        <v>211</v>
      </c>
    </row>
    <row r="542" spans="2:65" s="12" customFormat="1" ht="11.25" x14ac:dyDescent="0.2">
      <c r="B542" s="151"/>
      <c r="D542" s="141" t="s">
        <v>220</v>
      </c>
      <c r="E542" s="152" t="s">
        <v>1418</v>
      </c>
      <c r="F542" s="153" t="s">
        <v>1419</v>
      </c>
      <c r="H542" s="154">
        <v>2.6349999999999998</v>
      </c>
      <c r="I542" s="155"/>
      <c r="L542" s="151"/>
      <c r="M542" s="156"/>
      <c r="T542" s="157"/>
      <c r="AT542" s="152" t="s">
        <v>220</v>
      </c>
      <c r="AU542" s="152" t="s">
        <v>81</v>
      </c>
      <c r="AV542" s="12" t="s">
        <v>90</v>
      </c>
      <c r="AW542" s="12" t="s">
        <v>30</v>
      </c>
      <c r="AX542" s="12" t="s">
        <v>73</v>
      </c>
      <c r="AY542" s="152" t="s">
        <v>211</v>
      </c>
    </row>
    <row r="543" spans="2:65" s="12" customFormat="1" ht="11.25" x14ac:dyDescent="0.2">
      <c r="B543" s="151"/>
      <c r="D543" s="141" t="s">
        <v>220</v>
      </c>
      <c r="E543" s="152" t="s">
        <v>721</v>
      </c>
      <c r="F543" s="153" t="s">
        <v>1420</v>
      </c>
      <c r="H543" s="154">
        <v>0.98199999999999998</v>
      </c>
      <c r="I543" s="155"/>
      <c r="L543" s="151"/>
      <c r="M543" s="156"/>
      <c r="T543" s="157"/>
      <c r="AT543" s="152" t="s">
        <v>220</v>
      </c>
      <c r="AU543" s="152" t="s">
        <v>81</v>
      </c>
      <c r="AV543" s="12" t="s">
        <v>90</v>
      </c>
      <c r="AW543" s="12" t="s">
        <v>30</v>
      </c>
      <c r="AX543" s="12" t="s">
        <v>73</v>
      </c>
      <c r="AY543" s="152" t="s">
        <v>211</v>
      </c>
    </row>
    <row r="544" spans="2:65" s="12" customFormat="1" ht="11.25" x14ac:dyDescent="0.2">
      <c r="B544" s="151"/>
      <c r="D544" s="141" t="s">
        <v>220</v>
      </c>
      <c r="E544" s="152" t="s">
        <v>775</v>
      </c>
      <c r="F544" s="153" t="s">
        <v>1421</v>
      </c>
      <c r="H544" s="154">
        <v>0.74399999999999999</v>
      </c>
      <c r="I544" s="155"/>
      <c r="L544" s="151"/>
      <c r="M544" s="156"/>
      <c r="T544" s="157"/>
      <c r="AT544" s="152" t="s">
        <v>220</v>
      </c>
      <c r="AU544" s="152" t="s">
        <v>81</v>
      </c>
      <c r="AV544" s="12" t="s">
        <v>90</v>
      </c>
      <c r="AW544" s="12" t="s">
        <v>30</v>
      </c>
      <c r="AX544" s="12" t="s">
        <v>73</v>
      </c>
      <c r="AY544" s="152" t="s">
        <v>211</v>
      </c>
    </row>
    <row r="545" spans="2:65" s="12" customFormat="1" ht="11.25" x14ac:dyDescent="0.2">
      <c r="B545" s="151"/>
      <c r="D545" s="141" t="s">
        <v>220</v>
      </c>
      <c r="E545" s="152" t="s">
        <v>804</v>
      </c>
      <c r="F545" s="153" t="s">
        <v>1422</v>
      </c>
      <c r="H545" s="154">
        <v>11.423</v>
      </c>
      <c r="I545" s="155"/>
      <c r="L545" s="151"/>
      <c r="M545" s="156"/>
      <c r="T545" s="157"/>
      <c r="AT545" s="152" t="s">
        <v>220</v>
      </c>
      <c r="AU545" s="152" t="s">
        <v>81</v>
      </c>
      <c r="AV545" s="12" t="s">
        <v>90</v>
      </c>
      <c r="AW545" s="12" t="s">
        <v>30</v>
      </c>
      <c r="AX545" s="12" t="s">
        <v>73</v>
      </c>
      <c r="AY545" s="152" t="s">
        <v>211</v>
      </c>
    </row>
    <row r="546" spans="2:65" s="12" customFormat="1" ht="11.25" x14ac:dyDescent="0.2">
      <c r="B546" s="151"/>
      <c r="D546" s="141" t="s">
        <v>220</v>
      </c>
      <c r="E546" s="152" t="s">
        <v>821</v>
      </c>
      <c r="F546" s="153" t="s">
        <v>1423</v>
      </c>
      <c r="H546" s="154">
        <v>1.4710000000000001</v>
      </c>
      <c r="I546" s="155"/>
      <c r="L546" s="151"/>
      <c r="M546" s="156"/>
      <c r="T546" s="157"/>
      <c r="AT546" s="152" t="s">
        <v>220</v>
      </c>
      <c r="AU546" s="152" t="s">
        <v>81</v>
      </c>
      <c r="AV546" s="12" t="s">
        <v>90</v>
      </c>
      <c r="AW546" s="12" t="s">
        <v>30</v>
      </c>
      <c r="AX546" s="12" t="s">
        <v>73</v>
      </c>
      <c r="AY546" s="152" t="s">
        <v>211</v>
      </c>
    </row>
    <row r="547" spans="2:65" s="12" customFormat="1" ht="11.25" x14ac:dyDescent="0.2">
      <c r="B547" s="151"/>
      <c r="D547" s="141" t="s">
        <v>220</v>
      </c>
      <c r="E547" s="152" t="s">
        <v>1424</v>
      </c>
      <c r="F547" s="153" t="s">
        <v>1425</v>
      </c>
      <c r="H547" s="154">
        <v>17.254999999999999</v>
      </c>
      <c r="I547" s="155"/>
      <c r="L547" s="151"/>
      <c r="M547" s="156"/>
      <c r="T547" s="157"/>
      <c r="AT547" s="152" t="s">
        <v>220</v>
      </c>
      <c r="AU547" s="152" t="s">
        <v>81</v>
      </c>
      <c r="AV547" s="12" t="s">
        <v>90</v>
      </c>
      <c r="AW547" s="12" t="s">
        <v>30</v>
      </c>
      <c r="AX547" s="12" t="s">
        <v>81</v>
      </c>
      <c r="AY547" s="152" t="s">
        <v>211</v>
      </c>
    </row>
    <row r="548" spans="2:65" s="1" customFormat="1" ht="24.2" customHeight="1" x14ac:dyDescent="0.2">
      <c r="B548" s="32"/>
      <c r="C548" s="128" t="s">
        <v>1426</v>
      </c>
      <c r="D548" s="128" t="s">
        <v>212</v>
      </c>
      <c r="E548" s="129" t="s">
        <v>1427</v>
      </c>
      <c r="F548" s="130" t="s">
        <v>1428</v>
      </c>
      <c r="G548" s="131" t="s">
        <v>230</v>
      </c>
      <c r="H548" s="132">
        <v>88.683999999999997</v>
      </c>
      <c r="I548" s="133"/>
      <c r="J548" s="134">
        <f>ROUND(I548*H548,2)</f>
        <v>0</v>
      </c>
      <c r="K548" s="130" t="s">
        <v>216</v>
      </c>
      <c r="L548" s="32"/>
      <c r="M548" s="135" t="s">
        <v>1</v>
      </c>
      <c r="N548" s="136" t="s">
        <v>38</v>
      </c>
      <c r="P548" s="137">
        <f>O548*H548</f>
        <v>0</v>
      </c>
      <c r="Q548" s="137">
        <v>0</v>
      </c>
      <c r="R548" s="137">
        <f>Q548*H548</f>
        <v>0</v>
      </c>
      <c r="S548" s="137">
        <v>0</v>
      </c>
      <c r="T548" s="138">
        <f>S548*H548</f>
        <v>0</v>
      </c>
      <c r="AR548" s="139" t="s">
        <v>210</v>
      </c>
      <c r="AT548" s="139" t="s">
        <v>212</v>
      </c>
      <c r="AU548" s="139" t="s">
        <v>81</v>
      </c>
      <c r="AY548" s="17" t="s">
        <v>211</v>
      </c>
      <c r="BE548" s="140">
        <f>IF(N548="základní",J548,0)</f>
        <v>0</v>
      </c>
      <c r="BF548" s="140">
        <f>IF(N548="snížená",J548,0)</f>
        <v>0</v>
      </c>
      <c r="BG548" s="140">
        <f>IF(N548="zákl. přenesená",J548,0)</f>
        <v>0</v>
      </c>
      <c r="BH548" s="140">
        <f>IF(N548="sníž. přenesená",J548,0)</f>
        <v>0</v>
      </c>
      <c r="BI548" s="140">
        <f>IF(N548="nulová",J548,0)</f>
        <v>0</v>
      </c>
      <c r="BJ548" s="17" t="s">
        <v>81</v>
      </c>
      <c r="BK548" s="140">
        <f>ROUND(I548*H548,2)</f>
        <v>0</v>
      </c>
      <c r="BL548" s="17" t="s">
        <v>210</v>
      </c>
      <c r="BM548" s="139" t="s">
        <v>1429</v>
      </c>
    </row>
    <row r="549" spans="2:65" s="1" customFormat="1" ht="19.5" x14ac:dyDescent="0.2">
      <c r="B549" s="32"/>
      <c r="D549" s="141" t="s">
        <v>218</v>
      </c>
      <c r="F549" s="142" t="s">
        <v>1430</v>
      </c>
      <c r="I549" s="143"/>
      <c r="L549" s="32"/>
      <c r="M549" s="144"/>
      <c r="T549" s="56"/>
      <c r="AT549" s="17" t="s">
        <v>218</v>
      </c>
      <c r="AU549" s="17" t="s">
        <v>81</v>
      </c>
    </row>
    <row r="550" spans="2:65" s="1" customFormat="1" ht="16.5" customHeight="1" x14ac:dyDescent="0.2">
      <c r="B550" s="32"/>
      <c r="C550" s="158" t="s">
        <v>1431</v>
      </c>
      <c r="D550" s="158" t="s">
        <v>230</v>
      </c>
      <c r="E550" s="159" t="s">
        <v>1432</v>
      </c>
      <c r="F550" s="160" t="s">
        <v>1433</v>
      </c>
      <c r="G550" s="161" t="s">
        <v>237</v>
      </c>
      <c r="H550" s="162">
        <v>0.74399999999999999</v>
      </c>
      <c r="I550" s="163"/>
      <c r="J550" s="164">
        <f>ROUND(I550*H550,2)</f>
        <v>0</v>
      </c>
      <c r="K550" s="160" t="s">
        <v>216</v>
      </c>
      <c r="L550" s="165"/>
      <c r="M550" s="166" t="s">
        <v>1</v>
      </c>
      <c r="N550" s="167" t="s">
        <v>38</v>
      </c>
      <c r="P550" s="137">
        <f>O550*H550</f>
        <v>0</v>
      </c>
      <c r="Q550" s="137">
        <v>0.55000000000000004</v>
      </c>
      <c r="R550" s="137">
        <f>Q550*H550</f>
        <v>0.40920000000000001</v>
      </c>
      <c r="S550" s="137">
        <v>0</v>
      </c>
      <c r="T550" s="138">
        <f>S550*H550</f>
        <v>0</v>
      </c>
      <c r="AR550" s="139" t="s">
        <v>244</v>
      </c>
      <c r="AT550" s="139" t="s">
        <v>230</v>
      </c>
      <c r="AU550" s="139" t="s">
        <v>81</v>
      </c>
      <c r="AY550" s="17" t="s">
        <v>211</v>
      </c>
      <c r="BE550" s="140">
        <f>IF(N550="základní",J550,0)</f>
        <v>0</v>
      </c>
      <c r="BF550" s="140">
        <f>IF(N550="snížená",J550,0)</f>
        <v>0</v>
      </c>
      <c r="BG550" s="140">
        <f>IF(N550="zákl. přenesená",J550,0)</f>
        <v>0</v>
      </c>
      <c r="BH550" s="140">
        <f>IF(N550="sníž. přenesená",J550,0)</f>
        <v>0</v>
      </c>
      <c r="BI550" s="140">
        <f>IF(N550="nulová",J550,0)</f>
        <v>0</v>
      </c>
      <c r="BJ550" s="17" t="s">
        <v>81</v>
      </c>
      <c r="BK550" s="140">
        <f>ROUND(I550*H550,2)</f>
        <v>0</v>
      </c>
      <c r="BL550" s="17" t="s">
        <v>210</v>
      </c>
      <c r="BM550" s="139" t="s">
        <v>1434</v>
      </c>
    </row>
    <row r="551" spans="2:65" s="1" customFormat="1" ht="11.25" x14ac:dyDescent="0.2">
      <c r="B551" s="32"/>
      <c r="D551" s="141" t="s">
        <v>218</v>
      </c>
      <c r="F551" s="142" t="s">
        <v>1433</v>
      </c>
      <c r="I551" s="143"/>
      <c r="L551" s="32"/>
      <c r="M551" s="144"/>
      <c r="T551" s="56"/>
      <c r="AT551" s="17" t="s">
        <v>218</v>
      </c>
      <c r="AU551" s="17" t="s">
        <v>81</v>
      </c>
    </row>
    <row r="552" spans="2:65" s="12" customFormat="1" ht="11.25" x14ac:dyDescent="0.2">
      <c r="B552" s="151"/>
      <c r="D552" s="141" t="s">
        <v>220</v>
      </c>
      <c r="E552" s="152" t="s">
        <v>1435</v>
      </c>
      <c r="F552" s="153" t="s">
        <v>1436</v>
      </c>
      <c r="H552" s="154">
        <v>0.74399999999999999</v>
      </c>
      <c r="I552" s="155"/>
      <c r="L552" s="151"/>
      <c r="M552" s="156"/>
      <c r="T552" s="157"/>
      <c r="AT552" s="152" t="s">
        <v>220</v>
      </c>
      <c r="AU552" s="152" t="s">
        <v>81</v>
      </c>
      <c r="AV552" s="12" t="s">
        <v>90</v>
      </c>
      <c r="AW552" s="12" t="s">
        <v>30</v>
      </c>
      <c r="AX552" s="12" t="s">
        <v>81</v>
      </c>
      <c r="AY552" s="152" t="s">
        <v>211</v>
      </c>
    </row>
    <row r="553" spans="2:65" s="1" customFormat="1" ht="24.2" customHeight="1" x14ac:dyDescent="0.2">
      <c r="B553" s="32"/>
      <c r="C553" s="128" t="s">
        <v>1437</v>
      </c>
      <c r="D553" s="128" t="s">
        <v>212</v>
      </c>
      <c r="E553" s="129" t="s">
        <v>1438</v>
      </c>
      <c r="F553" s="130" t="s">
        <v>1439</v>
      </c>
      <c r="G553" s="131" t="s">
        <v>215</v>
      </c>
      <c r="H553" s="132">
        <v>292.75200000000001</v>
      </c>
      <c r="I553" s="133"/>
      <c r="J553" s="134">
        <f>ROUND(I553*H553,2)</f>
        <v>0</v>
      </c>
      <c r="K553" s="130" t="s">
        <v>216</v>
      </c>
      <c r="L553" s="32"/>
      <c r="M553" s="135" t="s">
        <v>1</v>
      </c>
      <c r="N553" s="136" t="s">
        <v>38</v>
      </c>
      <c r="P553" s="137">
        <f>O553*H553</f>
        <v>0</v>
      </c>
      <c r="Q553" s="137">
        <v>1.6250000000000001E-2</v>
      </c>
      <c r="R553" s="137">
        <f>Q553*H553</f>
        <v>4.7572200000000002</v>
      </c>
      <c r="S553" s="137">
        <v>0</v>
      </c>
      <c r="T553" s="138">
        <f>S553*H553</f>
        <v>0</v>
      </c>
      <c r="AR553" s="139" t="s">
        <v>210</v>
      </c>
      <c r="AT553" s="139" t="s">
        <v>212</v>
      </c>
      <c r="AU553" s="139" t="s">
        <v>81</v>
      </c>
      <c r="AY553" s="17" t="s">
        <v>211</v>
      </c>
      <c r="BE553" s="140">
        <f>IF(N553="základní",J553,0)</f>
        <v>0</v>
      </c>
      <c r="BF553" s="140">
        <f>IF(N553="snížená",J553,0)</f>
        <v>0</v>
      </c>
      <c r="BG553" s="140">
        <f>IF(N553="zákl. přenesená",J553,0)</f>
        <v>0</v>
      </c>
      <c r="BH553" s="140">
        <f>IF(N553="sníž. přenesená",J553,0)</f>
        <v>0</v>
      </c>
      <c r="BI553" s="140">
        <f>IF(N553="nulová",J553,0)</f>
        <v>0</v>
      </c>
      <c r="BJ553" s="17" t="s">
        <v>81</v>
      </c>
      <c r="BK553" s="140">
        <f>ROUND(I553*H553,2)</f>
        <v>0</v>
      </c>
      <c r="BL553" s="17" t="s">
        <v>210</v>
      </c>
      <c r="BM553" s="139" t="s">
        <v>1440</v>
      </c>
    </row>
    <row r="554" spans="2:65" s="1" customFormat="1" ht="19.5" x14ac:dyDescent="0.2">
      <c r="B554" s="32"/>
      <c r="D554" s="141" t="s">
        <v>218</v>
      </c>
      <c r="F554" s="142" t="s">
        <v>1441</v>
      </c>
      <c r="I554" s="143"/>
      <c r="L554" s="32"/>
      <c r="M554" s="144"/>
      <c r="T554" s="56"/>
      <c r="AT554" s="17" t="s">
        <v>218</v>
      </c>
      <c r="AU554" s="17" t="s">
        <v>81</v>
      </c>
    </row>
    <row r="555" spans="2:65" s="11" customFormat="1" ht="11.25" x14ac:dyDescent="0.2">
      <c r="B555" s="145"/>
      <c r="D555" s="141" t="s">
        <v>220</v>
      </c>
      <c r="E555" s="146" t="s">
        <v>1</v>
      </c>
      <c r="F555" s="147" t="s">
        <v>1442</v>
      </c>
      <c r="H555" s="146" t="s">
        <v>1</v>
      </c>
      <c r="I555" s="148"/>
      <c r="L555" s="145"/>
      <c r="M555" s="149"/>
      <c r="T555" s="150"/>
      <c r="AT555" s="146" t="s">
        <v>220</v>
      </c>
      <c r="AU555" s="146" t="s">
        <v>81</v>
      </c>
      <c r="AV555" s="11" t="s">
        <v>81</v>
      </c>
      <c r="AW555" s="11" t="s">
        <v>30</v>
      </c>
      <c r="AX555" s="11" t="s">
        <v>73</v>
      </c>
      <c r="AY555" s="146" t="s">
        <v>211</v>
      </c>
    </row>
    <row r="556" spans="2:65" s="12" customFormat="1" ht="11.25" x14ac:dyDescent="0.2">
      <c r="B556" s="151"/>
      <c r="D556" s="141" t="s">
        <v>220</v>
      </c>
      <c r="E556" s="152" t="s">
        <v>1443</v>
      </c>
      <c r="F556" s="153" t="s">
        <v>1444</v>
      </c>
      <c r="H556" s="154">
        <v>292.75200000000001</v>
      </c>
      <c r="I556" s="155"/>
      <c r="L556" s="151"/>
      <c r="M556" s="156"/>
      <c r="T556" s="157"/>
      <c r="AT556" s="152" t="s">
        <v>220</v>
      </c>
      <c r="AU556" s="152" t="s">
        <v>81</v>
      </c>
      <c r="AV556" s="12" t="s">
        <v>90</v>
      </c>
      <c r="AW556" s="12" t="s">
        <v>30</v>
      </c>
      <c r="AX556" s="12" t="s">
        <v>81</v>
      </c>
      <c r="AY556" s="152" t="s">
        <v>211</v>
      </c>
    </row>
    <row r="557" spans="2:65" s="1" customFormat="1" ht="16.5" customHeight="1" x14ac:dyDescent="0.2">
      <c r="B557" s="32"/>
      <c r="C557" s="128" t="s">
        <v>1445</v>
      </c>
      <c r="D557" s="128" t="s">
        <v>212</v>
      </c>
      <c r="E557" s="129" t="s">
        <v>1446</v>
      </c>
      <c r="F557" s="130" t="s">
        <v>1447</v>
      </c>
      <c r="G557" s="131" t="s">
        <v>215</v>
      </c>
      <c r="H557" s="132">
        <v>292.75200000000001</v>
      </c>
      <c r="I557" s="133"/>
      <c r="J557" s="134">
        <f>ROUND(I557*H557,2)</f>
        <v>0</v>
      </c>
      <c r="K557" s="130" t="s">
        <v>216</v>
      </c>
      <c r="L557" s="32"/>
      <c r="M557" s="135" t="s">
        <v>1</v>
      </c>
      <c r="N557" s="136" t="s">
        <v>38</v>
      </c>
      <c r="P557" s="137">
        <f>O557*H557</f>
        <v>0</v>
      </c>
      <c r="Q557" s="137">
        <v>0</v>
      </c>
      <c r="R557" s="137">
        <f>Q557*H557</f>
        <v>0</v>
      </c>
      <c r="S557" s="137">
        <v>0</v>
      </c>
      <c r="T557" s="138">
        <f>S557*H557</f>
        <v>0</v>
      </c>
      <c r="AR557" s="139" t="s">
        <v>210</v>
      </c>
      <c r="AT557" s="139" t="s">
        <v>212</v>
      </c>
      <c r="AU557" s="139" t="s">
        <v>81</v>
      </c>
      <c r="AY557" s="17" t="s">
        <v>211</v>
      </c>
      <c r="BE557" s="140">
        <f>IF(N557="základní",J557,0)</f>
        <v>0</v>
      </c>
      <c r="BF557" s="140">
        <f>IF(N557="snížená",J557,0)</f>
        <v>0</v>
      </c>
      <c r="BG557" s="140">
        <f>IF(N557="zákl. přenesená",J557,0)</f>
        <v>0</v>
      </c>
      <c r="BH557" s="140">
        <f>IF(N557="sníž. přenesená",J557,0)</f>
        <v>0</v>
      </c>
      <c r="BI557" s="140">
        <f>IF(N557="nulová",J557,0)</f>
        <v>0</v>
      </c>
      <c r="BJ557" s="17" t="s">
        <v>81</v>
      </c>
      <c r="BK557" s="140">
        <f>ROUND(I557*H557,2)</f>
        <v>0</v>
      </c>
      <c r="BL557" s="17" t="s">
        <v>210</v>
      </c>
      <c r="BM557" s="139" t="s">
        <v>1448</v>
      </c>
    </row>
    <row r="558" spans="2:65" s="1" customFormat="1" ht="11.25" x14ac:dyDescent="0.2">
      <c r="B558" s="32"/>
      <c r="D558" s="141" t="s">
        <v>218</v>
      </c>
      <c r="F558" s="142" t="s">
        <v>1447</v>
      </c>
      <c r="I558" s="143"/>
      <c r="L558" s="32"/>
      <c r="M558" s="144"/>
      <c r="T558" s="56"/>
      <c r="AT558" s="17" t="s">
        <v>218</v>
      </c>
      <c r="AU558" s="17" t="s">
        <v>81</v>
      </c>
    </row>
    <row r="559" spans="2:65" s="12" customFormat="1" ht="11.25" x14ac:dyDescent="0.2">
      <c r="B559" s="151"/>
      <c r="D559" s="141" t="s">
        <v>220</v>
      </c>
      <c r="E559" s="152" t="s">
        <v>1449</v>
      </c>
      <c r="F559" s="153" t="s">
        <v>1450</v>
      </c>
      <c r="H559" s="154">
        <v>292.75200000000001</v>
      </c>
      <c r="I559" s="155"/>
      <c r="L559" s="151"/>
      <c r="M559" s="156"/>
      <c r="T559" s="157"/>
      <c r="AT559" s="152" t="s">
        <v>220</v>
      </c>
      <c r="AU559" s="152" t="s">
        <v>81</v>
      </c>
      <c r="AV559" s="12" t="s">
        <v>90</v>
      </c>
      <c r="AW559" s="12" t="s">
        <v>30</v>
      </c>
      <c r="AX559" s="12" t="s">
        <v>81</v>
      </c>
      <c r="AY559" s="152" t="s">
        <v>211</v>
      </c>
    </row>
    <row r="560" spans="2:65" s="1" customFormat="1" ht="16.5" customHeight="1" x14ac:dyDescent="0.2">
      <c r="B560" s="32"/>
      <c r="C560" s="158" t="s">
        <v>1451</v>
      </c>
      <c r="D560" s="158" t="s">
        <v>230</v>
      </c>
      <c r="E560" s="159" t="s">
        <v>1452</v>
      </c>
      <c r="F560" s="160" t="s">
        <v>1453</v>
      </c>
      <c r="G560" s="161" t="s">
        <v>237</v>
      </c>
      <c r="H560" s="162">
        <v>3.617</v>
      </c>
      <c r="I560" s="163"/>
      <c r="J560" s="164">
        <f>ROUND(I560*H560,2)</f>
        <v>0</v>
      </c>
      <c r="K560" s="160" t="s">
        <v>216</v>
      </c>
      <c r="L560" s="165"/>
      <c r="M560" s="166" t="s">
        <v>1</v>
      </c>
      <c r="N560" s="167" t="s">
        <v>38</v>
      </c>
      <c r="P560" s="137">
        <f>O560*H560</f>
        <v>0</v>
      </c>
      <c r="Q560" s="137">
        <v>0</v>
      </c>
      <c r="R560" s="137">
        <f>Q560*H560</f>
        <v>0</v>
      </c>
      <c r="S560" s="137">
        <v>0</v>
      </c>
      <c r="T560" s="138">
        <f>S560*H560</f>
        <v>0</v>
      </c>
      <c r="AR560" s="139" t="s">
        <v>244</v>
      </c>
      <c r="AT560" s="139" t="s">
        <v>230</v>
      </c>
      <c r="AU560" s="139" t="s">
        <v>81</v>
      </c>
      <c r="AY560" s="17" t="s">
        <v>211</v>
      </c>
      <c r="BE560" s="140">
        <f>IF(N560="základní",J560,0)</f>
        <v>0</v>
      </c>
      <c r="BF560" s="140">
        <f>IF(N560="snížená",J560,0)</f>
        <v>0</v>
      </c>
      <c r="BG560" s="140">
        <f>IF(N560="zákl. přenesená",J560,0)</f>
        <v>0</v>
      </c>
      <c r="BH560" s="140">
        <f>IF(N560="sníž. přenesená",J560,0)</f>
        <v>0</v>
      </c>
      <c r="BI560" s="140">
        <f>IF(N560="nulová",J560,0)</f>
        <v>0</v>
      </c>
      <c r="BJ560" s="17" t="s">
        <v>81</v>
      </c>
      <c r="BK560" s="140">
        <f>ROUND(I560*H560,2)</f>
        <v>0</v>
      </c>
      <c r="BL560" s="17" t="s">
        <v>210</v>
      </c>
      <c r="BM560" s="139" t="s">
        <v>1454</v>
      </c>
    </row>
    <row r="561" spans="2:65" s="1" customFormat="1" ht="11.25" x14ac:dyDescent="0.2">
      <c r="B561" s="32"/>
      <c r="D561" s="141" t="s">
        <v>218</v>
      </c>
      <c r="F561" s="142" t="s">
        <v>1453</v>
      </c>
      <c r="I561" s="143"/>
      <c r="L561" s="32"/>
      <c r="M561" s="144"/>
      <c r="T561" s="56"/>
      <c r="AT561" s="17" t="s">
        <v>218</v>
      </c>
      <c r="AU561" s="17" t="s">
        <v>81</v>
      </c>
    </row>
    <row r="562" spans="2:65" s="11" customFormat="1" ht="11.25" x14ac:dyDescent="0.2">
      <c r="B562" s="145"/>
      <c r="D562" s="141" t="s">
        <v>220</v>
      </c>
      <c r="E562" s="146" t="s">
        <v>1</v>
      </c>
      <c r="F562" s="147" t="s">
        <v>1455</v>
      </c>
      <c r="H562" s="146" t="s">
        <v>1</v>
      </c>
      <c r="I562" s="148"/>
      <c r="L562" s="145"/>
      <c r="M562" s="149"/>
      <c r="T562" s="150"/>
      <c r="AT562" s="146" t="s">
        <v>220</v>
      </c>
      <c r="AU562" s="146" t="s">
        <v>81</v>
      </c>
      <c r="AV562" s="11" t="s">
        <v>81</v>
      </c>
      <c r="AW562" s="11" t="s">
        <v>30</v>
      </c>
      <c r="AX562" s="11" t="s">
        <v>73</v>
      </c>
      <c r="AY562" s="146" t="s">
        <v>211</v>
      </c>
    </row>
    <row r="563" spans="2:65" s="12" customFormat="1" ht="11.25" x14ac:dyDescent="0.2">
      <c r="B563" s="151"/>
      <c r="D563" s="141" t="s">
        <v>220</v>
      </c>
      <c r="E563" s="152" t="s">
        <v>1456</v>
      </c>
      <c r="F563" s="153" t="s">
        <v>1419</v>
      </c>
      <c r="H563" s="154">
        <v>2.6349999999999998</v>
      </c>
      <c r="I563" s="155"/>
      <c r="L563" s="151"/>
      <c r="M563" s="156"/>
      <c r="T563" s="157"/>
      <c r="AT563" s="152" t="s">
        <v>220</v>
      </c>
      <c r="AU563" s="152" t="s">
        <v>81</v>
      </c>
      <c r="AV563" s="12" t="s">
        <v>90</v>
      </c>
      <c r="AW563" s="12" t="s">
        <v>30</v>
      </c>
      <c r="AX563" s="12" t="s">
        <v>73</v>
      </c>
      <c r="AY563" s="152" t="s">
        <v>211</v>
      </c>
    </row>
    <row r="564" spans="2:65" s="12" customFormat="1" ht="11.25" x14ac:dyDescent="0.2">
      <c r="B564" s="151"/>
      <c r="D564" s="141" t="s">
        <v>220</v>
      </c>
      <c r="E564" s="152" t="s">
        <v>723</v>
      </c>
      <c r="F564" s="153" t="s">
        <v>1420</v>
      </c>
      <c r="H564" s="154">
        <v>0.98199999999999998</v>
      </c>
      <c r="I564" s="155"/>
      <c r="L564" s="151"/>
      <c r="M564" s="156"/>
      <c r="T564" s="157"/>
      <c r="AT564" s="152" t="s">
        <v>220</v>
      </c>
      <c r="AU564" s="152" t="s">
        <v>81</v>
      </c>
      <c r="AV564" s="12" t="s">
        <v>90</v>
      </c>
      <c r="AW564" s="12" t="s">
        <v>30</v>
      </c>
      <c r="AX564" s="12" t="s">
        <v>73</v>
      </c>
      <c r="AY564" s="152" t="s">
        <v>211</v>
      </c>
    </row>
    <row r="565" spans="2:65" s="12" customFormat="1" ht="11.25" x14ac:dyDescent="0.2">
      <c r="B565" s="151"/>
      <c r="D565" s="141" t="s">
        <v>220</v>
      </c>
      <c r="E565" s="152" t="s">
        <v>1457</v>
      </c>
      <c r="F565" s="153" t="s">
        <v>1458</v>
      </c>
      <c r="H565" s="154">
        <v>3.617</v>
      </c>
      <c r="I565" s="155"/>
      <c r="L565" s="151"/>
      <c r="M565" s="156"/>
      <c r="T565" s="157"/>
      <c r="AT565" s="152" t="s">
        <v>220</v>
      </c>
      <c r="AU565" s="152" t="s">
        <v>81</v>
      </c>
      <c r="AV565" s="12" t="s">
        <v>90</v>
      </c>
      <c r="AW565" s="12" t="s">
        <v>30</v>
      </c>
      <c r="AX565" s="12" t="s">
        <v>81</v>
      </c>
      <c r="AY565" s="152" t="s">
        <v>211</v>
      </c>
    </row>
    <row r="566" spans="2:65" s="1" customFormat="1" ht="16.5" customHeight="1" x14ac:dyDescent="0.2">
      <c r="B566" s="32"/>
      <c r="C566" s="128" t="s">
        <v>1459</v>
      </c>
      <c r="D566" s="128" t="s">
        <v>212</v>
      </c>
      <c r="E566" s="129" t="s">
        <v>1460</v>
      </c>
      <c r="F566" s="130" t="s">
        <v>1461</v>
      </c>
      <c r="G566" s="131" t="s">
        <v>237</v>
      </c>
      <c r="H566" s="132">
        <v>3.129</v>
      </c>
      <c r="I566" s="133"/>
      <c r="J566" s="134">
        <f>ROUND(I566*H566,2)</f>
        <v>0</v>
      </c>
      <c r="K566" s="130" t="s">
        <v>216</v>
      </c>
      <c r="L566" s="32"/>
      <c r="M566" s="135" t="s">
        <v>1</v>
      </c>
      <c r="N566" s="136" t="s">
        <v>38</v>
      </c>
      <c r="P566" s="137">
        <f>O566*H566</f>
        <v>0</v>
      </c>
      <c r="Q566" s="137">
        <v>0</v>
      </c>
      <c r="R566" s="137">
        <f>Q566*H566</f>
        <v>0</v>
      </c>
      <c r="S566" s="137">
        <v>0</v>
      </c>
      <c r="T566" s="138">
        <f>S566*H566</f>
        <v>0</v>
      </c>
      <c r="AR566" s="139" t="s">
        <v>210</v>
      </c>
      <c r="AT566" s="139" t="s">
        <v>212</v>
      </c>
      <c r="AU566" s="139" t="s">
        <v>81</v>
      </c>
      <c r="AY566" s="17" t="s">
        <v>211</v>
      </c>
      <c r="BE566" s="140">
        <f>IF(N566="základní",J566,0)</f>
        <v>0</v>
      </c>
      <c r="BF566" s="140">
        <f>IF(N566="snížená",J566,0)</f>
        <v>0</v>
      </c>
      <c r="BG566" s="140">
        <f>IF(N566="zákl. přenesená",J566,0)</f>
        <v>0</v>
      </c>
      <c r="BH566" s="140">
        <f>IF(N566="sníž. přenesená",J566,0)</f>
        <v>0</v>
      </c>
      <c r="BI566" s="140">
        <f>IF(N566="nulová",J566,0)</f>
        <v>0</v>
      </c>
      <c r="BJ566" s="17" t="s">
        <v>81</v>
      </c>
      <c r="BK566" s="140">
        <f>ROUND(I566*H566,2)</f>
        <v>0</v>
      </c>
      <c r="BL566" s="17" t="s">
        <v>210</v>
      </c>
      <c r="BM566" s="139" t="s">
        <v>1462</v>
      </c>
    </row>
    <row r="567" spans="2:65" s="1" customFormat="1" ht="11.25" x14ac:dyDescent="0.2">
      <c r="B567" s="32"/>
      <c r="D567" s="141" t="s">
        <v>218</v>
      </c>
      <c r="F567" s="142" t="s">
        <v>1461</v>
      </c>
      <c r="I567" s="143"/>
      <c r="L567" s="32"/>
      <c r="M567" s="144"/>
      <c r="T567" s="56"/>
      <c r="AT567" s="17" t="s">
        <v>218</v>
      </c>
      <c r="AU567" s="17" t="s">
        <v>81</v>
      </c>
    </row>
    <row r="568" spans="2:65" s="12" customFormat="1" ht="11.25" x14ac:dyDescent="0.2">
      <c r="B568" s="151"/>
      <c r="D568" s="141" t="s">
        <v>220</v>
      </c>
      <c r="E568" s="152" t="s">
        <v>1463</v>
      </c>
      <c r="F568" s="153" t="s">
        <v>1464</v>
      </c>
      <c r="H568" s="154">
        <v>3.129</v>
      </c>
      <c r="I568" s="155"/>
      <c r="L568" s="151"/>
      <c r="M568" s="156"/>
      <c r="T568" s="157"/>
      <c r="AT568" s="152" t="s">
        <v>220</v>
      </c>
      <c r="AU568" s="152" t="s">
        <v>81</v>
      </c>
      <c r="AV568" s="12" t="s">
        <v>90</v>
      </c>
      <c r="AW568" s="12" t="s">
        <v>30</v>
      </c>
      <c r="AX568" s="12" t="s">
        <v>81</v>
      </c>
      <c r="AY568" s="152" t="s">
        <v>211</v>
      </c>
    </row>
    <row r="569" spans="2:65" s="1" customFormat="1" ht="24.2" customHeight="1" x14ac:dyDescent="0.2">
      <c r="B569" s="32"/>
      <c r="C569" s="128" t="s">
        <v>1465</v>
      </c>
      <c r="D569" s="128" t="s">
        <v>212</v>
      </c>
      <c r="E569" s="129" t="s">
        <v>1466</v>
      </c>
      <c r="F569" s="130" t="s">
        <v>1467</v>
      </c>
      <c r="G569" s="131" t="s">
        <v>215</v>
      </c>
      <c r="H569" s="132">
        <v>9</v>
      </c>
      <c r="I569" s="133"/>
      <c r="J569" s="134">
        <f>ROUND(I569*H569,2)</f>
        <v>0</v>
      </c>
      <c r="K569" s="130" t="s">
        <v>216</v>
      </c>
      <c r="L569" s="32"/>
      <c r="M569" s="135" t="s">
        <v>1</v>
      </c>
      <c r="N569" s="136" t="s">
        <v>38</v>
      </c>
      <c r="P569" s="137">
        <f>O569*H569</f>
        <v>0</v>
      </c>
      <c r="Q569" s="137">
        <v>1.5709999999999998E-2</v>
      </c>
      <c r="R569" s="137">
        <f>Q569*H569</f>
        <v>0.14138999999999999</v>
      </c>
      <c r="S569" s="137">
        <v>0</v>
      </c>
      <c r="T569" s="138">
        <f>S569*H569</f>
        <v>0</v>
      </c>
      <c r="AR569" s="139" t="s">
        <v>210</v>
      </c>
      <c r="AT569" s="139" t="s">
        <v>212</v>
      </c>
      <c r="AU569" s="139" t="s">
        <v>81</v>
      </c>
      <c r="AY569" s="17" t="s">
        <v>211</v>
      </c>
      <c r="BE569" s="140">
        <f>IF(N569="základní",J569,0)</f>
        <v>0</v>
      </c>
      <c r="BF569" s="140">
        <f>IF(N569="snížená",J569,0)</f>
        <v>0</v>
      </c>
      <c r="BG569" s="140">
        <f>IF(N569="zákl. přenesená",J569,0)</f>
        <v>0</v>
      </c>
      <c r="BH569" s="140">
        <f>IF(N569="sníž. přenesená",J569,0)</f>
        <v>0</v>
      </c>
      <c r="BI569" s="140">
        <f>IF(N569="nulová",J569,0)</f>
        <v>0</v>
      </c>
      <c r="BJ569" s="17" t="s">
        <v>81</v>
      </c>
      <c r="BK569" s="140">
        <f>ROUND(I569*H569,2)</f>
        <v>0</v>
      </c>
      <c r="BL569" s="17" t="s">
        <v>210</v>
      </c>
      <c r="BM569" s="139" t="s">
        <v>1468</v>
      </c>
    </row>
    <row r="570" spans="2:65" s="1" customFormat="1" ht="19.5" x14ac:dyDescent="0.2">
      <c r="B570" s="32"/>
      <c r="D570" s="141" t="s">
        <v>218</v>
      </c>
      <c r="F570" s="142" t="s">
        <v>1467</v>
      </c>
      <c r="I570" s="143"/>
      <c r="L570" s="32"/>
      <c r="M570" s="144"/>
      <c r="T570" s="56"/>
      <c r="AT570" s="17" t="s">
        <v>218</v>
      </c>
      <c r="AU570" s="17" t="s">
        <v>81</v>
      </c>
    </row>
    <row r="571" spans="2:65" s="12" customFormat="1" ht="11.25" x14ac:dyDescent="0.2">
      <c r="B571" s="151"/>
      <c r="D571" s="141" t="s">
        <v>220</v>
      </c>
      <c r="E571" s="152" t="s">
        <v>1469</v>
      </c>
      <c r="F571" s="153" t="s">
        <v>1470</v>
      </c>
      <c r="H571" s="154">
        <v>9</v>
      </c>
      <c r="I571" s="155"/>
      <c r="L571" s="151"/>
      <c r="M571" s="156"/>
      <c r="T571" s="157"/>
      <c r="AT571" s="152" t="s">
        <v>220</v>
      </c>
      <c r="AU571" s="152" t="s">
        <v>81</v>
      </c>
      <c r="AV571" s="12" t="s">
        <v>90</v>
      </c>
      <c r="AW571" s="12" t="s">
        <v>30</v>
      </c>
      <c r="AX571" s="12" t="s">
        <v>81</v>
      </c>
      <c r="AY571" s="152" t="s">
        <v>211</v>
      </c>
    </row>
    <row r="572" spans="2:65" s="1" customFormat="1" ht="16.5" customHeight="1" x14ac:dyDescent="0.2">
      <c r="B572" s="32"/>
      <c r="C572" s="128" t="s">
        <v>1471</v>
      </c>
      <c r="D572" s="128" t="s">
        <v>212</v>
      </c>
      <c r="E572" s="129" t="s">
        <v>1472</v>
      </c>
      <c r="F572" s="130" t="s">
        <v>1473</v>
      </c>
      <c r="G572" s="131" t="s">
        <v>215</v>
      </c>
      <c r="H572" s="132">
        <v>68.096000000000004</v>
      </c>
      <c r="I572" s="133"/>
      <c r="J572" s="134">
        <f>ROUND(I572*H572,2)</f>
        <v>0</v>
      </c>
      <c r="K572" s="130" t="s">
        <v>216</v>
      </c>
      <c r="L572" s="32"/>
      <c r="M572" s="135" t="s">
        <v>1</v>
      </c>
      <c r="N572" s="136" t="s">
        <v>38</v>
      </c>
      <c r="P572" s="137">
        <f>O572*H572</f>
        <v>0</v>
      </c>
      <c r="Q572" s="137">
        <v>0</v>
      </c>
      <c r="R572" s="137">
        <f>Q572*H572</f>
        <v>0</v>
      </c>
      <c r="S572" s="137">
        <v>0</v>
      </c>
      <c r="T572" s="138">
        <f>S572*H572</f>
        <v>0</v>
      </c>
      <c r="AR572" s="139" t="s">
        <v>210</v>
      </c>
      <c r="AT572" s="139" t="s">
        <v>212</v>
      </c>
      <c r="AU572" s="139" t="s">
        <v>81</v>
      </c>
      <c r="AY572" s="17" t="s">
        <v>211</v>
      </c>
      <c r="BE572" s="140">
        <f>IF(N572="základní",J572,0)</f>
        <v>0</v>
      </c>
      <c r="BF572" s="140">
        <f>IF(N572="snížená",J572,0)</f>
        <v>0</v>
      </c>
      <c r="BG572" s="140">
        <f>IF(N572="zákl. přenesená",J572,0)</f>
        <v>0</v>
      </c>
      <c r="BH572" s="140">
        <f>IF(N572="sníž. přenesená",J572,0)</f>
        <v>0</v>
      </c>
      <c r="BI572" s="140">
        <f>IF(N572="nulová",J572,0)</f>
        <v>0</v>
      </c>
      <c r="BJ572" s="17" t="s">
        <v>81</v>
      </c>
      <c r="BK572" s="140">
        <f>ROUND(I572*H572,2)</f>
        <v>0</v>
      </c>
      <c r="BL572" s="17" t="s">
        <v>210</v>
      </c>
      <c r="BM572" s="139" t="s">
        <v>1474</v>
      </c>
    </row>
    <row r="573" spans="2:65" s="1" customFormat="1" ht="11.25" x14ac:dyDescent="0.2">
      <c r="B573" s="32"/>
      <c r="D573" s="141" t="s">
        <v>218</v>
      </c>
      <c r="F573" s="142" t="s">
        <v>1473</v>
      </c>
      <c r="I573" s="143"/>
      <c r="L573" s="32"/>
      <c r="M573" s="144"/>
      <c r="T573" s="56"/>
      <c r="AT573" s="17" t="s">
        <v>218</v>
      </c>
      <c r="AU573" s="17" t="s">
        <v>81</v>
      </c>
    </row>
    <row r="574" spans="2:65" s="11" customFormat="1" ht="11.25" x14ac:dyDescent="0.2">
      <c r="B574" s="145"/>
      <c r="D574" s="141" t="s">
        <v>220</v>
      </c>
      <c r="E574" s="146" t="s">
        <v>1</v>
      </c>
      <c r="F574" s="147" t="s">
        <v>1475</v>
      </c>
      <c r="H574" s="146" t="s">
        <v>1</v>
      </c>
      <c r="I574" s="148"/>
      <c r="L574" s="145"/>
      <c r="M574" s="149"/>
      <c r="T574" s="150"/>
      <c r="AT574" s="146" t="s">
        <v>220</v>
      </c>
      <c r="AU574" s="146" t="s">
        <v>81</v>
      </c>
      <c r="AV574" s="11" t="s">
        <v>81</v>
      </c>
      <c r="AW574" s="11" t="s">
        <v>30</v>
      </c>
      <c r="AX574" s="11" t="s">
        <v>73</v>
      </c>
      <c r="AY574" s="146" t="s">
        <v>211</v>
      </c>
    </row>
    <row r="575" spans="2:65" s="12" customFormat="1" ht="11.25" x14ac:dyDescent="0.2">
      <c r="B575" s="151"/>
      <c r="D575" s="141" t="s">
        <v>220</v>
      </c>
      <c r="E575" s="152" t="s">
        <v>1476</v>
      </c>
      <c r="F575" s="153" t="s">
        <v>1477</v>
      </c>
      <c r="H575" s="154">
        <v>68.096000000000004</v>
      </c>
      <c r="I575" s="155"/>
      <c r="L575" s="151"/>
      <c r="M575" s="156"/>
      <c r="T575" s="157"/>
      <c r="AT575" s="152" t="s">
        <v>220</v>
      </c>
      <c r="AU575" s="152" t="s">
        <v>81</v>
      </c>
      <c r="AV575" s="12" t="s">
        <v>90</v>
      </c>
      <c r="AW575" s="12" t="s">
        <v>30</v>
      </c>
      <c r="AX575" s="12" t="s">
        <v>81</v>
      </c>
      <c r="AY575" s="152" t="s">
        <v>211</v>
      </c>
    </row>
    <row r="576" spans="2:65" s="1" customFormat="1" ht="16.5" customHeight="1" x14ac:dyDescent="0.2">
      <c r="B576" s="32"/>
      <c r="C576" s="158" t="s">
        <v>1478</v>
      </c>
      <c r="D576" s="158" t="s">
        <v>230</v>
      </c>
      <c r="E576" s="159" t="s">
        <v>1479</v>
      </c>
      <c r="F576" s="160" t="s">
        <v>1480</v>
      </c>
      <c r="G576" s="161" t="s">
        <v>215</v>
      </c>
      <c r="H576" s="162">
        <v>73.543999999999997</v>
      </c>
      <c r="I576" s="163"/>
      <c r="J576" s="164">
        <f>ROUND(I576*H576,2)</f>
        <v>0</v>
      </c>
      <c r="K576" s="160" t="s">
        <v>216</v>
      </c>
      <c r="L576" s="165"/>
      <c r="M576" s="166" t="s">
        <v>1</v>
      </c>
      <c r="N576" s="167" t="s">
        <v>38</v>
      </c>
      <c r="P576" s="137">
        <f>O576*H576</f>
        <v>0</v>
      </c>
      <c r="Q576" s="137">
        <v>9.3100000000000006E-3</v>
      </c>
      <c r="R576" s="137">
        <f>Q576*H576</f>
        <v>0.68469464000000002</v>
      </c>
      <c r="S576" s="137">
        <v>0</v>
      </c>
      <c r="T576" s="138">
        <f>S576*H576</f>
        <v>0</v>
      </c>
      <c r="AR576" s="139" t="s">
        <v>244</v>
      </c>
      <c r="AT576" s="139" t="s">
        <v>230</v>
      </c>
      <c r="AU576" s="139" t="s">
        <v>81</v>
      </c>
      <c r="AY576" s="17" t="s">
        <v>211</v>
      </c>
      <c r="BE576" s="140">
        <f>IF(N576="základní",J576,0)</f>
        <v>0</v>
      </c>
      <c r="BF576" s="140">
        <f>IF(N576="snížená",J576,0)</f>
        <v>0</v>
      </c>
      <c r="BG576" s="140">
        <f>IF(N576="zákl. přenesená",J576,0)</f>
        <v>0</v>
      </c>
      <c r="BH576" s="140">
        <f>IF(N576="sníž. přenesená",J576,0)</f>
        <v>0</v>
      </c>
      <c r="BI576" s="140">
        <f>IF(N576="nulová",J576,0)</f>
        <v>0</v>
      </c>
      <c r="BJ576" s="17" t="s">
        <v>81</v>
      </c>
      <c r="BK576" s="140">
        <f>ROUND(I576*H576,2)</f>
        <v>0</v>
      </c>
      <c r="BL576" s="17" t="s">
        <v>210</v>
      </c>
      <c r="BM576" s="139" t="s">
        <v>1481</v>
      </c>
    </row>
    <row r="577" spans="2:65" s="1" customFormat="1" ht="11.25" x14ac:dyDescent="0.2">
      <c r="B577" s="32"/>
      <c r="D577" s="141" t="s">
        <v>218</v>
      </c>
      <c r="F577" s="142" t="s">
        <v>1480</v>
      </c>
      <c r="I577" s="143"/>
      <c r="L577" s="32"/>
      <c r="M577" s="144"/>
      <c r="T577" s="56"/>
      <c r="AT577" s="17" t="s">
        <v>218</v>
      </c>
      <c r="AU577" s="17" t="s">
        <v>81</v>
      </c>
    </row>
    <row r="578" spans="2:65" s="1" customFormat="1" ht="24.2" customHeight="1" x14ac:dyDescent="0.2">
      <c r="B578" s="32"/>
      <c r="C578" s="128" t="s">
        <v>1482</v>
      </c>
      <c r="D578" s="128" t="s">
        <v>212</v>
      </c>
      <c r="E578" s="129" t="s">
        <v>1483</v>
      </c>
      <c r="F578" s="130" t="s">
        <v>1484</v>
      </c>
      <c r="G578" s="131" t="s">
        <v>1317</v>
      </c>
      <c r="H578" s="171"/>
      <c r="I578" s="133"/>
      <c r="J578" s="134">
        <f>ROUND(I578*H578,2)</f>
        <v>0</v>
      </c>
      <c r="K578" s="130" t="s">
        <v>216</v>
      </c>
      <c r="L578" s="32"/>
      <c r="M578" s="135" t="s">
        <v>1</v>
      </c>
      <c r="N578" s="136" t="s">
        <v>38</v>
      </c>
      <c r="P578" s="137">
        <f>O578*H578</f>
        <v>0</v>
      </c>
      <c r="Q578" s="137">
        <v>0</v>
      </c>
      <c r="R578" s="137">
        <f>Q578*H578</f>
        <v>0</v>
      </c>
      <c r="S578" s="137">
        <v>0</v>
      </c>
      <c r="T578" s="138">
        <f>S578*H578</f>
        <v>0</v>
      </c>
      <c r="AR578" s="139" t="s">
        <v>210</v>
      </c>
      <c r="AT578" s="139" t="s">
        <v>212</v>
      </c>
      <c r="AU578" s="139" t="s">
        <v>81</v>
      </c>
      <c r="AY578" s="17" t="s">
        <v>211</v>
      </c>
      <c r="BE578" s="140">
        <f>IF(N578="základní",J578,0)</f>
        <v>0</v>
      </c>
      <c r="BF578" s="140">
        <f>IF(N578="snížená",J578,0)</f>
        <v>0</v>
      </c>
      <c r="BG578" s="140">
        <f>IF(N578="zákl. přenesená",J578,0)</f>
        <v>0</v>
      </c>
      <c r="BH578" s="140">
        <f>IF(N578="sníž. přenesená",J578,0)</f>
        <v>0</v>
      </c>
      <c r="BI578" s="140">
        <f>IF(N578="nulová",J578,0)</f>
        <v>0</v>
      </c>
      <c r="BJ578" s="17" t="s">
        <v>81</v>
      </c>
      <c r="BK578" s="140">
        <f>ROUND(I578*H578,2)</f>
        <v>0</v>
      </c>
      <c r="BL578" s="17" t="s">
        <v>210</v>
      </c>
      <c r="BM578" s="139" t="s">
        <v>1485</v>
      </c>
    </row>
    <row r="579" spans="2:65" s="1" customFormat="1" ht="19.5" x14ac:dyDescent="0.2">
      <c r="B579" s="32"/>
      <c r="D579" s="141" t="s">
        <v>218</v>
      </c>
      <c r="F579" s="142" t="s">
        <v>1484</v>
      </c>
      <c r="I579" s="143"/>
      <c r="L579" s="32"/>
      <c r="M579" s="144"/>
      <c r="T579" s="56"/>
      <c r="AT579" s="17" t="s">
        <v>218</v>
      </c>
      <c r="AU579" s="17" t="s">
        <v>81</v>
      </c>
    </row>
    <row r="580" spans="2:65" s="10" customFormat="1" ht="25.9" customHeight="1" x14ac:dyDescent="0.2">
      <c r="B580" s="118"/>
      <c r="D580" s="119" t="s">
        <v>72</v>
      </c>
      <c r="E580" s="120" t="s">
        <v>1486</v>
      </c>
      <c r="F580" s="120" t="s">
        <v>1487</v>
      </c>
      <c r="I580" s="121"/>
      <c r="J580" s="122">
        <f>BK580</f>
        <v>0</v>
      </c>
      <c r="L580" s="118"/>
      <c r="M580" s="123"/>
      <c r="P580" s="124">
        <f>SUM(P581:P606)</f>
        <v>0</v>
      </c>
      <c r="R580" s="124">
        <f>SUM(R581:R606)</f>
        <v>7.6218241999999989</v>
      </c>
      <c r="T580" s="125">
        <f>SUM(T581:T606)</f>
        <v>0</v>
      </c>
      <c r="AR580" s="119" t="s">
        <v>210</v>
      </c>
      <c r="AT580" s="126" t="s">
        <v>72</v>
      </c>
      <c r="AU580" s="126" t="s">
        <v>73</v>
      </c>
      <c r="AY580" s="119" t="s">
        <v>211</v>
      </c>
      <c r="BK580" s="127">
        <f>SUM(BK581:BK606)</f>
        <v>0</v>
      </c>
    </row>
    <row r="581" spans="2:65" s="1" customFormat="1" ht="24.2" customHeight="1" x14ac:dyDescent="0.2">
      <c r="B581" s="32"/>
      <c r="C581" s="128" t="s">
        <v>1488</v>
      </c>
      <c r="D581" s="128" t="s">
        <v>212</v>
      </c>
      <c r="E581" s="129" t="s">
        <v>1489</v>
      </c>
      <c r="F581" s="130" t="s">
        <v>1490</v>
      </c>
      <c r="G581" s="131" t="s">
        <v>215</v>
      </c>
      <c r="H581" s="132">
        <v>120.7</v>
      </c>
      <c r="I581" s="133"/>
      <c r="J581" s="134">
        <f>ROUND(I581*H581,2)</f>
        <v>0</v>
      </c>
      <c r="K581" s="130" t="s">
        <v>216</v>
      </c>
      <c r="L581" s="32"/>
      <c r="M581" s="135" t="s">
        <v>1</v>
      </c>
      <c r="N581" s="136" t="s">
        <v>38</v>
      </c>
      <c r="P581" s="137">
        <f>O581*H581</f>
        <v>0</v>
      </c>
      <c r="Q581" s="137">
        <v>1.379E-2</v>
      </c>
      <c r="R581" s="137">
        <f>Q581*H581</f>
        <v>1.664453</v>
      </c>
      <c r="S581" s="137">
        <v>0</v>
      </c>
      <c r="T581" s="138">
        <f>S581*H581</f>
        <v>0</v>
      </c>
      <c r="AR581" s="139" t="s">
        <v>210</v>
      </c>
      <c r="AT581" s="139" t="s">
        <v>212</v>
      </c>
      <c r="AU581" s="139" t="s">
        <v>81</v>
      </c>
      <c r="AY581" s="17" t="s">
        <v>211</v>
      </c>
      <c r="BE581" s="140">
        <f>IF(N581="základní",J581,0)</f>
        <v>0</v>
      </c>
      <c r="BF581" s="140">
        <f>IF(N581="snížená",J581,0)</f>
        <v>0</v>
      </c>
      <c r="BG581" s="140">
        <f>IF(N581="zákl. přenesená",J581,0)</f>
        <v>0</v>
      </c>
      <c r="BH581" s="140">
        <f>IF(N581="sníž. přenesená",J581,0)</f>
        <v>0</v>
      </c>
      <c r="BI581" s="140">
        <f>IF(N581="nulová",J581,0)</f>
        <v>0</v>
      </c>
      <c r="BJ581" s="17" t="s">
        <v>81</v>
      </c>
      <c r="BK581" s="140">
        <f>ROUND(I581*H581,2)</f>
        <v>0</v>
      </c>
      <c r="BL581" s="17" t="s">
        <v>210</v>
      </c>
      <c r="BM581" s="139" t="s">
        <v>1491</v>
      </c>
    </row>
    <row r="582" spans="2:65" s="1" customFormat="1" ht="19.5" x14ac:dyDescent="0.2">
      <c r="B582" s="32"/>
      <c r="D582" s="141" t="s">
        <v>218</v>
      </c>
      <c r="F582" s="142" t="s">
        <v>1492</v>
      </c>
      <c r="I582" s="143"/>
      <c r="L582" s="32"/>
      <c r="M582" s="144"/>
      <c r="T582" s="56"/>
      <c r="AT582" s="17" t="s">
        <v>218</v>
      </c>
      <c r="AU582" s="17" t="s">
        <v>81</v>
      </c>
    </row>
    <row r="583" spans="2:65" s="12" customFormat="1" ht="11.25" x14ac:dyDescent="0.2">
      <c r="B583" s="151"/>
      <c r="D583" s="141" t="s">
        <v>220</v>
      </c>
      <c r="E583" s="152" t="s">
        <v>1493</v>
      </c>
      <c r="F583" s="153" t="s">
        <v>1494</v>
      </c>
      <c r="H583" s="154">
        <v>120.7</v>
      </c>
      <c r="I583" s="155"/>
      <c r="L583" s="151"/>
      <c r="M583" s="156"/>
      <c r="T583" s="157"/>
      <c r="AT583" s="152" t="s">
        <v>220</v>
      </c>
      <c r="AU583" s="152" t="s">
        <v>81</v>
      </c>
      <c r="AV583" s="12" t="s">
        <v>90</v>
      </c>
      <c r="AW583" s="12" t="s">
        <v>30</v>
      </c>
      <c r="AX583" s="12" t="s">
        <v>81</v>
      </c>
      <c r="AY583" s="152" t="s">
        <v>211</v>
      </c>
    </row>
    <row r="584" spans="2:65" s="1" customFormat="1" ht="24.2" customHeight="1" x14ac:dyDescent="0.2">
      <c r="B584" s="32"/>
      <c r="C584" s="128" t="s">
        <v>1495</v>
      </c>
      <c r="D584" s="128" t="s">
        <v>212</v>
      </c>
      <c r="E584" s="129" t="s">
        <v>1496</v>
      </c>
      <c r="F584" s="130" t="s">
        <v>1497</v>
      </c>
      <c r="G584" s="131" t="s">
        <v>215</v>
      </c>
      <c r="H584" s="132">
        <v>102.63</v>
      </c>
      <c r="I584" s="133"/>
      <c r="J584" s="134">
        <f>ROUND(I584*H584,2)</f>
        <v>0</v>
      </c>
      <c r="K584" s="130" t="s">
        <v>216</v>
      </c>
      <c r="L584" s="32"/>
      <c r="M584" s="135" t="s">
        <v>1</v>
      </c>
      <c r="N584" s="136" t="s">
        <v>38</v>
      </c>
      <c r="P584" s="137">
        <f>O584*H584</f>
        <v>0</v>
      </c>
      <c r="Q584" s="137">
        <v>1.464E-2</v>
      </c>
      <c r="R584" s="137">
        <f>Q584*H584</f>
        <v>1.5025032</v>
      </c>
      <c r="S584" s="137">
        <v>0</v>
      </c>
      <c r="T584" s="138">
        <f>S584*H584</f>
        <v>0</v>
      </c>
      <c r="AR584" s="139" t="s">
        <v>210</v>
      </c>
      <c r="AT584" s="139" t="s">
        <v>212</v>
      </c>
      <c r="AU584" s="139" t="s">
        <v>81</v>
      </c>
      <c r="AY584" s="17" t="s">
        <v>211</v>
      </c>
      <c r="BE584" s="140">
        <f>IF(N584="základní",J584,0)</f>
        <v>0</v>
      </c>
      <c r="BF584" s="140">
        <f>IF(N584="snížená",J584,0)</f>
        <v>0</v>
      </c>
      <c r="BG584" s="140">
        <f>IF(N584="zákl. přenesená",J584,0)</f>
        <v>0</v>
      </c>
      <c r="BH584" s="140">
        <f>IF(N584="sníž. přenesená",J584,0)</f>
        <v>0</v>
      </c>
      <c r="BI584" s="140">
        <f>IF(N584="nulová",J584,0)</f>
        <v>0</v>
      </c>
      <c r="BJ584" s="17" t="s">
        <v>81</v>
      </c>
      <c r="BK584" s="140">
        <f>ROUND(I584*H584,2)</f>
        <v>0</v>
      </c>
      <c r="BL584" s="17" t="s">
        <v>210</v>
      </c>
      <c r="BM584" s="139" t="s">
        <v>1498</v>
      </c>
    </row>
    <row r="585" spans="2:65" s="1" customFormat="1" ht="19.5" x14ac:dyDescent="0.2">
      <c r="B585" s="32"/>
      <c r="D585" s="141" t="s">
        <v>218</v>
      </c>
      <c r="F585" s="142" t="s">
        <v>1499</v>
      </c>
      <c r="I585" s="143"/>
      <c r="L585" s="32"/>
      <c r="M585" s="144"/>
      <c r="T585" s="56"/>
      <c r="AT585" s="17" t="s">
        <v>218</v>
      </c>
      <c r="AU585" s="17" t="s">
        <v>81</v>
      </c>
    </row>
    <row r="586" spans="2:65" s="12" customFormat="1" ht="11.25" x14ac:dyDescent="0.2">
      <c r="B586" s="151"/>
      <c r="D586" s="141" t="s">
        <v>220</v>
      </c>
      <c r="E586" s="152" t="s">
        <v>1500</v>
      </c>
      <c r="F586" s="153" t="s">
        <v>1353</v>
      </c>
      <c r="H586" s="154">
        <v>92</v>
      </c>
      <c r="I586" s="155"/>
      <c r="L586" s="151"/>
      <c r="M586" s="156"/>
      <c r="T586" s="157"/>
      <c r="AT586" s="152" t="s">
        <v>220</v>
      </c>
      <c r="AU586" s="152" t="s">
        <v>81</v>
      </c>
      <c r="AV586" s="12" t="s">
        <v>90</v>
      </c>
      <c r="AW586" s="12" t="s">
        <v>30</v>
      </c>
      <c r="AX586" s="12" t="s">
        <v>73</v>
      </c>
      <c r="AY586" s="152" t="s">
        <v>211</v>
      </c>
    </row>
    <row r="587" spans="2:65" s="12" customFormat="1" ht="11.25" x14ac:dyDescent="0.2">
      <c r="B587" s="151"/>
      <c r="D587" s="141" t="s">
        <v>220</v>
      </c>
      <c r="E587" s="152" t="s">
        <v>724</v>
      </c>
      <c r="F587" s="153" t="s">
        <v>1501</v>
      </c>
      <c r="H587" s="154">
        <v>10.63</v>
      </c>
      <c r="I587" s="155"/>
      <c r="L587" s="151"/>
      <c r="M587" s="156"/>
      <c r="T587" s="157"/>
      <c r="AT587" s="152" t="s">
        <v>220</v>
      </c>
      <c r="AU587" s="152" t="s">
        <v>81</v>
      </c>
      <c r="AV587" s="12" t="s">
        <v>90</v>
      </c>
      <c r="AW587" s="12" t="s">
        <v>30</v>
      </c>
      <c r="AX587" s="12" t="s">
        <v>73</v>
      </c>
      <c r="AY587" s="152" t="s">
        <v>211</v>
      </c>
    </row>
    <row r="588" spans="2:65" s="12" customFormat="1" ht="11.25" x14ac:dyDescent="0.2">
      <c r="B588" s="151"/>
      <c r="D588" s="141" t="s">
        <v>220</v>
      </c>
      <c r="E588" s="152" t="s">
        <v>1502</v>
      </c>
      <c r="F588" s="153" t="s">
        <v>1503</v>
      </c>
      <c r="H588" s="154">
        <v>102.63</v>
      </c>
      <c r="I588" s="155"/>
      <c r="L588" s="151"/>
      <c r="M588" s="156"/>
      <c r="T588" s="157"/>
      <c r="AT588" s="152" t="s">
        <v>220</v>
      </c>
      <c r="AU588" s="152" t="s">
        <v>81</v>
      </c>
      <c r="AV588" s="12" t="s">
        <v>90</v>
      </c>
      <c r="AW588" s="12" t="s">
        <v>30</v>
      </c>
      <c r="AX588" s="12" t="s">
        <v>81</v>
      </c>
      <c r="AY588" s="152" t="s">
        <v>211</v>
      </c>
    </row>
    <row r="589" spans="2:65" s="1" customFormat="1" ht="16.5" customHeight="1" x14ac:dyDescent="0.2">
      <c r="B589" s="32"/>
      <c r="C589" s="128" t="s">
        <v>1504</v>
      </c>
      <c r="D589" s="128" t="s">
        <v>212</v>
      </c>
      <c r="E589" s="129" t="s">
        <v>1505</v>
      </c>
      <c r="F589" s="130" t="s">
        <v>1506</v>
      </c>
      <c r="G589" s="131" t="s">
        <v>215</v>
      </c>
      <c r="H589" s="132">
        <v>223.33</v>
      </c>
      <c r="I589" s="133"/>
      <c r="J589" s="134">
        <f>ROUND(I589*H589,2)</f>
        <v>0</v>
      </c>
      <c r="K589" s="130" t="s">
        <v>216</v>
      </c>
      <c r="L589" s="32"/>
      <c r="M589" s="135" t="s">
        <v>1</v>
      </c>
      <c r="N589" s="136" t="s">
        <v>38</v>
      </c>
      <c r="P589" s="137">
        <f>O589*H589</f>
        <v>0</v>
      </c>
      <c r="Q589" s="137">
        <v>0</v>
      </c>
      <c r="R589" s="137">
        <f>Q589*H589</f>
        <v>0</v>
      </c>
      <c r="S589" s="137">
        <v>0</v>
      </c>
      <c r="T589" s="138">
        <f>S589*H589</f>
        <v>0</v>
      </c>
      <c r="AR589" s="139" t="s">
        <v>210</v>
      </c>
      <c r="AT589" s="139" t="s">
        <v>212</v>
      </c>
      <c r="AU589" s="139" t="s">
        <v>81</v>
      </c>
      <c r="AY589" s="17" t="s">
        <v>211</v>
      </c>
      <c r="BE589" s="140">
        <f>IF(N589="základní",J589,0)</f>
        <v>0</v>
      </c>
      <c r="BF589" s="140">
        <f>IF(N589="snížená",J589,0)</f>
        <v>0</v>
      </c>
      <c r="BG589" s="140">
        <f>IF(N589="zákl. přenesená",J589,0)</f>
        <v>0</v>
      </c>
      <c r="BH589" s="140">
        <f>IF(N589="sníž. přenesená",J589,0)</f>
        <v>0</v>
      </c>
      <c r="BI589" s="140">
        <f>IF(N589="nulová",J589,0)</f>
        <v>0</v>
      </c>
      <c r="BJ589" s="17" t="s">
        <v>81</v>
      </c>
      <c r="BK589" s="140">
        <f>ROUND(I589*H589,2)</f>
        <v>0</v>
      </c>
      <c r="BL589" s="17" t="s">
        <v>210</v>
      </c>
      <c r="BM589" s="139" t="s">
        <v>1507</v>
      </c>
    </row>
    <row r="590" spans="2:65" s="1" customFormat="1" ht="11.25" x14ac:dyDescent="0.2">
      <c r="B590" s="32"/>
      <c r="D590" s="141" t="s">
        <v>218</v>
      </c>
      <c r="F590" s="142" t="s">
        <v>1506</v>
      </c>
      <c r="I590" s="143"/>
      <c r="L590" s="32"/>
      <c r="M590" s="144"/>
      <c r="T590" s="56"/>
      <c r="AT590" s="17" t="s">
        <v>218</v>
      </c>
      <c r="AU590" s="17" t="s">
        <v>81</v>
      </c>
    </row>
    <row r="591" spans="2:65" s="12" customFormat="1" ht="11.25" x14ac:dyDescent="0.2">
      <c r="B591" s="151"/>
      <c r="D591" s="141" t="s">
        <v>220</v>
      </c>
      <c r="E591" s="152" t="s">
        <v>1508</v>
      </c>
      <c r="F591" s="153" t="s">
        <v>1509</v>
      </c>
      <c r="H591" s="154">
        <v>223.33</v>
      </c>
      <c r="I591" s="155"/>
      <c r="L591" s="151"/>
      <c r="M591" s="156"/>
      <c r="T591" s="157"/>
      <c r="AT591" s="152" t="s">
        <v>220</v>
      </c>
      <c r="AU591" s="152" t="s">
        <v>81</v>
      </c>
      <c r="AV591" s="12" t="s">
        <v>90</v>
      </c>
      <c r="AW591" s="12" t="s">
        <v>30</v>
      </c>
      <c r="AX591" s="12" t="s">
        <v>81</v>
      </c>
      <c r="AY591" s="152" t="s">
        <v>211</v>
      </c>
    </row>
    <row r="592" spans="2:65" s="1" customFormat="1" ht="16.5" customHeight="1" x14ac:dyDescent="0.2">
      <c r="B592" s="32"/>
      <c r="C592" s="158" t="s">
        <v>1510</v>
      </c>
      <c r="D592" s="158" t="s">
        <v>230</v>
      </c>
      <c r="E592" s="159" t="s">
        <v>1511</v>
      </c>
      <c r="F592" s="160" t="s">
        <v>1512</v>
      </c>
      <c r="G592" s="161" t="s">
        <v>215</v>
      </c>
      <c r="H592" s="162">
        <v>245.66300000000001</v>
      </c>
      <c r="I592" s="163"/>
      <c r="J592" s="164">
        <f>ROUND(I592*H592,2)</f>
        <v>0</v>
      </c>
      <c r="K592" s="160" t="s">
        <v>216</v>
      </c>
      <c r="L592" s="165"/>
      <c r="M592" s="166" t="s">
        <v>1</v>
      </c>
      <c r="N592" s="167" t="s">
        <v>38</v>
      </c>
      <c r="P592" s="137">
        <f>O592*H592</f>
        <v>0</v>
      </c>
      <c r="Q592" s="137">
        <v>0</v>
      </c>
      <c r="R592" s="137">
        <f>Q592*H592</f>
        <v>0</v>
      </c>
      <c r="S592" s="137">
        <v>0</v>
      </c>
      <c r="T592" s="138">
        <f>S592*H592</f>
        <v>0</v>
      </c>
      <c r="AR592" s="139" t="s">
        <v>244</v>
      </c>
      <c r="AT592" s="139" t="s">
        <v>230</v>
      </c>
      <c r="AU592" s="139" t="s">
        <v>81</v>
      </c>
      <c r="AY592" s="17" t="s">
        <v>211</v>
      </c>
      <c r="BE592" s="140">
        <f>IF(N592="základní",J592,0)</f>
        <v>0</v>
      </c>
      <c r="BF592" s="140">
        <f>IF(N592="snížená",J592,0)</f>
        <v>0</v>
      </c>
      <c r="BG592" s="140">
        <f>IF(N592="zákl. přenesená",J592,0)</f>
        <v>0</v>
      </c>
      <c r="BH592" s="140">
        <f>IF(N592="sníž. přenesená",J592,0)</f>
        <v>0</v>
      </c>
      <c r="BI592" s="140">
        <f>IF(N592="nulová",J592,0)</f>
        <v>0</v>
      </c>
      <c r="BJ592" s="17" t="s">
        <v>81</v>
      </c>
      <c r="BK592" s="140">
        <f>ROUND(I592*H592,2)</f>
        <v>0</v>
      </c>
      <c r="BL592" s="17" t="s">
        <v>210</v>
      </c>
      <c r="BM592" s="139" t="s">
        <v>1513</v>
      </c>
    </row>
    <row r="593" spans="2:65" s="1" customFormat="1" ht="11.25" x14ac:dyDescent="0.2">
      <c r="B593" s="32"/>
      <c r="D593" s="141" t="s">
        <v>218</v>
      </c>
      <c r="F593" s="142" t="s">
        <v>1512</v>
      </c>
      <c r="I593" s="143"/>
      <c r="L593" s="32"/>
      <c r="M593" s="144"/>
      <c r="T593" s="56"/>
      <c r="AT593" s="17" t="s">
        <v>218</v>
      </c>
      <c r="AU593" s="17" t="s">
        <v>81</v>
      </c>
    </row>
    <row r="594" spans="2:65" s="12" customFormat="1" ht="11.25" x14ac:dyDescent="0.2">
      <c r="B594" s="151"/>
      <c r="D594" s="141" t="s">
        <v>220</v>
      </c>
      <c r="E594" s="152" t="s">
        <v>695</v>
      </c>
      <c r="F594" s="153" t="s">
        <v>1509</v>
      </c>
      <c r="H594" s="154">
        <v>223.33</v>
      </c>
      <c r="I594" s="155"/>
      <c r="L594" s="151"/>
      <c r="M594" s="156"/>
      <c r="T594" s="157"/>
      <c r="AT594" s="152" t="s">
        <v>220</v>
      </c>
      <c r="AU594" s="152" t="s">
        <v>81</v>
      </c>
      <c r="AV594" s="12" t="s">
        <v>90</v>
      </c>
      <c r="AW594" s="12" t="s">
        <v>30</v>
      </c>
      <c r="AX594" s="12" t="s">
        <v>73</v>
      </c>
      <c r="AY594" s="152" t="s">
        <v>211</v>
      </c>
    </row>
    <row r="595" spans="2:65" s="12" customFormat="1" ht="11.25" x14ac:dyDescent="0.2">
      <c r="B595" s="151"/>
      <c r="D595" s="141" t="s">
        <v>220</v>
      </c>
      <c r="E595" s="152" t="s">
        <v>1514</v>
      </c>
      <c r="F595" s="153" t="s">
        <v>1515</v>
      </c>
      <c r="H595" s="154">
        <v>245.66300000000001</v>
      </c>
      <c r="I595" s="155"/>
      <c r="L595" s="151"/>
      <c r="M595" s="156"/>
      <c r="T595" s="157"/>
      <c r="AT595" s="152" t="s">
        <v>220</v>
      </c>
      <c r="AU595" s="152" t="s">
        <v>81</v>
      </c>
      <c r="AV595" s="12" t="s">
        <v>90</v>
      </c>
      <c r="AW595" s="12" t="s">
        <v>30</v>
      </c>
      <c r="AX595" s="12" t="s">
        <v>81</v>
      </c>
      <c r="AY595" s="152" t="s">
        <v>211</v>
      </c>
    </row>
    <row r="596" spans="2:65" s="1" customFormat="1" ht="24.2" customHeight="1" x14ac:dyDescent="0.2">
      <c r="B596" s="32"/>
      <c r="C596" s="128" t="s">
        <v>1516</v>
      </c>
      <c r="D596" s="128" t="s">
        <v>212</v>
      </c>
      <c r="E596" s="129" t="s">
        <v>1517</v>
      </c>
      <c r="F596" s="130" t="s">
        <v>1518</v>
      </c>
      <c r="G596" s="131" t="s">
        <v>230</v>
      </c>
      <c r="H596" s="132">
        <v>363.96</v>
      </c>
      <c r="I596" s="133"/>
      <c r="J596" s="134">
        <f>ROUND(I596*H596,2)</f>
        <v>0</v>
      </c>
      <c r="K596" s="130" t="s">
        <v>216</v>
      </c>
      <c r="L596" s="32"/>
      <c r="M596" s="135" t="s">
        <v>1</v>
      </c>
      <c r="N596" s="136" t="s">
        <v>38</v>
      </c>
      <c r="P596" s="137">
        <f>O596*H596</f>
        <v>0</v>
      </c>
      <c r="Q596" s="137">
        <v>0</v>
      </c>
      <c r="R596" s="137">
        <f>Q596*H596</f>
        <v>0</v>
      </c>
      <c r="S596" s="137">
        <v>0</v>
      </c>
      <c r="T596" s="138">
        <f>S596*H596</f>
        <v>0</v>
      </c>
      <c r="AR596" s="139" t="s">
        <v>210</v>
      </c>
      <c r="AT596" s="139" t="s">
        <v>212</v>
      </c>
      <c r="AU596" s="139" t="s">
        <v>81</v>
      </c>
      <c r="AY596" s="17" t="s">
        <v>211</v>
      </c>
      <c r="BE596" s="140">
        <f>IF(N596="základní",J596,0)</f>
        <v>0</v>
      </c>
      <c r="BF596" s="140">
        <f>IF(N596="snížená",J596,0)</f>
        <v>0</v>
      </c>
      <c r="BG596" s="140">
        <f>IF(N596="zákl. přenesená",J596,0)</f>
        <v>0</v>
      </c>
      <c r="BH596" s="140">
        <f>IF(N596="sníž. přenesená",J596,0)</f>
        <v>0</v>
      </c>
      <c r="BI596" s="140">
        <f>IF(N596="nulová",J596,0)</f>
        <v>0</v>
      </c>
      <c r="BJ596" s="17" t="s">
        <v>81</v>
      </c>
      <c r="BK596" s="140">
        <f>ROUND(I596*H596,2)</f>
        <v>0</v>
      </c>
      <c r="BL596" s="17" t="s">
        <v>210</v>
      </c>
      <c r="BM596" s="139" t="s">
        <v>1519</v>
      </c>
    </row>
    <row r="597" spans="2:65" s="1" customFormat="1" ht="19.5" x14ac:dyDescent="0.2">
      <c r="B597" s="32"/>
      <c r="D597" s="141" t="s">
        <v>218</v>
      </c>
      <c r="F597" s="142" t="s">
        <v>1520</v>
      </c>
      <c r="I597" s="143"/>
      <c r="L597" s="32"/>
      <c r="M597" s="144"/>
      <c r="T597" s="56"/>
      <c r="AT597" s="17" t="s">
        <v>218</v>
      </c>
      <c r="AU597" s="17" t="s">
        <v>81</v>
      </c>
    </row>
    <row r="598" spans="2:65" s="11" customFormat="1" ht="11.25" x14ac:dyDescent="0.2">
      <c r="B598" s="145"/>
      <c r="D598" s="141" t="s">
        <v>220</v>
      </c>
      <c r="E598" s="146" t="s">
        <v>1</v>
      </c>
      <c r="F598" s="147" t="s">
        <v>1521</v>
      </c>
      <c r="H598" s="146" t="s">
        <v>1</v>
      </c>
      <c r="I598" s="148"/>
      <c r="L598" s="145"/>
      <c r="M598" s="149"/>
      <c r="T598" s="150"/>
      <c r="AT598" s="146" t="s">
        <v>220</v>
      </c>
      <c r="AU598" s="146" t="s">
        <v>81</v>
      </c>
      <c r="AV598" s="11" t="s">
        <v>81</v>
      </c>
      <c r="AW598" s="11" t="s">
        <v>30</v>
      </c>
      <c r="AX598" s="11" t="s">
        <v>73</v>
      </c>
      <c r="AY598" s="146" t="s">
        <v>211</v>
      </c>
    </row>
    <row r="599" spans="2:65" s="12" customFormat="1" ht="11.25" x14ac:dyDescent="0.2">
      <c r="B599" s="151"/>
      <c r="D599" s="141" t="s">
        <v>220</v>
      </c>
      <c r="E599" s="152" t="s">
        <v>1522</v>
      </c>
      <c r="F599" s="153" t="s">
        <v>1523</v>
      </c>
      <c r="H599" s="154">
        <v>363.96</v>
      </c>
      <c r="I599" s="155"/>
      <c r="L599" s="151"/>
      <c r="M599" s="156"/>
      <c r="T599" s="157"/>
      <c r="AT599" s="152" t="s">
        <v>220</v>
      </c>
      <c r="AU599" s="152" t="s">
        <v>81</v>
      </c>
      <c r="AV599" s="12" t="s">
        <v>90</v>
      </c>
      <c r="AW599" s="12" t="s">
        <v>30</v>
      </c>
      <c r="AX599" s="12" t="s">
        <v>81</v>
      </c>
      <c r="AY599" s="152" t="s">
        <v>211</v>
      </c>
    </row>
    <row r="600" spans="2:65" s="1" customFormat="1" ht="16.5" customHeight="1" x14ac:dyDescent="0.2">
      <c r="B600" s="32"/>
      <c r="C600" s="158" t="s">
        <v>1524</v>
      </c>
      <c r="D600" s="158" t="s">
        <v>230</v>
      </c>
      <c r="E600" s="159" t="s">
        <v>1525</v>
      </c>
      <c r="F600" s="160" t="s">
        <v>1526</v>
      </c>
      <c r="G600" s="161" t="s">
        <v>230</v>
      </c>
      <c r="H600" s="162">
        <v>371.23899999999998</v>
      </c>
      <c r="I600" s="163"/>
      <c r="J600" s="164">
        <f>ROUND(I600*H600,2)</f>
        <v>0</v>
      </c>
      <c r="K600" s="160" t="s">
        <v>216</v>
      </c>
      <c r="L600" s="165"/>
      <c r="M600" s="166" t="s">
        <v>1</v>
      </c>
      <c r="N600" s="167" t="s">
        <v>38</v>
      </c>
      <c r="P600" s="137">
        <f>O600*H600</f>
        <v>0</v>
      </c>
      <c r="Q600" s="137">
        <v>1.2E-2</v>
      </c>
      <c r="R600" s="137">
        <f>Q600*H600</f>
        <v>4.4548679999999994</v>
      </c>
      <c r="S600" s="137">
        <v>0</v>
      </c>
      <c r="T600" s="138">
        <f>S600*H600</f>
        <v>0</v>
      </c>
      <c r="AR600" s="139" t="s">
        <v>244</v>
      </c>
      <c r="AT600" s="139" t="s">
        <v>230</v>
      </c>
      <c r="AU600" s="139" t="s">
        <v>81</v>
      </c>
      <c r="AY600" s="17" t="s">
        <v>211</v>
      </c>
      <c r="BE600" s="140">
        <f>IF(N600="základní",J600,0)</f>
        <v>0</v>
      </c>
      <c r="BF600" s="140">
        <f>IF(N600="snížená",J600,0)</f>
        <v>0</v>
      </c>
      <c r="BG600" s="140">
        <f>IF(N600="zákl. přenesená",J600,0)</f>
        <v>0</v>
      </c>
      <c r="BH600" s="140">
        <f>IF(N600="sníž. přenesená",J600,0)</f>
        <v>0</v>
      </c>
      <c r="BI600" s="140">
        <f>IF(N600="nulová",J600,0)</f>
        <v>0</v>
      </c>
      <c r="BJ600" s="17" t="s">
        <v>81</v>
      </c>
      <c r="BK600" s="140">
        <f>ROUND(I600*H600,2)</f>
        <v>0</v>
      </c>
      <c r="BL600" s="17" t="s">
        <v>210</v>
      </c>
      <c r="BM600" s="139" t="s">
        <v>1527</v>
      </c>
    </row>
    <row r="601" spans="2:65" s="1" customFormat="1" ht="11.25" x14ac:dyDescent="0.2">
      <c r="B601" s="32"/>
      <c r="D601" s="141" t="s">
        <v>218</v>
      </c>
      <c r="F601" s="142" t="s">
        <v>1526</v>
      </c>
      <c r="I601" s="143"/>
      <c r="L601" s="32"/>
      <c r="M601" s="144"/>
      <c r="T601" s="56"/>
      <c r="AT601" s="17" t="s">
        <v>218</v>
      </c>
      <c r="AU601" s="17" t="s">
        <v>81</v>
      </c>
    </row>
    <row r="602" spans="2:65" s="1" customFormat="1" ht="24.2" customHeight="1" x14ac:dyDescent="0.2">
      <c r="B602" s="32"/>
      <c r="C602" s="128" t="s">
        <v>1528</v>
      </c>
      <c r="D602" s="128" t="s">
        <v>212</v>
      </c>
      <c r="E602" s="129" t="s">
        <v>1529</v>
      </c>
      <c r="F602" s="130" t="s">
        <v>1530</v>
      </c>
      <c r="G602" s="131" t="s">
        <v>1374</v>
      </c>
      <c r="H602" s="132">
        <v>1</v>
      </c>
      <c r="I602" s="133"/>
      <c r="J602" s="134">
        <f>ROUND(I602*H602,2)</f>
        <v>0</v>
      </c>
      <c r="K602" s="130" t="s">
        <v>1</v>
      </c>
      <c r="L602" s="32"/>
      <c r="M602" s="135" t="s">
        <v>1</v>
      </c>
      <c r="N602" s="136" t="s">
        <v>38</v>
      </c>
      <c r="P602" s="137">
        <f>O602*H602</f>
        <v>0</v>
      </c>
      <c r="Q602" s="137">
        <v>0</v>
      </c>
      <c r="R602" s="137">
        <f>Q602*H602</f>
        <v>0</v>
      </c>
      <c r="S602" s="137">
        <v>0</v>
      </c>
      <c r="T602" s="138">
        <f>S602*H602</f>
        <v>0</v>
      </c>
      <c r="AR602" s="139" t="s">
        <v>210</v>
      </c>
      <c r="AT602" s="139" t="s">
        <v>212</v>
      </c>
      <c r="AU602" s="139" t="s">
        <v>81</v>
      </c>
      <c r="AY602" s="17" t="s">
        <v>211</v>
      </c>
      <c r="BE602" s="140">
        <f>IF(N602="základní",J602,0)</f>
        <v>0</v>
      </c>
      <c r="BF602" s="140">
        <f>IF(N602="snížená",J602,0)</f>
        <v>0</v>
      </c>
      <c r="BG602" s="140">
        <f>IF(N602="zákl. přenesená",J602,0)</f>
        <v>0</v>
      </c>
      <c r="BH602" s="140">
        <f>IF(N602="sníž. přenesená",J602,0)</f>
        <v>0</v>
      </c>
      <c r="BI602" s="140">
        <f>IF(N602="nulová",J602,0)</f>
        <v>0</v>
      </c>
      <c r="BJ602" s="17" t="s">
        <v>81</v>
      </c>
      <c r="BK602" s="140">
        <f>ROUND(I602*H602,2)</f>
        <v>0</v>
      </c>
      <c r="BL602" s="17" t="s">
        <v>210</v>
      </c>
      <c r="BM602" s="139" t="s">
        <v>1531</v>
      </c>
    </row>
    <row r="603" spans="2:65" s="1" customFormat="1" ht="19.5" x14ac:dyDescent="0.2">
      <c r="B603" s="32"/>
      <c r="D603" s="141" t="s">
        <v>218</v>
      </c>
      <c r="F603" s="142" t="s">
        <v>1532</v>
      </c>
      <c r="I603" s="143"/>
      <c r="L603" s="32"/>
      <c r="M603" s="144"/>
      <c r="T603" s="56"/>
      <c r="AT603" s="17" t="s">
        <v>218</v>
      </c>
      <c r="AU603" s="17" t="s">
        <v>81</v>
      </c>
    </row>
    <row r="604" spans="2:65" s="12" customFormat="1" ht="11.25" x14ac:dyDescent="0.2">
      <c r="B604" s="151"/>
      <c r="D604" s="141" t="s">
        <v>220</v>
      </c>
      <c r="E604" s="152" t="s">
        <v>1533</v>
      </c>
      <c r="F604" s="153" t="s">
        <v>1534</v>
      </c>
      <c r="H604" s="154">
        <v>1</v>
      </c>
      <c r="I604" s="155"/>
      <c r="L604" s="151"/>
      <c r="M604" s="156"/>
      <c r="T604" s="157"/>
      <c r="AT604" s="152" t="s">
        <v>220</v>
      </c>
      <c r="AU604" s="152" t="s">
        <v>81</v>
      </c>
      <c r="AV604" s="12" t="s">
        <v>90</v>
      </c>
      <c r="AW604" s="12" t="s">
        <v>30</v>
      </c>
      <c r="AX604" s="12" t="s">
        <v>81</v>
      </c>
      <c r="AY604" s="152" t="s">
        <v>211</v>
      </c>
    </row>
    <row r="605" spans="2:65" s="1" customFormat="1" ht="24.2" customHeight="1" x14ac:dyDescent="0.2">
      <c r="B605" s="32"/>
      <c r="C605" s="128" t="s">
        <v>1535</v>
      </c>
      <c r="D605" s="128" t="s">
        <v>212</v>
      </c>
      <c r="E605" s="129" t="s">
        <v>1536</v>
      </c>
      <c r="F605" s="130" t="s">
        <v>1537</v>
      </c>
      <c r="G605" s="131" t="s">
        <v>1317</v>
      </c>
      <c r="H605" s="171"/>
      <c r="I605" s="133"/>
      <c r="J605" s="134">
        <f>ROUND(I605*H605,2)</f>
        <v>0</v>
      </c>
      <c r="K605" s="130" t="s">
        <v>216</v>
      </c>
      <c r="L605" s="32"/>
      <c r="M605" s="135" t="s">
        <v>1</v>
      </c>
      <c r="N605" s="136" t="s">
        <v>38</v>
      </c>
      <c r="P605" s="137">
        <f>O605*H605</f>
        <v>0</v>
      </c>
      <c r="Q605" s="137">
        <v>0</v>
      </c>
      <c r="R605" s="137">
        <f>Q605*H605</f>
        <v>0</v>
      </c>
      <c r="S605" s="137">
        <v>0</v>
      </c>
      <c r="T605" s="138">
        <f>S605*H605</f>
        <v>0</v>
      </c>
      <c r="AR605" s="139" t="s">
        <v>210</v>
      </c>
      <c r="AT605" s="139" t="s">
        <v>212</v>
      </c>
      <c r="AU605" s="139" t="s">
        <v>81</v>
      </c>
      <c r="AY605" s="17" t="s">
        <v>211</v>
      </c>
      <c r="BE605" s="140">
        <f>IF(N605="základní",J605,0)</f>
        <v>0</v>
      </c>
      <c r="BF605" s="140">
        <f>IF(N605="snížená",J605,0)</f>
        <v>0</v>
      </c>
      <c r="BG605" s="140">
        <f>IF(N605="zákl. přenesená",J605,0)</f>
        <v>0</v>
      </c>
      <c r="BH605" s="140">
        <f>IF(N605="sníž. přenesená",J605,0)</f>
        <v>0</v>
      </c>
      <c r="BI605" s="140">
        <f>IF(N605="nulová",J605,0)</f>
        <v>0</v>
      </c>
      <c r="BJ605" s="17" t="s">
        <v>81</v>
      </c>
      <c r="BK605" s="140">
        <f>ROUND(I605*H605,2)</f>
        <v>0</v>
      </c>
      <c r="BL605" s="17" t="s">
        <v>210</v>
      </c>
      <c r="BM605" s="139" t="s">
        <v>1538</v>
      </c>
    </row>
    <row r="606" spans="2:65" s="1" customFormat="1" ht="19.5" x14ac:dyDescent="0.2">
      <c r="B606" s="32"/>
      <c r="D606" s="141" t="s">
        <v>218</v>
      </c>
      <c r="F606" s="142" t="s">
        <v>1537</v>
      </c>
      <c r="I606" s="143"/>
      <c r="L606" s="32"/>
      <c r="M606" s="144"/>
      <c r="T606" s="56"/>
      <c r="AT606" s="17" t="s">
        <v>218</v>
      </c>
      <c r="AU606" s="17" t="s">
        <v>81</v>
      </c>
    </row>
    <row r="607" spans="2:65" s="10" customFormat="1" ht="25.9" customHeight="1" x14ac:dyDescent="0.2">
      <c r="B607" s="118"/>
      <c r="D607" s="119" t="s">
        <v>72</v>
      </c>
      <c r="E607" s="120" t="s">
        <v>372</v>
      </c>
      <c r="F607" s="120" t="s">
        <v>373</v>
      </c>
      <c r="I607" s="121"/>
      <c r="J607" s="122">
        <f>BK607</f>
        <v>0</v>
      </c>
      <c r="L607" s="118"/>
      <c r="M607" s="123"/>
      <c r="P607" s="124">
        <f>SUM(P608:P651)</f>
        <v>0</v>
      </c>
      <c r="R607" s="124">
        <f>SUM(R608:R651)</f>
        <v>2.7378487200000001</v>
      </c>
      <c r="T607" s="125">
        <f>SUM(T608:T651)</f>
        <v>0</v>
      </c>
      <c r="AR607" s="119" t="s">
        <v>210</v>
      </c>
      <c r="AT607" s="126" t="s">
        <v>72</v>
      </c>
      <c r="AU607" s="126" t="s">
        <v>73</v>
      </c>
      <c r="AY607" s="119" t="s">
        <v>211</v>
      </c>
      <c r="BK607" s="127">
        <f>SUM(BK608:BK651)</f>
        <v>0</v>
      </c>
    </row>
    <row r="608" spans="2:65" s="1" customFormat="1" ht="24.2" customHeight="1" x14ac:dyDescent="0.2">
      <c r="B608" s="32"/>
      <c r="C608" s="128" t="s">
        <v>1539</v>
      </c>
      <c r="D608" s="128" t="s">
        <v>212</v>
      </c>
      <c r="E608" s="129" t="s">
        <v>1540</v>
      </c>
      <c r="F608" s="130" t="s">
        <v>1541</v>
      </c>
      <c r="G608" s="131" t="s">
        <v>215</v>
      </c>
      <c r="H608" s="132">
        <v>292.75200000000001</v>
      </c>
      <c r="I608" s="133"/>
      <c r="J608" s="134">
        <f>ROUND(I608*H608,2)</f>
        <v>0</v>
      </c>
      <c r="K608" s="130" t="s">
        <v>216</v>
      </c>
      <c r="L608" s="32"/>
      <c r="M608" s="135" t="s">
        <v>1</v>
      </c>
      <c r="N608" s="136" t="s">
        <v>38</v>
      </c>
      <c r="P608" s="137">
        <f>O608*H608</f>
        <v>0</v>
      </c>
      <c r="Q608" s="137">
        <v>6.6100000000000004E-3</v>
      </c>
      <c r="R608" s="137">
        <f>Q608*H608</f>
        <v>1.9350907200000003</v>
      </c>
      <c r="S608" s="137">
        <v>0</v>
      </c>
      <c r="T608" s="138">
        <f>S608*H608</f>
        <v>0</v>
      </c>
      <c r="AR608" s="139" t="s">
        <v>210</v>
      </c>
      <c r="AT608" s="139" t="s">
        <v>212</v>
      </c>
      <c r="AU608" s="139" t="s">
        <v>81</v>
      </c>
      <c r="AY608" s="17" t="s">
        <v>211</v>
      </c>
      <c r="BE608" s="140">
        <f>IF(N608="základní",J608,0)</f>
        <v>0</v>
      </c>
      <c r="BF608" s="140">
        <f>IF(N608="snížená",J608,0)</f>
        <v>0</v>
      </c>
      <c r="BG608" s="140">
        <f>IF(N608="zákl. přenesená",J608,0)</f>
        <v>0</v>
      </c>
      <c r="BH608" s="140">
        <f>IF(N608="sníž. přenesená",J608,0)</f>
        <v>0</v>
      </c>
      <c r="BI608" s="140">
        <f>IF(N608="nulová",J608,0)</f>
        <v>0</v>
      </c>
      <c r="BJ608" s="17" t="s">
        <v>81</v>
      </c>
      <c r="BK608" s="140">
        <f>ROUND(I608*H608,2)</f>
        <v>0</v>
      </c>
      <c r="BL608" s="17" t="s">
        <v>210</v>
      </c>
      <c r="BM608" s="139" t="s">
        <v>1542</v>
      </c>
    </row>
    <row r="609" spans="2:65" s="1" customFormat="1" ht="19.5" x14ac:dyDescent="0.2">
      <c r="B609" s="32"/>
      <c r="D609" s="141" t="s">
        <v>218</v>
      </c>
      <c r="F609" s="142" t="s">
        <v>1543</v>
      </c>
      <c r="I609" s="143"/>
      <c r="L609" s="32"/>
      <c r="M609" s="144"/>
      <c r="T609" s="56"/>
      <c r="AT609" s="17" t="s">
        <v>218</v>
      </c>
      <c r="AU609" s="17" t="s">
        <v>81</v>
      </c>
    </row>
    <row r="610" spans="2:65" s="11" customFormat="1" ht="11.25" x14ac:dyDescent="0.2">
      <c r="B610" s="145"/>
      <c r="D610" s="141" t="s">
        <v>220</v>
      </c>
      <c r="E610" s="146" t="s">
        <v>1</v>
      </c>
      <c r="F610" s="147" t="s">
        <v>1442</v>
      </c>
      <c r="H610" s="146" t="s">
        <v>1</v>
      </c>
      <c r="I610" s="148"/>
      <c r="L610" s="145"/>
      <c r="M610" s="149"/>
      <c r="T610" s="150"/>
      <c r="AT610" s="146" t="s">
        <v>220</v>
      </c>
      <c r="AU610" s="146" t="s">
        <v>81</v>
      </c>
      <c r="AV610" s="11" t="s">
        <v>81</v>
      </c>
      <c r="AW610" s="11" t="s">
        <v>30</v>
      </c>
      <c r="AX610" s="11" t="s">
        <v>73</v>
      </c>
      <c r="AY610" s="146" t="s">
        <v>211</v>
      </c>
    </row>
    <row r="611" spans="2:65" s="12" customFormat="1" ht="11.25" x14ac:dyDescent="0.2">
      <c r="B611" s="151"/>
      <c r="D611" s="141" t="s">
        <v>220</v>
      </c>
      <c r="E611" s="152" t="s">
        <v>1544</v>
      </c>
      <c r="F611" s="153" t="s">
        <v>1444</v>
      </c>
      <c r="H611" s="154">
        <v>292.75200000000001</v>
      </c>
      <c r="I611" s="155"/>
      <c r="L611" s="151"/>
      <c r="M611" s="156"/>
      <c r="T611" s="157"/>
      <c r="AT611" s="152" t="s">
        <v>220</v>
      </c>
      <c r="AU611" s="152" t="s">
        <v>81</v>
      </c>
      <c r="AV611" s="12" t="s">
        <v>90</v>
      </c>
      <c r="AW611" s="12" t="s">
        <v>30</v>
      </c>
      <c r="AX611" s="12" t="s">
        <v>81</v>
      </c>
      <c r="AY611" s="152" t="s">
        <v>211</v>
      </c>
    </row>
    <row r="612" spans="2:65" s="1" customFormat="1" ht="16.5" customHeight="1" x14ac:dyDescent="0.2">
      <c r="B612" s="32"/>
      <c r="C612" s="128" t="s">
        <v>1545</v>
      </c>
      <c r="D612" s="128" t="s">
        <v>212</v>
      </c>
      <c r="E612" s="129" t="s">
        <v>1546</v>
      </c>
      <c r="F612" s="130" t="s">
        <v>1547</v>
      </c>
      <c r="G612" s="131" t="s">
        <v>230</v>
      </c>
      <c r="H612" s="132">
        <v>1087.6099999999999</v>
      </c>
      <c r="I612" s="133"/>
      <c r="J612" s="134">
        <f>ROUND(I612*H612,2)</f>
        <v>0</v>
      </c>
      <c r="K612" s="130" t="s">
        <v>216</v>
      </c>
      <c r="L612" s="32"/>
      <c r="M612" s="135" t="s">
        <v>1</v>
      </c>
      <c r="N612" s="136" t="s">
        <v>38</v>
      </c>
      <c r="P612" s="137">
        <f>O612*H612</f>
        <v>0</v>
      </c>
      <c r="Q612" s="137">
        <v>0</v>
      </c>
      <c r="R612" s="137">
        <f>Q612*H612</f>
        <v>0</v>
      </c>
      <c r="S612" s="137">
        <v>0</v>
      </c>
      <c r="T612" s="138">
        <f>S612*H612</f>
        <v>0</v>
      </c>
      <c r="AR612" s="139" t="s">
        <v>210</v>
      </c>
      <c r="AT612" s="139" t="s">
        <v>212</v>
      </c>
      <c r="AU612" s="139" t="s">
        <v>81</v>
      </c>
      <c r="AY612" s="17" t="s">
        <v>211</v>
      </c>
      <c r="BE612" s="140">
        <f>IF(N612="základní",J612,0)</f>
        <v>0</v>
      </c>
      <c r="BF612" s="140">
        <f>IF(N612="snížená",J612,0)</f>
        <v>0</v>
      </c>
      <c r="BG612" s="140">
        <f>IF(N612="zákl. přenesená",J612,0)</f>
        <v>0</v>
      </c>
      <c r="BH612" s="140">
        <f>IF(N612="sníž. přenesená",J612,0)</f>
        <v>0</v>
      </c>
      <c r="BI612" s="140">
        <f>IF(N612="nulová",J612,0)</f>
        <v>0</v>
      </c>
      <c r="BJ612" s="17" t="s">
        <v>81</v>
      </c>
      <c r="BK612" s="140">
        <f>ROUND(I612*H612,2)</f>
        <v>0</v>
      </c>
      <c r="BL612" s="17" t="s">
        <v>210</v>
      </c>
      <c r="BM612" s="139" t="s">
        <v>1548</v>
      </c>
    </row>
    <row r="613" spans="2:65" s="1" customFormat="1" ht="11.25" x14ac:dyDescent="0.2">
      <c r="B613" s="32"/>
      <c r="D613" s="141" t="s">
        <v>218</v>
      </c>
      <c r="F613" s="142" t="s">
        <v>1547</v>
      </c>
      <c r="I613" s="143"/>
      <c r="L613" s="32"/>
      <c r="M613" s="144"/>
      <c r="T613" s="56"/>
      <c r="AT613" s="17" t="s">
        <v>218</v>
      </c>
      <c r="AU613" s="17" t="s">
        <v>81</v>
      </c>
    </row>
    <row r="614" spans="2:65" s="1" customFormat="1" ht="24.2" customHeight="1" x14ac:dyDescent="0.2">
      <c r="B614" s="32"/>
      <c r="C614" s="128" t="s">
        <v>1549</v>
      </c>
      <c r="D614" s="128" t="s">
        <v>212</v>
      </c>
      <c r="E614" s="129" t="s">
        <v>1550</v>
      </c>
      <c r="F614" s="130" t="s">
        <v>1551</v>
      </c>
      <c r="G614" s="131" t="s">
        <v>230</v>
      </c>
      <c r="H614" s="132">
        <v>52</v>
      </c>
      <c r="I614" s="133"/>
      <c r="J614" s="134">
        <f>ROUND(I614*H614,2)</f>
        <v>0</v>
      </c>
      <c r="K614" s="130" t="s">
        <v>216</v>
      </c>
      <c r="L614" s="32"/>
      <c r="M614" s="135" t="s">
        <v>1</v>
      </c>
      <c r="N614" s="136" t="s">
        <v>38</v>
      </c>
      <c r="P614" s="137">
        <f>O614*H614</f>
        <v>0</v>
      </c>
      <c r="Q614" s="137">
        <v>2.2300000000000002E-3</v>
      </c>
      <c r="R614" s="137">
        <f>Q614*H614</f>
        <v>0.11596000000000001</v>
      </c>
      <c r="S614" s="137">
        <v>0</v>
      </c>
      <c r="T614" s="138">
        <f>S614*H614</f>
        <v>0</v>
      </c>
      <c r="AR614" s="139" t="s">
        <v>210</v>
      </c>
      <c r="AT614" s="139" t="s">
        <v>212</v>
      </c>
      <c r="AU614" s="139" t="s">
        <v>81</v>
      </c>
      <c r="AY614" s="17" t="s">
        <v>211</v>
      </c>
      <c r="BE614" s="140">
        <f>IF(N614="základní",J614,0)</f>
        <v>0</v>
      </c>
      <c r="BF614" s="140">
        <f>IF(N614="snížená",J614,0)</f>
        <v>0</v>
      </c>
      <c r="BG614" s="140">
        <f>IF(N614="zákl. přenesená",J614,0)</f>
        <v>0</v>
      </c>
      <c r="BH614" s="140">
        <f>IF(N614="sníž. přenesená",J614,0)</f>
        <v>0</v>
      </c>
      <c r="BI614" s="140">
        <f>IF(N614="nulová",J614,0)</f>
        <v>0</v>
      </c>
      <c r="BJ614" s="17" t="s">
        <v>81</v>
      </c>
      <c r="BK614" s="140">
        <f>ROUND(I614*H614,2)</f>
        <v>0</v>
      </c>
      <c r="BL614" s="17" t="s">
        <v>210</v>
      </c>
      <c r="BM614" s="139" t="s">
        <v>1552</v>
      </c>
    </row>
    <row r="615" spans="2:65" s="1" customFormat="1" ht="19.5" x14ac:dyDescent="0.2">
      <c r="B615" s="32"/>
      <c r="D615" s="141" t="s">
        <v>218</v>
      </c>
      <c r="F615" s="142" t="s">
        <v>1553</v>
      </c>
      <c r="I615" s="143"/>
      <c r="L615" s="32"/>
      <c r="M615" s="144"/>
      <c r="T615" s="56"/>
      <c r="AT615" s="17" t="s">
        <v>218</v>
      </c>
      <c r="AU615" s="17" t="s">
        <v>81</v>
      </c>
    </row>
    <row r="616" spans="2:65" s="12" customFormat="1" ht="11.25" x14ac:dyDescent="0.2">
      <c r="B616" s="151"/>
      <c r="D616" s="141" t="s">
        <v>220</v>
      </c>
      <c r="E616" s="152" t="s">
        <v>697</v>
      </c>
      <c r="F616" s="153" t="s">
        <v>1554</v>
      </c>
      <c r="H616" s="154">
        <v>52</v>
      </c>
      <c r="I616" s="155"/>
      <c r="L616" s="151"/>
      <c r="M616" s="156"/>
      <c r="T616" s="157"/>
      <c r="AT616" s="152" t="s">
        <v>220</v>
      </c>
      <c r="AU616" s="152" t="s">
        <v>81</v>
      </c>
      <c r="AV616" s="12" t="s">
        <v>90</v>
      </c>
      <c r="AW616" s="12" t="s">
        <v>30</v>
      </c>
      <c r="AX616" s="12" t="s">
        <v>81</v>
      </c>
      <c r="AY616" s="152" t="s">
        <v>211</v>
      </c>
    </row>
    <row r="617" spans="2:65" s="1" customFormat="1" ht="24.2" customHeight="1" x14ac:dyDescent="0.2">
      <c r="B617" s="32"/>
      <c r="C617" s="128" t="s">
        <v>1555</v>
      </c>
      <c r="D617" s="128" t="s">
        <v>212</v>
      </c>
      <c r="E617" s="129" t="s">
        <v>1556</v>
      </c>
      <c r="F617" s="130" t="s">
        <v>1557</v>
      </c>
      <c r="G617" s="131" t="s">
        <v>230</v>
      </c>
      <c r="H617" s="132">
        <v>85</v>
      </c>
      <c r="I617" s="133"/>
      <c r="J617" s="134">
        <f>ROUND(I617*H617,2)</f>
        <v>0</v>
      </c>
      <c r="K617" s="130" t="s">
        <v>216</v>
      </c>
      <c r="L617" s="32"/>
      <c r="M617" s="135" t="s">
        <v>1</v>
      </c>
      <c r="N617" s="136" t="s">
        <v>38</v>
      </c>
      <c r="P617" s="137">
        <f>O617*H617</f>
        <v>0</v>
      </c>
      <c r="Q617" s="137">
        <v>2.2799999999999999E-3</v>
      </c>
      <c r="R617" s="137">
        <f>Q617*H617</f>
        <v>0.1938</v>
      </c>
      <c r="S617" s="137">
        <v>0</v>
      </c>
      <c r="T617" s="138">
        <f>S617*H617</f>
        <v>0</v>
      </c>
      <c r="AR617" s="139" t="s">
        <v>210</v>
      </c>
      <c r="AT617" s="139" t="s">
        <v>212</v>
      </c>
      <c r="AU617" s="139" t="s">
        <v>81</v>
      </c>
      <c r="AY617" s="17" t="s">
        <v>211</v>
      </c>
      <c r="BE617" s="140">
        <f>IF(N617="základní",J617,0)</f>
        <v>0</v>
      </c>
      <c r="BF617" s="140">
        <f>IF(N617="snížená",J617,0)</f>
        <v>0</v>
      </c>
      <c r="BG617" s="140">
        <f>IF(N617="zákl. přenesená",J617,0)</f>
        <v>0</v>
      </c>
      <c r="BH617" s="140">
        <f>IF(N617="sníž. přenesená",J617,0)</f>
        <v>0</v>
      </c>
      <c r="BI617" s="140">
        <f>IF(N617="nulová",J617,0)</f>
        <v>0</v>
      </c>
      <c r="BJ617" s="17" t="s">
        <v>81</v>
      </c>
      <c r="BK617" s="140">
        <f>ROUND(I617*H617,2)</f>
        <v>0</v>
      </c>
      <c r="BL617" s="17" t="s">
        <v>210</v>
      </c>
      <c r="BM617" s="139" t="s">
        <v>1558</v>
      </c>
    </row>
    <row r="618" spans="2:65" s="1" customFormat="1" ht="11.25" x14ac:dyDescent="0.2">
      <c r="B618" s="32"/>
      <c r="D618" s="141" t="s">
        <v>218</v>
      </c>
      <c r="F618" s="142" t="s">
        <v>1557</v>
      </c>
      <c r="I618" s="143"/>
      <c r="L618" s="32"/>
      <c r="M618" s="144"/>
      <c r="T618" s="56"/>
      <c r="AT618" s="17" t="s">
        <v>218</v>
      </c>
      <c r="AU618" s="17" t="s">
        <v>81</v>
      </c>
    </row>
    <row r="619" spans="2:65" s="12" customFormat="1" ht="11.25" x14ac:dyDescent="0.2">
      <c r="B619" s="151"/>
      <c r="D619" s="141" t="s">
        <v>220</v>
      </c>
      <c r="E619" s="152" t="s">
        <v>1559</v>
      </c>
      <c r="F619" s="153" t="s">
        <v>1560</v>
      </c>
      <c r="H619" s="154">
        <v>85</v>
      </c>
      <c r="I619" s="155"/>
      <c r="L619" s="151"/>
      <c r="M619" s="156"/>
      <c r="T619" s="157"/>
      <c r="AT619" s="152" t="s">
        <v>220</v>
      </c>
      <c r="AU619" s="152" t="s">
        <v>81</v>
      </c>
      <c r="AV619" s="12" t="s">
        <v>90</v>
      </c>
      <c r="AW619" s="12" t="s">
        <v>30</v>
      </c>
      <c r="AX619" s="12" t="s">
        <v>81</v>
      </c>
      <c r="AY619" s="152" t="s">
        <v>211</v>
      </c>
    </row>
    <row r="620" spans="2:65" s="1" customFormat="1" ht="24.2" customHeight="1" x14ac:dyDescent="0.2">
      <c r="B620" s="32"/>
      <c r="C620" s="128" t="s">
        <v>1561</v>
      </c>
      <c r="D620" s="128" t="s">
        <v>212</v>
      </c>
      <c r="E620" s="129" t="s">
        <v>1562</v>
      </c>
      <c r="F620" s="130" t="s">
        <v>1563</v>
      </c>
      <c r="G620" s="131" t="s">
        <v>294</v>
      </c>
      <c r="H620" s="132">
        <v>1</v>
      </c>
      <c r="I620" s="133"/>
      <c r="J620" s="134">
        <f>ROUND(I620*H620,2)</f>
        <v>0</v>
      </c>
      <c r="K620" s="130" t="s">
        <v>216</v>
      </c>
      <c r="L620" s="32"/>
      <c r="M620" s="135" t="s">
        <v>1</v>
      </c>
      <c r="N620" s="136" t="s">
        <v>38</v>
      </c>
      <c r="P620" s="137">
        <f>O620*H620</f>
        <v>0</v>
      </c>
      <c r="Q620" s="137">
        <v>9.0200000000000002E-3</v>
      </c>
      <c r="R620" s="137">
        <f>Q620*H620</f>
        <v>9.0200000000000002E-3</v>
      </c>
      <c r="S620" s="137">
        <v>0</v>
      </c>
      <c r="T620" s="138">
        <f>S620*H620</f>
        <v>0</v>
      </c>
      <c r="AR620" s="139" t="s">
        <v>210</v>
      </c>
      <c r="AT620" s="139" t="s">
        <v>212</v>
      </c>
      <c r="AU620" s="139" t="s">
        <v>81</v>
      </c>
      <c r="AY620" s="17" t="s">
        <v>211</v>
      </c>
      <c r="BE620" s="140">
        <f>IF(N620="základní",J620,0)</f>
        <v>0</v>
      </c>
      <c r="BF620" s="140">
        <f>IF(N620="snížená",J620,0)</f>
        <v>0</v>
      </c>
      <c r="BG620" s="140">
        <f>IF(N620="zákl. přenesená",J620,0)</f>
        <v>0</v>
      </c>
      <c r="BH620" s="140">
        <f>IF(N620="sníž. přenesená",J620,0)</f>
        <v>0</v>
      </c>
      <c r="BI620" s="140">
        <f>IF(N620="nulová",J620,0)</f>
        <v>0</v>
      </c>
      <c r="BJ620" s="17" t="s">
        <v>81</v>
      </c>
      <c r="BK620" s="140">
        <f>ROUND(I620*H620,2)</f>
        <v>0</v>
      </c>
      <c r="BL620" s="17" t="s">
        <v>210</v>
      </c>
      <c r="BM620" s="139" t="s">
        <v>1564</v>
      </c>
    </row>
    <row r="621" spans="2:65" s="1" customFormat="1" ht="19.5" x14ac:dyDescent="0.2">
      <c r="B621" s="32"/>
      <c r="D621" s="141" t="s">
        <v>218</v>
      </c>
      <c r="F621" s="142" t="s">
        <v>1563</v>
      </c>
      <c r="I621" s="143"/>
      <c r="L621" s="32"/>
      <c r="M621" s="144"/>
      <c r="T621" s="56"/>
      <c r="AT621" s="17" t="s">
        <v>218</v>
      </c>
      <c r="AU621" s="17" t="s">
        <v>81</v>
      </c>
    </row>
    <row r="622" spans="2:65" s="12" customFormat="1" ht="11.25" x14ac:dyDescent="0.2">
      <c r="B622" s="151"/>
      <c r="D622" s="141" t="s">
        <v>220</v>
      </c>
      <c r="E622" s="152" t="s">
        <v>1565</v>
      </c>
      <c r="F622" s="153" t="s">
        <v>1566</v>
      </c>
      <c r="H622" s="154">
        <v>1</v>
      </c>
      <c r="I622" s="155"/>
      <c r="L622" s="151"/>
      <c r="M622" s="156"/>
      <c r="T622" s="157"/>
      <c r="AT622" s="152" t="s">
        <v>220</v>
      </c>
      <c r="AU622" s="152" t="s">
        <v>81</v>
      </c>
      <c r="AV622" s="12" t="s">
        <v>90</v>
      </c>
      <c r="AW622" s="12" t="s">
        <v>30</v>
      </c>
      <c r="AX622" s="12" t="s">
        <v>81</v>
      </c>
      <c r="AY622" s="152" t="s">
        <v>211</v>
      </c>
    </row>
    <row r="623" spans="2:65" s="1" customFormat="1" ht="16.5" customHeight="1" x14ac:dyDescent="0.2">
      <c r="B623" s="32"/>
      <c r="C623" s="128" t="s">
        <v>1567</v>
      </c>
      <c r="D623" s="128" t="s">
        <v>212</v>
      </c>
      <c r="E623" s="129" t="s">
        <v>1568</v>
      </c>
      <c r="F623" s="130" t="s">
        <v>1569</v>
      </c>
      <c r="G623" s="131" t="s">
        <v>230</v>
      </c>
      <c r="H623" s="132">
        <v>75</v>
      </c>
      <c r="I623" s="133"/>
      <c r="J623" s="134">
        <f>ROUND(I623*H623,2)</f>
        <v>0</v>
      </c>
      <c r="K623" s="130" t="s">
        <v>216</v>
      </c>
      <c r="L623" s="32"/>
      <c r="M623" s="135" t="s">
        <v>1</v>
      </c>
      <c r="N623" s="136" t="s">
        <v>38</v>
      </c>
      <c r="P623" s="137">
        <f>O623*H623</f>
        <v>0</v>
      </c>
      <c r="Q623" s="137">
        <v>2.8300000000000001E-3</v>
      </c>
      <c r="R623" s="137">
        <f>Q623*H623</f>
        <v>0.21224999999999999</v>
      </c>
      <c r="S623" s="137">
        <v>0</v>
      </c>
      <c r="T623" s="138">
        <f>S623*H623</f>
        <v>0</v>
      </c>
      <c r="AR623" s="139" t="s">
        <v>210</v>
      </c>
      <c r="AT623" s="139" t="s">
        <v>212</v>
      </c>
      <c r="AU623" s="139" t="s">
        <v>81</v>
      </c>
      <c r="AY623" s="17" t="s">
        <v>211</v>
      </c>
      <c r="BE623" s="140">
        <f>IF(N623="základní",J623,0)</f>
        <v>0</v>
      </c>
      <c r="BF623" s="140">
        <f>IF(N623="snížená",J623,0)</f>
        <v>0</v>
      </c>
      <c r="BG623" s="140">
        <f>IF(N623="zákl. přenesená",J623,0)</f>
        <v>0</v>
      </c>
      <c r="BH623" s="140">
        <f>IF(N623="sníž. přenesená",J623,0)</f>
        <v>0</v>
      </c>
      <c r="BI623" s="140">
        <f>IF(N623="nulová",J623,0)</f>
        <v>0</v>
      </c>
      <c r="BJ623" s="17" t="s">
        <v>81</v>
      </c>
      <c r="BK623" s="140">
        <f>ROUND(I623*H623,2)</f>
        <v>0</v>
      </c>
      <c r="BL623" s="17" t="s">
        <v>210</v>
      </c>
      <c r="BM623" s="139" t="s">
        <v>1570</v>
      </c>
    </row>
    <row r="624" spans="2:65" s="1" customFormat="1" ht="11.25" x14ac:dyDescent="0.2">
      <c r="B624" s="32"/>
      <c r="D624" s="141" t="s">
        <v>218</v>
      </c>
      <c r="F624" s="142" t="s">
        <v>1569</v>
      </c>
      <c r="I624" s="143"/>
      <c r="L624" s="32"/>
      <c r="M624" s="144"/>
      <c r="T624" s="56"/>
      <c r="AT624" s="17" t="s">
        <v>218</v>
      </c>
      <c r="AU624" s="17" t="s">
        <v>81</v>
      </c>
    </row>
    <row r="625" spans="2:65" s="12" customFormat="1" ht="11.25" x14ac:dyDescent="0.2">
      <c r="B625" s="151"/>
      <c r="D625" s="141" t="s">
        <v>220</v>
      </c>
      <c r="E625" s="152" t="s">
        <v>698</v>
      </c>
      <c r="F625" s="153" t="s">
        <v>1571</v>
      </c>
      <c r="H625" s="154">
        <v>75</v>
      </c>
      <c r="I625" s="155"/>
      <c r="L625" s="151"/>
      <c r="M625" s="156"/>
      <c r="T625" s="157"/>
      <c r="AT625" s="152" t="s">
        <v>220</v>
      </c>
      <c r="AU625" s="152" t="s">
        <v>81</v>
      </c>
      <c r="AV625" s="12" t="s">
        <v>90</v>
      </c>
      <c r="AW625" s="12" t="s">
        <v>30</v>
      </c>
      <c r="AX625" s="12" t="s">
        <v>81</v>
      </c>
      <c r="AY625" s="152" t="s">
        <v>211</v>
      </c>
    </row>
    <row r="626" spans="2:65" s="1" customFormat="1" ht="24.2" customHeight="1" x14ac:dyDescent="0.2">
      <c r="B626" s="32"/>
      <c r="C626" s="128" t="s">
        <v>1572</v>
      </c>
      <c r="D626" s="128" t="s">
        <v>212</v>
      </c>
      <c r="E626" s="129" t="s">
        <v>1573</v>
      </c>
      <c r="F626" s="130" t="s">
        <v>1574</v>
      </c>
      <c r="G626" s="131" t="s">
        <v>230</v>
      </c>
      <c r="H626" s="132">
        <v>19.75</v>
      </c>
      <c r="I626" s="133"/>
      <c r="J626" s="134">
        <f>ROUND(I626*H626,2)</f>
        <v>0</v>
      </c>
      <c r="K626" s="130" t="s">
        <v>216</v>
      </c>
      <c r="L626" s="32"/>
      <c r="M626" s="135" t="s">
        <v>1</v>
      </c>
      <c r="N626" s="136" t="s">
        <v>38</v>
      </c>
      <c r="P626" s="137">
        <f>O626*H626</f>
        <v>0</v>
      </c>
      <c r="Q626" s="137">
        <v>3.5200000000000001E-3</v>
      </c>
      <c r="R626" s="137">
        <f>Q626*H626</f>
        <v>6.9519999999999998E-2</v>
      </c>
      <c r="S626" s="137">
        <v>0</v>
      </c>
      <c r="T626" s="138">
        <f>S626*H626</f>
        <v>0</v>
      </c>
      <c r="AR626" s="139" t="s">
        <v>210</v>
      </c>
      <c r="AT626" s="139" t="s">
        <v>212</v>
      </c>
      <c r="AU626" s="139" t="s">
        <v>81</v>
      </c>
      <c r="AY626" s="17" t="s">
        <v>211</v>
      </c>
      <c r="BE626" s="140">
        <f>IF(N626="základní",J626,0)</f>
        <v>0</v>
      </c>
      <c r="BF626" s="140">
        <f>IF(N626="snížená",J626,0)</f>
        <v>0</v>
      </c>
      <c r="BG626" s="140">
        <f>IF(N626="zákl. přenesená",J626,0)</f>
        <v>0</v>
      </c>
      <c r="BH626" s="140">
        <f>IF(N626="sníž. přenesená",J626,0)</f>
        <v>0</v>
      </c>
      <c r="BI626" s="140">
        <f>IF(N626="nulová",J626,0)</f>
        <v>0</v>
      </c>
      <c r="BJ626" s="17" t="s">
        <v>81</v>
      </c>
      <c r="BK626" s="140">
        <f>ROUND(I626*H626,2)</f>
        <v>0</v>
      </c>
      <c r="BL626" s="17" t="s">
        <v>210</v>
      </c>
      <c r="BM626" s="139" t="s">
        <v>1575</v>
      </c>
    </row>
    <row r="627" spans="2:65" s="1" customFormat="1" ht="11.25" x14ac:dyDescent="0.2">
      <c r="B627" s="32"/>
      <c r="D627" s="141" t="s">
        <v>218</v>
      </c>
      <c r="F627" s="142" t="s">
        <v>1574</v>
      </c>
      <c r="I627" s="143"/>
      <c r="L627" s="32"/>
      <c r="M627" s="144"/>
      <c r="T627" s="56"/>
      <c r="AT627" s="17" t="s">
        <v>218</v>
      </c>
      <c r="AU627" s="17" t="s">
        <v>81</v>
      </c>
    </row>
    <row r="628" spans="2:65" s="11" customFormat="1" ht="11.25" x14ac:dyDescent="0.2">
      <c r="B628" s="145"/>
      <c r="D628" s="141" t="s">
        <v>220</v>
      </c>
      <c r="E628" s="146" t="s">
        <v>1</v>
      </c>
      <c r="F628" s="147" t="s">
        <v>1576</v>
      </c>
      <c r="H628" s="146" t="s">
        <v>1</v>
      </c>
      <c r="I628" s="148"/>
      <c r="L628" s="145"/>
      <c r="M628" s="149"/>
      <c r="T628" s="150"/>
      <c r="AT628" s="146" t="s">
        <v>220</v>
      </c>
      <c r="AU628" s="146" t="s">
        <v>81</v>
      </c>
      <c r="AV628" s="11" t="s">
        <v>81</v>
      </c>
      <c r="AW628" s="11" t="s">
        <v>30</v>
      </c>
      <c r="AX628" s="11" t="s">
        <v>73</v>
      </c>
      <c r="AY628" s="146" t="s">
        <v>211</v>
      </c>
    </row>
    <row r="629" spans="2:65" s="12" customFormat="1" ht="11.25" x14ac:dyDescent="0.2">
      <c r="B629" s="151"/>
      <c r="D629" s="141" t="s">
        <v>220</v>
      </c>
      <c r="E629" s="152" t="s">
        <v>1577</v>
      </c>
      <c r="F629" s="153" t="s">
        <v>1578</v>
      </c>
      <c r="H629" s="154">
        <v>12</v>
      </c>
      <c r="I629" s="155"/>
      <c r="L629" s="151"/>
      <c r="M629" s="156"/>
      <c r="T629" s="157"/>
      <c r="AT629" s="152" t="s">
        <v>220</v>
      </c>
      <c r="AU629" s="152" t="s">
        <v>81</v>
      </c>
      <c r="AV629" s="12" t="s">
        <v>90</v>
      </c>
      <c r="AW629" s="12" t="s">
        <v>30</v>
      </c>
      <c r="AX629" s="12" t="s">
        <v>73</v>
      </c>
      <c r="AY629" s="152" t="s">
        <v>211</v>
      </c>
    </row>
    <row r="630" spans="2:65" s="12" customFormat="1" ht="11.25" x14ac:dyDescent="0.2">
      <c r="B630" s="151"/>
      <c r="D630" s="141" t="s">
        <v>220</v>
      </c>
      <c r="E630" s="152" t="s">
        <v>728</v>
      </c>
      <c r="F630" s="153" t="s">
        <v>1579</v>
      </c>
      <c r="H630" s="154">
        <v>2.5</v>
      </c>
      <c r="I630" s="155"/>
      <c r="L630" s="151"/>
      <c r="M630" s="156"/>
      <c r="T630" s="157"/>
      <c r="AT630" s="152" t="s">
        <v>220</v>
      </c>
      <c r="AU630" s="152" t="s">
        <v>81</v>
      </c>
      <c r="AV630" s="12" t="s">
        <v>90</v>
      </c>
      <c r="AW630" s="12" t="s">
        <v>30</v>
      </c>
      <c r="AX630" s="12" t="s">
        <v>73</v>
      </c>
      <c r="AY630" s="152" t="s">
        <v>211</v>
      </c>
    </row>
    <row r="631" spans="2:65" s="12" customFormat="1" ht="11.25" x14ac:dyDescent="0.2">
      <c r="B631" s="151"/>
      <c r="D631" s="141" t="s">
        <v>220</v>
      </c>
      <c r="E631" s="152" t="s">
        <v>779</v>
      </c>
      <c r="F631" s="153" t="s">
        <v>1580</v>
      </c>
      <c r="H631" s="154">
        <v>5.25</v>
      </c>
      <c r="I631" s="155"/>
      <c r="L631" s="151"/>
      <c r="M631" s="156"/>
      <c r="T631" s="157"/>
      <c r="AT631" s="152" t="s">
        <v>220</v>
      </c>
      <c r="AU631" s="152" t="s">
        <v>81</v>
      </c>
      <c r="AV631" s="12" t="s">
        <v>90</v>
      </c>
      <c r="AW631" s="12" t="s">
        <v>30</v>
      </c>
      <c r="AX631" s="12" t="s">
        <v>73</v>
      </c>
      <c r="AY631" s="152" t="s">
        <v>211</v>
      </c>
    </row>
    <row r="632" spans="2:65" s="12" customFormat="1" ht="11.25" x14ac:dyDescent="0.2">
      <c r="B632" s="151"/>
      <c r="D632" s="141" t="s">
        <v>220</v>
      </c>
      <c r="E632" s="152" t="s">
        <v>1581</v>
      </c>
      <c r="F632" s="153" t="s">
        <v>1582</v>
      </c>
      <c r="H632" s="154">
        <v>19.75</v>
      </c>
      <c r="I632" s="155"/>
      <c r="L632" s="151"/>
      <c r="M632" s="156"/>
      <c r="T632" s="157"/>
      <c r="AT632" s="152" t="s">
        <v>220</v>
      </c>
      <c r="AU632" s="152" t="s">
        <v>81</v>
      </c>
      <c r="AV632" s="12" t="s">
        <v>90</v>
      </c>
      <c r="AW632" s="12" t="s">
        <v>30</v>
      </c>
      <c r="AX632" s="12" t="s">
        <v>81</v>
      </c>
      <c r="AY632" s="152" t="s">
        <v>211</v>
      </c>
    </row>
    <row r="633" spans="2:65" s="1" customFormat="1" ht="24.2" customHeight="1" x14ac:dyDescent="0.2">
      <c r="B633" s="32"/>
      <c r="C633" s="128" t="s">
        <v>1583</v>
      </c>
      <c r="D633" s="128" t="s">
        <v>212</v>
      </c>
      <c r="E633" s="129" t="s">
        <v>1584</v>
      </c>
      <c r="F633" s="130" t="s">
        <v>1585</v>
      </c>
      <c r="G633" s="131" t="s">
        <v>215</v>
      </c>
      <c r="H633" s="132">
        <v>1.2</v>
      </c>
      <c r="I633" s="133"/>
      <c r="J633" s="134">
        <f>ROUND(I633*H633,2)</f>
        <v>0</v>
      </c>
      <c r="K633" s="130" t="s">
        <v>216</v>
      </c>
      <c r="L633" s="32"/>
      <c r="M633" s="135" t="s">
        <v>1</v>
      </c>
      <c r="N633" s="136" t="s">
        <v>38</v>
      </c>
      <c r="P633" s="137">
        <f>O633*H633</f>
        <v>0</v>
      </c>
      <c r="Q633" s="137">
        <v>1.0789999999999999E-2</v>
      </c>
      <c r="R633" s="137">
        <f>Q633*H633</f>
        <v>1.2947999999999999E-2</v>
      </c>
      <c r="S633" s="137">
        <v>0</v>
      </c>
      <c r="T633" s="138">
        <f>S633*H633</f>
        <v>0</v>
      </c>
      <c r="AR633" s="139" t="s">
        <v>210</v>
      </c>
      <c r="AT633" s="139" t="s">
        <v>212</v>
      </c>
      <c r="AU633" s="139" t="s">
        <v>81</v>
      </c>
      <c r="AY633" s="17" t="s">
        <v>211</v>
      </c>
      <c r="BE633" s="140">
        <f>IF(N633="základní",J633,0)</f>
        <v>0</v>
      </c>
      <c r="BF633" s="140">
        <f>IF(N633="snížená",J633,0)</f>
        <v>0</v>
      </c>
      <c r="BG633" s="140">
        <f>IF(N633="zákl. přenesená",J633,0)</f>
        <v>0</v>
      </c>
      <c r="BH633" s="140">
        <f>IF(N633="sníž. přenesená",J633,0)</f>
        <v>0</v>
      </c>
      <c r="BI633" s="140">
        <f>IF(N633="nulová",J633,0)</f>
        <v>0</v>
      </c>
      <c r="BJ633" s="17" t="s">
        <v>81</v>
      </c>
      <c r="BK633" s="140">
        <f>ROUND(I633*H633,2)</f>
        <v>0</v>
      </c>
      <c r="BL633" s="17" t="s">
        <v>210</v>
      </c>
      <c r="BM633" s="139" t="s">
        <v>1586</v>
      </c>
    </row>
    <row r="634" spans="2:65" s="1" customFormat="1" ht="11.25" x14ac:dyDescent="0.2">
      <c r="B634" s="32"/>
      <c r="D634" s="141" t="s">
        <v>218</v>
      </c>
      <c r="F634" s="142" t="s">
        <v>1585</v>
      </c>
      <c r="I634" s="143"/>
      <c r="L634" s="32"/>
      <c r="M634" s="144"/>
      <c r="T634" s="56"/>
      <c r="AT634" s="17" t="s">
        <v>218</v>
      </c>
      <c r="AU634" s="17" t="s">
        <v>81</v>
      </c>
    </row>
    <row r="635" spans="2:65" s="12" customFormat="1" ht="11.25" x14ac:dyDescent="0.2">
      <c r="B635" s="151"/>
      <c r="D635" s="141" t="s">
        <v>220</v>
      </c>
      <c r="E635" s="152" t="s">
        <v>1587</v>
      </c>
      <c r="F635" s="153" t="s">
        <v>1588</v>
      </c>
      <c r="H635" s="154">
        <v>1.2</v>
      </c>
      <c r="I635" s="155"/>
      <c r="L635" s="151"/>
      <c r="M635" s="156"/>
      <c r="T635" s="157"/>
      <c r="AT635" s="152" t="s">
        <v>220</v>
      </c>
      <c r="AU635" s="152" t="s">
        <v>81</v>
      </c>
      <c r="AV635" s="12" t="s">
        <v>90</v>
      </c>
      <c r="AW635" s="12" t="s">
        <v>30</v>
      </c>
      <c r="AX635" s="12" t="s">
        <v>81</v>
      </c>
      <c r="AY635" s="152" t="s">
        <v>211</v>
      </c>
    </row>
    <row r="636" spans="2:65" s="1" customFormat="1" ht="21.75" customHeight="1" x14ac:dyDescent="0.2">
      <c r="B636" s="32"/>
      <c r="C636" s="128" t="s">
        <v>1589</v>
      </c>
      <c r="D636" s="128" t="s">
        <v>212</v>
      </c>
      <c r="E636" s="129" t="s">
        <v>1590</v>
      </c>
      <c r="F636" s="130" t="s">
        <v>1591</v>
      </c>
      <c r="G636" s="131" t="s">
        <v>230</v>
      </c>
      <c r="H636" s="132">
        <v>90</v>
      </c>
      <c r="I636" s="133"/>
      <c r="J636" s="134">
        <f>ROUND(I636*H636,2)</f>
        <v>0</v>
      </c>
      <c r="K636" s="130" t="s">
        <v>216</v>
      </c>
      <c r="L636" s="32"/>
      <c r="M636" s="135" t="s">
        <v>1</v>
      </c>
      <c r="N636" s="136" t="s">
        <v>38</v>
      </c>
      <c r="P636" s="137">
        <f>O636*H636</f>
        <v>0</v>
      </c>
      <c r="Q636" s="137">
        <v>1.6900000000000001E-3</v>
      </c>
      <c r="R636" s="137">
        <f>Q636*H636</f>
        <v>0.15210000000000001</v>
      </c>
      <c r="S636" s="137">
        <v>0</v>
      </c>
      <c r="T636" s="138">
        <f>S636*H636</f>
        <v>0</v>
      </c>
      <c r="AR636" s="139" t="s">
        <v>210</v>
      </c>
      <c r="AT636" s="139" t="s">
        <v>212</v>
      </c>
      <c r="AU636" s="139" t="s">
        <v>81</v>
      </c>
      <c r="AY636" s="17" t="s">
        <v>211</v>
      </c>
      <c r="BE636" s="140">
        <f>IF(N636="základní",J636,0)</f>
        <v>0</v>
      </c>
      <c r="BF636" s="140">
        <f>IF(N636="snížená",J636,0)</f>
        <v>0</v>
      </c>
      <c r="BG636" s="140">
        <f>IF(N636="zákl. přenesená",J636,0)</f>
        <v>0</v>
      </c>
      <c r="BH636" s="140">
        <f>IF(N636="sníž. přenesená",J636,0)</f>
        <v>0</v>
      </c>
      <c r="BI636" s="140">
        <f>IF(N636="nulová",J636,0)</f>
        <v>0</v>
      </c>
      <c r="BJ636" s="17" t="s">
        <v>81</v>
      </c>
      <c r="BK636" s="140">
        <f>ROUND(I636*H636,2)</f>
        <v>0</v>
      </c>
      <c r="BL636" s="17" t="s">
        <v>210</v>
      </c>
      <c r="BM636" s="139" t="s">
        <v>1592</v>
      </c>
    </row>
    <row r="637" spans="2:65" s="1" customFormat="1" ht="11.25" x14ac:dyDescent="0.2">
      <c r="B637" s="32"/>
      <c r="D637" s="141" t="s">
        <v>218</v>
      </c>
      <c r="F637" s="142" t="s">
        <v>1591</v>
      </c>
      <c r="I637" s="143"/>
      <c r="L637" s="32"/>
      <c r="M637" s="144"/>
      <c r="T637" s="56"/>
      <c r="AT637" s="17" t="s">
        <v>218</v>
      </c>
      <c r="AU637" s="17" t="s">
        <v>81</v>
      </c>
    </row>
    <row r="638" spans="2:65" s="12" customFormat="1" ht="11.25" x14ac:dyDescent="0.2">
      <c r="B638" s="151"/>
      <c r="D638" s="141" t="s">
        <v>220</v>
      </c>
      <c r="E638" s="152" t="s">
        <v>1593</v>
      </c>
      <c r="F638" s="153" t="s">
        <v>1594</v>
      </c>
      <c r="H638" s="154">
        <v>90</v>
      </c>
      <c r="I638" s="155"/>
      <c r="L638" s="151"/>
      <c r="M638" s="156"/>
      <c r="T638" s="157"/>
      <c r="AT638" s="152" t="s">
        <v>220</v>
      </c>
      <c r="AU638" s="152" t="s">
        <v>81</v>
      </c>
      <c r="AV638" s="12" t="s">
        <v>90</v>
      </c>
      <c r="AW638" s="12" t="s">
        <v>30</v>
      </c>
      <c r="AX638" s="12" t="s">
        <v>81</v>
      </c>
      <c r="AY638" s="152" t="s">
        <v>211</v>
      </c>
    </row>
    <row r="639" spans="2:65" s="1" customFormat="1" ht="24.2" customHeight="1" x14ac:dyDescent="0.2">
      <c r="B639" s="32"/>
      <c r="C639" s="128" t="s">
        <v>1595</v>
      </c>
      <c r="D639" s="128" t="s">
        <v>212</v>
      </c>
      <c r="E639" s="129" t="s">
        <v>1596</v>
      </c>
      <c r="F639" s="130" t="s">
        <v>1597</v>
      </c>
      <c r="G639" s="131" t="s">
        <v>294</v>
      </c>
      <c r="H639" s="132">
        <v>4</v>
      </c>
      <c r="I639" s="133"/>
      <c r="J639" s="134">
        <f>ROUND(I639*H639,2)</f>
        <v>0</v>
      </c>
      <c r="K639" s="130" t="s">
        <v>216</v>
      </c>
      <c r="L639" s="32"/>
      <c r="M639" s="135" t="s">
        <v>1</v>
      </c>
      <c r="N639" s="136" t="s">
        <v>38</v>
      </c>
      <c r="P639" s="137">
        <f>O639*H639</f>
        <v>0</v>
      </c>
      <c r="Q639" s="137">
        <v>2.5000000000000001E-4</v>
      </c>
      <c r="R639" s="137">
        <f>Q639*H639</f>
        <v>1E-3</v>
      </c>
      <c r="S639" s="137">
        <v>0</v>
      </c>
      <c r="T639" s="138">
        <f>S639*H639</f>
        <v>0</v>
      </c>
      <c r="AR639" s="139" t="s">
        <v>210</v>
      </c>
      <c r="AT639" s="139" t="s">
        <v>212</v>
      </c>
      <c r="AU639" s="139" t="s">
        <v>81</v>
      </c>
      <c r="AY639" s="17" t="s">
        <v>211</v>
      </c>
      <c r="BE639" s="140">
        <f>IF(N639="základní",J639,0)</f>
        <v>0</v>
      </c>
      <c r="BF639" s="140">
        <f>IF(N639="snížená",J639,0)</f>
        <v>0</v>
      </c>
      <c r="BG639" s="140">
        <f>IF(N639="zákl. přenesená",J639,0)</f>
        <v>0</v>
      </c>
      <c r="BH639" s="140">
        <f>IF(N639="sníž. přenesená",J639,0)</f>
        <v>0</v>
      </c>
      <c r="BI639" s="140">
        <f>IF(N639="nulová",J639,0)</f>
        <v>0</v>
      </c>
      <c r="BJ639" s="17" t="s">
        <v>81</v>
      </c>
      <c r="BK639" s="140">
        <f>ROUND(I639*H639,2)</f>
        <v>0</v>
      </c>
      <c r="BL639" s="17" t="s">
        <v>210</v>
      </c>
      <c r="BM639" s="139" t="s">
        <v>1598</v>
      </c>
    </row>
    <row r="640" spans="2:65" s="1" customFormat="1" ht="11.25" x14ac:dyDescent="0.2">
      <c r="B640" s="32"/>
      <c r="D640" s="141" t="s">
        <v>218</v>
      </c>
      <c r="F640" s="142" t="s">
        <v>1597</v>
      </c>
      <c r="I640" s="143"/>
      <c r="L640" s="32"/>
      <c r="M640" s="144"/>
      <c r="T640" s="56"/>
      <c r="AT640" s="17" t="s">
        <v>218</v>
      </c>
      <c r="AU640" s="17" t="s">
        <v>81</v>
      </c>
    </row>
    <row r="641" spans="2:65" s="12" customFormat="1" ht="11.25" x14ac:dyDescent="0.2">
      <c r="B641" s="151"/>
      <c r="D641" s="141" t="s">
        <v>220</v>
      </c>
      <c r="E641" s="152" t="s">
        <v>1599</v>
      </c>
      <c r="F641" s="153" t="s">
        <v>1600</v>
      </c>
      <c r="H641" s="154">
        <v>4</v>
      </c>
      <c r="I641" s="155"/>
      <c r="L641" s="151"/>
      <c r="M641" s="156"/>
      <c r="T641" s="157"/>
      <c r="AT641" s="152" t="s">
        <v>220</v>
      </c>
      <c r="AU641" s="152" t="s">
        <v>81</v>
      </c>
      <c r="AV641" s="12" t="s">
        <v>90</v>
      </c>
      <c r="AW641" s="12" t="s">
        <v>30</v>
      </c>
      <c r="AX641" s="12" t="s">
        <v>81</v>
      </c>
      <c r="AY641" s="152" t="s">
        <v>211</v>
      </c>
    </row>
    <row r="642" spans="2:65" s="1" customFormat="1" ht="24.2" customHeight="1" x14ac:dyDescent="0.2">
      <c r="B642" s="32"/>
      <c r="C642" s="128" t="s">
        <v>1601</v>
      </c>
      <c r="D642" s="128" t="s">
        <v>212</v>
      </c>
      <c r="E642" s="129" t="s">
        <v>1602</v>
      </c>
      <c r="F642" s="130" t="s">
        <v>1603</v>
      </c>
      <c r="G642" s="131" t="s">
        <v>294</v>
      </c>
      <c r="H642" s="132">
        <v>4</v>
      </c>
      <c r="I642" s="133"/>
      <c r="J642" s="134">
        <f>ROUND(I642*H642,2)</f>
        <v>0</v>
      </c>
      <c r="K642" s="130" t="s">
        <v>216</v>
      </c>
      <c r="L642" s="32"/>
      <c r="M642" s="135" t="s">
        <v>1</v>
      </c>
      <c r="N642" s="136" t="s">
        <v>38</v>
      </c>
      <c r="P642" s="137">
        <f>O642*H642</f>
        <v>0</v>
      </c>
      <c r="Q642" s="137">
        <v>3.6000000000000002E-4</v>
      </c>
      <c r="R642" s="137">
        <f>Q642*H642</f>
        <v>1.4400000000000001E-3</v>
      </c>
      <c r="S642" s="137">
        <v>0</v>
      </c>
      <c r="T642" s="138">
        <f>S642*H642</f>
        <v>0</v>
      </c>
      <c r="AR642" s="139" t="s">
        <v>210</v>
      </c>
      <c r="AT642" s="139" t="s">
        <v>212</v>
      </c>
      <c r="AU642" s="139" t="s">
        <v>81</v>
      </c>
      <c r="AY642" s="17" t="s">
        <v>211</v>
      </c>
      <c r="BE642" s="140">
        <f>IF(N642="základní",J642,0)</f>
        <v>0</v>
      </c>
      <c r="BF642" s="140">
        <f>IF(N642="snížená",J642,0)</f>
        <v>0</v>
      </c>
      <c r="BG642" s="140">
        <f>IF(N642="zákl. přenesená",J642,0)</f>
        <v>0</v>
      </c>
      <c r="BH642" s="140">
        <f>IF(N642="sníž. přenesená",J642,0)</f>
        <v>0</v>
      </c>
      <c r="BI642" s="140">
        <f>IF(N642="nulová",J642,0)</f>
        <v>0</v>
      </c>
      <c r="BJ642" s="17" t="s">
        <v>81</v>
      </c>
      <c r="BK642" s="140">
        <f>ROUND(I642*H642,2)</f>
        <v>0</v>
      </c>
      <c r="BL642" s="17" t="s">
        <v>210</v>
      </c>
      <c r="BM642" s="139" t="s">
        <v>1604</v>
      </c>
    </row>
    <row r="643" spans="2:65" s="1" customFormat="1" ht="19.5" x14ac:dyDescent="0.2">
      <c r="B643" s="32"/>
      <c r="D643" s="141" t="s">
        <v>218</v>
      </c>
      <c r="F643" s="142" t="s">
        <v>1603</v>
      </c>
      <c r="I643" s="143"/>
      <c r="L643" s="32"/>
      <c r="M643" s="144"/>
      <c r="T643" s="56"/>
      <c r="AT643" s="17" t="s">
        <v>218</v>
      </c>
      <c r="AU643" s="17" t="s">
        <v>81</v>
      </c>
    </row>
    <row r="644" spans="2:65" s="12" customFormat="1" ht="11.25" x14ac:dyDescent="0.2">
      <c r="B644" s="151"/>
      <c r="D644" s="141" t="s">
        <v>220</v>
      </c>
      <c r="E644" s="152" t="s">
        <v>1605</v>
      </c>
      <c r="F644" s="153" t="s">
        <v>1606</v>
      </c>
      <c r="H644" s="154">
        <v>4</v>
      </c>
      <c r="I644" s="155"/>
      <c r="L644" s="151"/>
      <c r="M644" s="156"/>
      <c r="T644" s="157"/>
      <c r="AT644" s="152" t="s">
        <v>220</v>
      </c>
      <c r="AU644" s="152" t="s">
        <v>81</v>
      </c>
      <c r="AV644" s="12" t="s">
        <v>90</v>
      </c>
      <c r="AW644" s="12" t="s">
        <v>30</v>
      </c>
      <c r="AX644" s="12" t="s">
        <v>81</v>
      </c>
      <c r="AY644" s="152" t="s">
        <v>211</v>
      </c>
    </row>
    <row r="645" spans="2:65" s="1" customFormat="1" ht="24.2" customHeight="1" x14ac:dyDescent="0.2">
      <c r="B645" s="32"/>
      <c r="C645" s="128" t="s">
        <v>1607</v>
      </c>
      <c r="D645" s="128" t="s">
        <v>212</v>
      </c>
      <c r="E645" s="129" t="s">
        <v>1608</v>
      </c>
      <c r="F645" s="130" t="s">
        <v>1609</v>
      </c>
      <c r="G645" s="131" t="s">
        <v>230</v>
      </c>
      <c r="H645" s="132">
        <v>16</v>
      </c>
      <c r="I645" s="133"/>
      <c r="J645" s="134">
        <f>ROUND(I645*H645,2)</f>
        <v>0</v>
      </c>
      <c r="K645" s="130" t="s">
        <v>216</v>
      </c>
      <c r="L645" s="32"/>
      <c r="M645" s="135" t="s">
        <v>1</v>
      </c>
      <c r="N645" s="136" t="s">
        <v>38</v>
      </c>
      <c r="P645" s="137">
        <f>O645*H645</f>
        <v>0</v>
      </c>
      <c r="Q645" s="137">
        <v>2.1700000000000001E-3</v>
      </c>
      <c r="R645" s="137">
        <f>Q645*H645</f>
        <v>3.4720000000000001E-2</v>
      </c>
      <c r="S645" s="137">
        <v>0</v>
      </c>
      <c r="T645" s="138">
        <f>S645*H645</f>
        <v>0</v>
      </c>
      <c r="AR645" s="139" t="s">
        <v>210</v>
      </c>
      <c r="AT645" s="139" t="s">
        <v>212</v>
      </c>
      <c r="AU645" s="139" t="s">
        <v>81</v>
      </c>
      <c r="AY645" s="17" t="s">
        <v>211</v>
      </c>
      <c r="BE645" s="140">
        <f>IF(N645="základní",J645,0)</f>
        <v>0</v>
      </c>
      <c r="BF645" s="140">
        <f>IF(N645="snížená",J645,0)</f>
        <v>0</v>
      </c>
      <c r="BG645" s="140">
        <f>IF(N645="zákl. přenesená",J645,0)</f>
        <v>0</v>
      </c>
      <c r="BH645" s="140">
        <f>IF(N645="sníž. přenesená",J645,0)</f>
        <v>0</v>
      </c>
      <c r="BI645" s="140">
        <f>IF(N645="nulová",J645,0)</f>
        <v>0</v>
      </c>
      <c r="BJ645" s="17" t="s">
        <v>81</v>
      </c>
      <c r="BK645" s="140">
        <f>ROUND(I645*H645,2)</f>
        <v>0</v>
      </c>
      <c r="BL645" s="17" t="s">
        <v>210</v>
      </c>
      <c r="BM645" s="139" t="s">
        <v>1610</v>
      </c>
    </row>
    <row r="646" spans="2:65" s="1" customFormat="1" ht="11.25" x14ac:dyDescent="0.2">
      <c r="B646" s="32"/>
      <c r="D646" s="141" t="s">
        <v>218</v>
      </c>
      <c r="F646" s="142" t="s">
        <v>1609</v>
      </c>
      <c r="I646" s="143"/>
      <c r="L646" s="32"/>
      <c r="M646" s="144"/>
      <c r="T646" s="56"/>
      <c r="AT646" s="17" t="s">
        <v>218</v>
      </c>
      <c r="AU646" s="17" t="s">
        <v>81</v>
      </c>
    </row>
    <row r="647" spans="2:65" s="12" customFormat="1" ht="11.25" x14ac:dyDescent="0.2">
      <c r="B647" s="151"/>
      <c r="D647" s="141" t="s">
        <v>220</v>
      </c>
      <c r="E647" s="152" t="s">
        <v>1611</v>
      </c>
      <c r="F647" s="153" t="s">
        <v>1612</v>
      </c>
      <c r="H647" s="154">
        <v>12</v>
      </c>
      <c r="I647" s="155"/>
      <c r="L647" s="151"/>
      <c r="M647" s="156"/>
      <c r="T647" s="157"/>
      <c r="AT647" s="152" t="s">
        <v>220</v>
      </c>
      <c r="AU647" s="152" t="s">
        <v>81</v>
      </c>
      <c r="AV647" s="12" t="s">
        <v>90</v>
      </c>
      <c r="AW647" s="12" t="s">
        <v>30</v>
      </c>
      <c r="AX647" s="12" t="s">
        <v>73</v>
      </c>
      <c r="AY647" s="152" t="s">
        <v>211</v>
      </c>
    </row>
    <row r="648" spans="2:65" s="12" customFormat="1" ht="11.25" x14ac:dyDescent="0.2">
      <c r="B648" s="151"/>
      <c r="D648" s="141" t="s">
        <v>220</v>
      </c>
      <c r="E648" s="152" t="s">
        <v>731</v>
      </c>
      <c r="F648" s="153" t="s">
        <v>1613</v>
      </c>
      <c r="H648" s="154">
        <v>4</v>
      </c>
      <c r="I648" s="155"/>
      <c r="L648" s="151"/>
      <c r="M648" s="156"/>
      <c r="T648" s="157"/>
      <c r="AT648" s="152" t="s">
        <v>220</v>
      </c>
      <c r="AU648" s="152" t="s">
        <v>81</v>
      </c>
      <c r="AV648" s="12" t="s">
        <v>90</v>
      </c>
      <c r="AW648" s="12" t="s">
        <v>30</v>
      </c>
      <c r="AX648" s="12" t="s">
        <v>73</v>
      </c>
      <c r="AY648" s="152" t="s">
        <v>211</v>
      </c>
    </row>
    <row r="649" spans="2:65" s="12" customFormat="1" ht="11.25" x14ac:dyDescent="0.2">
      <c r="B649" s="151"/>
      <c r="D649" s="141" t="s">
        <v>220</v>
      </c>
      <c r="E649" s="152" t="s">
        <v>1614</v>
      </c>
      <c r="F649" s="153" t="s">
        <v>1615</v>
      </c>
      <c r="H649" s="154">
        <v>16</v>
      </c>
      <c r="I649" s="155"/>
      <c r="L649" s="151"/>
      <c r="M649" s="156"/>
      <c r="T649" s="157"/>
      <c r="AT649" s="152" t="s">
        <v>220</v>
      </c>
      <c r="AU649" s="152" t="s">
        <v>81</v>
      </c>
      <c r="AV649" s="12" t="s">
        <v>90</v>
      </c>
      <c r="AW649" s="12" t="s">
        <v>30</v>
      </c>
      <c r="AX649" s="12" t="s">
        <v>81</v>
      </c>
      <c r="AY649" s="152" t="s">
        <v>211</v>
      </c>
    </row>
    <row r="650" spans="2:65" s="1" customFormat="1" ht="24.2" customHeight="1" x14ac:dyDescent="0.2">
      <c r="B650" s="32"/>
      <c r="C650" s="128" t="s">
        <v>1616</v>
      </c>
      <c r="D650" s="128" t="s">
        <v>212</v>
      </c>
      <c r="E650" s="129" t="s">
        <v>1617</v>
      </c>
      <c r="F650" s="130" t="s">
        <v>1618</v>
      </c>
      <c r="G650" s="131" t="s">
        <v>1317</v>
      </c>
      <c r="H650" s="171"/>
      <c r="I650" s="133"/>
      <c r="J650" s="134">
        <f>ROUND(I650*H650,2)</f>
        <v>0</v>
      </c>
      <c r="K650" s="130" t="s">
        <v>216</v>
      </c>
      <c r="L650" s="32"/>
      <c r="M650" s="135" t="s">
        <v>1</v>
      </c>
      <c r="N650" s="136" t="s">
        <v>38</v>
      </c>
      <c r="P650" s="137">
        <f>O650*H650</f>
        <v>0</v>
      </c>
      <c r="Q650" s="137">
        <v>0</v>
      </c>
      <c r="R650" s="137">
        <f>Q650*H650</f>
        <v>0</v>
      </c>
      <c r="S650" s="137">
        <v>0</v>
      </c>
      <c r="T650" s="138">
        <f>S650*H650</f>
        <v>0</v>
      </c>
      <c r="AR650" s="139" t="s">
        <v>210</v>
      </c>
      <c r="AT650" s="139" t="s">
        <v>212</v>
      </c>
      <c r="AU650" s="139" t="s">
        <v>81</v>
      </c>
      <c r="AY650" s="17" t="s">
        <v>211</v>
      </c>
      <c r="BE650" s="140">
        <f>IF(N650="základní",J650,0)</f>
        <v>0</v>
      </c>
      <c r="BF650" s="140">
        <f>IF(N650="snížená",J650,0)</f>
        <v>0</v>
      </c>
      <c r="BG650" s="140">
        <f>IF(N650="zákl. přenesená",J650,0)</f>
        <v>0</v>
      </c>
      <c r="BH650" s="140">
        <f>IF(N650="sníž. přenesená",J650,0)</f>
        <v>0</v>
      </c>
      <c r="BI650" s="140">
        <f>IF(N650="nulová",J650,0)</f>
        <v>0</v>
      </c>
      <c r="BJ650" s="17" t="s">
        <v>81</v>
      </c>
      <c r="BK650" s="140">
        <f>ROUND(I650*H650,2)</f>
        <v>0</v>
      </c>
      <c r="BL650" s="17" t="s">
        <v>210</v>
      </c>
      <c r="BM650" s="139" t="s">
        <v>1619</v>
      </c>
    </row>
    <row r="651" spans="2:65" s="1" customFormat="1" ht="19.5" x14ac:dyDescent="0.2">
      <c r="B651" s="32"/>
      <c r="D651" s="141" t="s">
        <v>218</v>
      </c>
      <c r="F651" s="142" t="s">
        <v>1618</v>
      </c>
      <c r="I651" s="143"/>
      <c r="L651" s="32"/>
      <c r="M651" s="144"/>
      <c r="T651" s="56"/>
      <c r="AT651" s="17" t="s">
        <v>218</v>
      </c>
      <c r="AU651" s="17" t="s">
        <v>81</v>
      </c>
    </row>
    <row r="652" spans="2:65" s="10" customFormat="1" ht="25.9" customHeight="1" x14ac:dyDescent="0.2">
      <c r="B652" s="118"/>
      <c r="D652" s="119" t="s">
        <v>72</v>
      </c>
      <c r="E652" s="120" t="s">
        <v>1620</v>
      </c>
      <c r="F652" s="120" t="s">
        <v>1621</v>
      </c>
      <c r="I652" s="121"/>
      <c r="J652" s="122">
        <f>BK652</f>
        <v>0</v>
      </c>
      <c r="L652" s="118"/>
      <c r="M652" s="123"/>
      <c r="P652" s="124">
        <f>SUM(P653:P668)</f>
        <v>0</v>
      </c>
      <c r="R652" s="124">
        <f>SUM(R653:R668)</f>
        <v>0.1174167</v>
      </c>
      <c r="T652" s="125">
        <f>SUM(T653:T668)</f>
        <v>0</v>
      </c>
      <c r="AR652" s="119" t="s">
        <v>210</v>
      </c>
      <c r="AT652" s="126" t="s">
        <v>72</v>
      </c>
      <c r="AU652" s="126" t="s">
        <v>73</v>
      </c>
      <c r="AY652" s="119" t="s">
        <v>211</v>
      </c>
      <c r="BK652" s="127">
        <f>SUM(BK653:BK668)</f>
        <v>0</v>
      </c>
    </row>
    <row r="653" spans="2:65" s="1" customFormat="1" ht="16.5" customHeight="1" x14ac:dyDescent="0.2">
      <c r="B653" s="32"/>
      <c r="C653" s="128" t="s">
        <v>1622</v>
      </c>
      <c r="D653" s="128" t="s">
        <v>212</v>
      </c>
      <c r="E653" s="129" t="s">
        <v>1623</v>
      </c>
      <c r="F653" s="130" t="s">
        <v>1624</v>
      </c>
      <c r="G653" s="131" t="s">
        <v>294</v>
      </c>
      <c r="H653" s="132">
        <v>1</v>
      </c>
      <c r="I653" s="133"/>
      <c r="J653" s="134">
        <f>ROUND(I653*H653,2)</f>
        <v>0</v>
      </c>
      <c r="K653" s="130" t="s">
        <v>216</v>
      </c>
      <c r="L653" s="32"/>
      <c r="M653" s="135" t="s">
        <v>1</v>
      </c>
      <c r="N653" s="136" t="s">
        <v>38</v>
      </c>
      <c r="P653" s="137">
        <f>O653*H653</f>
        <v>0</v>
      </c>
      <c r="Q653" s="137">
        <v>0</v>
      </c>
      <c r="R653" s="137">
        <f>Q653*H653</f>
        <v>0</v>
      </c>
      <c r="S653" s="137">
        <v>0</v>
      </c>
      <c r="T653" s="138">
        <f>S653*H653</f>
        <v>0</v>
      </c>
      <c r="AR653" s="139" t="s">
        <v>210</v>
      </c>
      <c r="AT653" s="139" t="s">
        <v>212</v>
      </c>
      <c r="AU653" s="139" t="s">
        <v>81</v>
      </c>
      <c r="AY653" s="17" t="s">
        <v>211</v>
      </c>
      <c r="BE653" s="140">
        <f>IF(N653="základní",J653,0)</f>
        <v>0</v>
      </c>
      <c r="BF653" s="140">
        <f>IF(N653="snížená",J653,0)</f>
        <v>0</v>
      </c>
      <c r="BG653" s="140">
        <f>IF(N653="zákl. přenesená",J653,0)</f>
        <v>0</v>
      </c>
      <c r="BH653" s="140">
        <f>IF(N653="sníž. přenesená",J653,0)</f>
        <v>0</v>
      </c>
      <c r="BI653" s="140">
        <f>IF(N653="nulová",J653,0)</f>
        <v>0</v>
      </c>
      <c r="BJ653" s="17" t="s">
        <v>81</v>
      </c>
      <c r="BK653" s="140">
        <f>ROUND(I653*H653,2)</f>
        <v>0</v>
      </c>
      <c r="BL653" s="17" t="s">
        <v>210</v>
      </c>
      <c r="BM653" s="139" t="s">
        <v>1625</v>
      </c>
    </row>
    <row r="654" spans="2:65" s="1" customFormat="1" ht="11.25" x14ac:dyDescent="0.2">
      <c r="B654" s="32"/>
      <c r="D654" s="141" t="s">
        <v>218</v>
      </c>
      <c r="F654" s="142" t="s">
        <v>1624</v>
      </c>
      <c r="I654" s="143"/>
      <c r="L654" s="32"/>
      <c r="M654" s="144"/>
      <c r="T654" s="56"/>
      <c r="AT654" s="17" t="s">
        <v>218</v>
      </c>
      <c r="AU654" s="17" t="s">
        <v>81</v>
      </c>
    </row>
    <row r="655" spans="2:65" s="1" customFormat="1" ht="16.5" customHeight="1" x14ac:dyDescent="0.2">
      <c r="B655" s="32"/>
      <c r="C655" s="158" t="s">
        <v>1626</v>
      </c>
      <c r="D655" s="158" t="s">
        <v>230</v>
      </c>
      <c r="E655" s="159" t="s">
        <v>1627</v>
      </c>
      <c r="F655" s="160" t="s">
        <v>1628</v>
      </c>
      <c r="G655" s="161" t="s">
        <v>294</v>
      </c>
      <c r="H655" s="162">
        <v>1</v>
      </c>
      <c r="I655" s="163"/>
      <c r="J655" s="164">
        <f>ROUND(I655*H655,2)</f>
        <v>0</v>
      </c>
      <c r="K655" s="160" t="s">
        <v>216</v>
      </c>
      <c r="L655" s="165"/>
      <c r="M655" s="166" t="s">
        <v>1</v>
      </c>
      <c r="N655" s="167" t="s">
        <v>38</v>
      </c>
      <c r="P655" s="137">
        <f>O655*H655</f>
        <v>0</v>
      </c>
      <c r="Q655" s="137">
        <v>5.0000000000000001E-3</v>
      </c>
      <c r="R655" s="137">
        <f>Q655*H655</f>
        <v>5.0000000000000001E-3</v>
      </c>
      <c r="S655" s="137">
        <v>0</v>
      </c>
      <c r="T655" s="138">
        <f>S655*H655</f>
        <v>0</v>
      </c>
      <c r="AR655" s="139" t="s">
        <v>244</v>
      </c>
      <c r="AT655" s="139" t="s">
        <v>230</v>
      </c>
      <c r="AU655" s="139" t="s">
        <v>81</v>
      </c>
      <c r="AY655" s="17" t="s">
        <v>211</v>
      </c>
      <c r="BE655" s="140">
        <f>IF(N655="základní",J655,0)</f>
        <v>0</v>
      </c>
      <c r="BF655" s="140">
        <f>IF(N655="snížená",J655,0)</f>
        <v>0</v>
      </c>
      <c r="BG655" s="140">
        <f>IF(N655="zákl. přenesená",J655,0)</f>
        <v>0</v>
      </c>
      <c r="BH655" s="140">
        <f>IF(N655="sníž. přenesená",J655,0)</f>
        <v>0</v>
      </c>
      <c r="BI655" s="140">
        <f>IF(N655="nulová",J655,0)</f>
        <v>0</v>
      </c>
      <c r="BJ655" s="17" t="s">
        <v>81</v>
      </c>
      <c r="BK655" s="140">
        <f>ROUND(I655*H655,2)</f>
        <v>0</v>
      </c>
      <c r="BL655" s="17" t="s">
        <v>210</v>
      </c>
      <c r="BM655" s="139" t="s">
        <v>1629</v>
      </c>
    </row>
    <row r="656" spans="2:65" s="1" customFormat="1" ht="11.25" x14ac:dyDescent="0.2">
      <c r="B656" s="32"/>
      <c r="D656" s="141" t="s">
        <v>218</v>
      </c>
      <c r="F656" s="142" t="s">
        <v>1628</v>
      </c>
      <c r="I656" s="143"/>
      <c r="L656" s="32"/>
      <c r="M656" s="144"/>
      <c r="T656" s="56"/>
      <c r="AT656" s="17" t="s">
        <v>218</v>
      </c>
      <c r="AU656" s="17" t="s">
        <v>81</v>
      </c>
    </row>
    <row r="657" spans="2:65" s="1" customFormat="1" ht="24.2" customHeight="1" x14ac:dyDescent="0.2">
      <c r="B657" s="32"/>
      <c r="C657" s="128" t="s">
        <v>1630</v>
      </c>
      <c r="D657" s="128" t="s">
        <v>212</v>
      </c>
      <c r="E657" s="129" t="s">
        <v>1631</v>
      </c>
      <c r="F657" s="130" t="s">
        <v>1632</v>
      </c>
      <c r="G657" s="131" t="s">
        <v>215</v>
      </c>
      <c r="H657" s="132">
        <v>292.75200000000001</v>
      </c>
      <c r="I657" s="133"/>
      <c r="J657" s="134">
        <f>ROUND(I657*H657,2)</f>
        <v>0</v>
      </c>
      <c r="K657" s="130" t="s">
        <v>216</v>
      </c>
      <c r="L657" s="32"/>
      <c r="M657" s="135" t="s">
        <v>1</v>
      </c>
      <c r="N657" s="136" t="s">
        <v>38</v>
      </c>
      <c r="P657" s="137">
        <f>O657*H657</f>
        <v>0</v>
      </c>
      <c r="Q657" s="137">
        <v>1.0000000000000001E-5</v>
      </c>
      <c r="R657" s="137">
        <f>Q657*H657</f>
        <v>2.9275200000000003E-3</v>
      </c>
      <c r="S657" s="137">
        <v>0</v>
      </c>
      <c r="T657" s="138">
        <f>S657*H657</f>
        <v>0</v>
      </c>
      <c r="AR657" s="139" t="s">
        <v>210</v>
      </c>
      <c r="AT657" s="139" t="s">
        <v>212</v>
      </c>
      <c r="AU657" s="139" t="s">
        <v>81</v>
      </c>
      <c r="AY657" s="17" t="s">
        <v>211</v>
      </c>
      <c r="BE657" s="140">
        <f>IF(N657="základní",J657,0)</f>
        <v>0</v>
      </c>
      <c r="BF657" s="140">
        <f>IF(N657="snížená",J657,0)</f>
        <v>0</v>
      </c>
      <c r="BG657" s="140">
        <f>IF(N657="zákl. přenesená",J657,0)</f>
        <v>0</v>
      </c>
      <c r="BH657" s="140">
        <f>IF(N657="sníž. přenesená",J657,0)</f>
        <v>0</v>
      </c>
      <c r="BI657" s="140">
        <f>IF(N657="nulová",J657,0)</f>
        <v>0</v>
      </c>
      <c r="BJ657" s="17" t="s">
        <v>81</v>
      </c>
      <c r="BK657" s="140">
        <f>ROUND(I657*H657,2)</f>
        <v>0</v>
      </c>
      <c r="BL657" s="17" t="s">
        <v>210</v>
      </c>
      <c r="BM657" s="139" t="s">
        <v>1633</v>
      </c>
    </row>
    <row r="658" spans="2:65" s="1" customFormat="1" ht="19.5" x14ac:dyDescent="0.2">
      <c r="B658" s="32"/>
      <c r="D658" s="141" t="s">
        <v>218</v>
      </c>
      <c r="F658" s="142" t="s">
        <v>1632</v>
      </c>
      <c r="I658" s="143"/>
      <c r="L658" s="32"/>
      <c r="M658" s="144"/>
      <c r="T658" s="56"/>
      <c r="AT658" s="17" t="s">
        <v>218</v>
      </c>
      <c r="AU658" s="17" t="s">
        <v>81</v>
      </c>
    </row>
    <row r="659" spans="2:65" s="12" customFormat="1" ht="11.25" x14ac:dyDescent="0.2">
      <c r="B659" s="151"/>
      <c r="D659" s="141" t="s">
        <v>220</v>
      </c>
      <c r="E659" s="152" t="s">
        <v>1634</v>
      </c>
      <c r="F659" s="153" t="s">
        <v>1450</v>
      </c>
      <c r="H659" s="154">
        <v>292.75200000000001</v>
      </c>
      <c r="I659" s="155"/>
      <c r="L659" s="151"/>
      <c r="M659" s="156"/>
      <c r="T659" s="157"/>
      <c r="AT659" s="152" t="s">
        <v>220</v>
      </c>
      <c r="AU659" s="152" t="s">
        <v>81</v>
      </c>
      <c r="AV659" s="12" t="s">
        <v>90</v>
      </c>
      <c r="AW659" s="12" t="s">
        <v>30</v>
      </c>
      <c r="AX659" s="12" t="s">
        <v>81</v>
      </c>
      <c r="AY659" s="152" t="s">
        <v>211</v>
      </c>
    </row>
    <row r="660" spans="2:65" s="1" customFormat="1" ht="24.2" customHeight="1" x14ac:dyDescent="0.2">
      <c r="B660" s="32"/>
      <c r="C660" s="158" t="s">
        <v>1635</v>
      </c>
      <c r="D660" s="158" t="s">
        <v>230</v>
      </c>
      <c r="E660" s="159" t="s">
        <v>1636</v>
      </c>
      <c r="F660" s="160" t="s">
        <v>1637</v>
      </c>
      <c r="G660" s="161" t="s">
        <v>215</v>
      </c>
      <c r="H660" s="162">
        <v>322.02699999999999</v>
      </c>
      <c r="I660" s="163"/>
      <c r="J660" s="164">
        <f>ROUND(I660*H660,2)</f>
        <v>0</v>
      </c>
      <c r="K660" s="160" t="s">
        <v>216</v>
      </c>
      <c r="L660" s="165"/>
      <c r="M660" s="166" t="s">
        <v>1</v>
      </c>
      <c r="N660" s="167" t="s">
        <v>38</v>
      </c>
      <c r="P660" s="137">
        <f>O660*H660</f>
        <v>0</v>
      </c>
      <c r="Q660" s="137">
        <v>1.3999999999999999E-4</v>
      </c>
      <c r="R660" s="137">
        <f>Q660*H660</f>
        <v>4.5083779999999997E-2</v>
      </c>
      <c r="S660" s="137">
        <v>0</v>
      </c>
      <c r="T660" s="138">
        <f>S660*H660</f>
        <v>0</v>
      </c>
      <c r="AR660" s="139" t="s">
        <v>244</v>
      </c>
      <c r="AT660" s="139" t="s">
        <v>230</v>
      </c>
      <c r="AU660" s="139" t="s">
        <v>81</v>
      </c>
      <c r="AY660" s="17" t="s">
        <v>211</v>
      </c>
      <c r="BE660" s="140">
        <f>IF(N660="základní",J660,0)</f>
        <v>0</v>
      </c>
      <c r="BF660" s="140">
        <f>IF(N660="snížená",J660,0)</f>
        <v>0</v>
      </c>
      <c r="BG660" s="140">
        <f>IF(N660="zákl. přenesená",J660,0)</f>
        <v>0</v>
      </c>
      <c r="BH660" s="140">
        <f>IF(N660="sníž. přenesená",J660,0)</f>
        <v>0</v>
      </c>
      <c r="BI660" s="140">
        <f>IF(N660="nulová",J660,0)</f>
        <v>0</v>
      </c>
      <c r="BJ660" s="17" t="s">
        <v>81</v>
      </c>
      <c r="BK660" s="140">
        <f>ROUND(I660*H660,2)</f>
        <v>0</v>
      </c>
      <c r="BL660" s="17" t="s">
        <v>210</v>
      </c>
      <c r="BM660" s="139" t="s">
        <v>1638</v>
      </c>
    </row>
    <row r="661" spans="2:65" s="1" customFormat="1" ht="19.5" x14ac:dyDescent="0.2">
      <c r="B661" s="32"/>
      <c r="D661" s="141" t="s">
        <v>218</v>
      </c>
      <c r="F661" s="142" t="s">
        <v>1637</v>
      </c>
      <c r="I661" s="143"/>
      <c r="L661" s="32"/>
      <c r="M661" s="144"/>
      <c r="T661" s="56"/>
      <c r="AT661" s="17" t="s">
        <v>218</v>
      </c>
      <c r="AU661" s="17" t="s">
        <v>81</v>
      </c>
    </row>
    <row r="662" spans="2:65" s="1" customFormat="1" ht="16.5" customHeight="1" x14ac:dyDescent="0.2">
      <c r="B662" s="32"/>
      <c r="C662" s="128" t="s">
        <v>1639</v>
      </c>
      <c r="D662" s="128" t="s">
        <v>212</v>
      </c>
      <c r="E662" s="129" t="s">
        <v>1640</v>
      </c>
      <c r="F662" s="130" t="s">
        <v>1641</v>
      </c>
      <c r="G662" s="131" t="s">
        <v>215</v>
      </c>
      <c r="H662" s="132">
        <v>292.75200000000001</v>
      </c>
      <c r="I662" s="133"/>
      <c r="J662" s="134">
        <f>ROUND(I662*H662,2)</f>
        <v>0</v>
      </c>
      <c r="K662" s="130" t="s">
        <v>216</v>
      </c>
      <c r="L662" s="32"/>
      <c r="M662" s="135" t="s">
        <v>1</v>
      </c>
      <c r="N662" s="136" t="s">
        <v>38</v>
      </c>
      <c r="P662" s="137">
        <f>O662*H662</f>
        <v>0</v>
      </c>
      <c r="Q662" s="137">
        <v>0</v>
      </c>
      <c r="R662" s="137">
        <f>Q662*H662</f>
        <v>0</v>
      </c>
      <c r="S662" s="137">
        <v>0</v>
      </c>
      <c r="T662" s="138">
        <f>S662*H662</f>
        <v>0</v>
      </c>
      <c r="AR662" s="139" t="s">
        <v>210</v>
      </c>
      <c r="AT662" s="139" t="s">
        <v>212</v>
      </c>
      <c r="AU662" s="139" t="s">
        <v>81</v>
      </c>
      <c r="AY662" s="17" t="s">
        <v>211</v>
      </c>
      <c r="BE662" s="140">
        <f>IF(N662="základní",J662,0)</f>
        <v>0</v>
      </c>
      <c r="BF662" s="140">
        <f>IF(N662="snížená",J662,0)</f>
        <v>0</v>
      </c>
      <c r="BG662" s="140">
        <f>IF(N662="zákl. přenesená",J662,0)</f>
        <v>0</v>
      </c>
      <c r="BH662" s="140">
        <f>IF(N662="sníž. přenesená",J662,0)</f>
        <v>0</v>
      </c>
      <c r="BI662" s="140">
        <f>IF(N662="nulová",J662,0)</f>
        <v>0</v>
      </c>
      <c r="BJ662" s="17" t="s">
        <v>81</v>
      </c>
      <c r="BK662" s="140">
        <f>ROUND(I662*H662,2)</f>
        <v>0</v>
      </c>
      <c r="BL662" s="17" t="s">
        <v>210</v>
      </c>
      <c r="BM662" s="139" t="s">
        <v>1642</v>
      </c>
    </row>
    <row r="663" spans="2:65" s="1" customFormat="1" ht="11.25" x14ac:dyDescent="0.2">
      <c r="B663" s="32"/>
      <c r="D663" s="141" t="s">
        <v>218</v>
      </c>
      <c r="F663" s="142" t="s">
        <v>1641</v>
      </c>
      <c r="I663" s="143"/>
      <c r="L663" s="32"/>
      <c r="M663" s="144"/>
      <c r="T663" s="56"/>
      <c r="AT663" s="17" t="s">
        <v>218</v>
      </c>
      <c r="AU663" s="17" t="s">
        <v>81</v>
      </c>
    </row>
    <row r="664" spans="2:65" s="12" customFormat="1" ht="11.25" x14ac:dyDescent="0.2">
      <c r="B664" s="151"/>
      <c r="D664" s="141" t="s">
        <v>220</v>
      </c>
      <c r="E664" s="152" t="s">
        <v>1643</v>
      </c>
      <c r="F664" s="153" t="s">
        <v>1450</v>
      </c>
      <c r="H664" s="154">
        <v>292.75200000000001</v>
      </c>
      <c r="I664" s="155"/>
      <c r="L664" s="151"/>
      <c r="M664" s="156"/>
      <c r="T664" s="157"/>
      <c r="AT664" s="152" t="s">
        <v>220</v>
      </c>
      <c r="AU664" s="152" t="s">
        <v>81</v>
      </c>
      <c r="AV664" s="12" t="s">
        <v>90</v>
      </c>
      <c r="AW664" s="12" t="s">
        <v>30</v>
      </c>
      <c r="AX664" s="12" t="s">
        <v>81</v>
      </c>
      <c r="AY664" s="152" t="s">
        <v>211</v>
      </c>
    </row>
    <row r="665" spans="2:65" s="1" customFormat="1" ht="24.2" customHeight="1" x14ac:dyDescent="0.2">
      <c r="B665" s="32"/>
      <c r="C665" s="158" t="s">
        <v>1644</v>
      </c>
      <c r="D665" s="158" t="s">
        <v>230</v>
      </c>
      <c r="E665" s="159" t="s">
        <v>1645</v>
      </c>
      <c r="F665" s="160" t="s">
        <v>1646</v>
      </c>
      <c r="G665" s="161" t="s">
        <v>215</v>
      </c>
      <c r="H665" s="162">
        <v>322.02699999999999</v>
      </c>
      <c r="I665" s="163"/>
      <c r="J665" s="164">
        <f>ROUND(I665*H665,2)</f>
        <v>0</v>
      </c>
      <c r="K665" s="160" t="s">
        <v>216</v>
      </c>
      <c r="L665" s="165"/>
      <c r="M665" s="166" t="s">
        <v>1</v>
      </c>
      <c r="N665" s="167" t="s">
        <v>38</v>
      </c>
      <c r="P665" s="137">
        <f>O665*H665</f>
        <v>0</v>
      </c>
      <c r="Q665" s="137">
        <v>2.0000000000000001E-4</v>
      </c>
      <c r="R665" s="137">
        <f>Q665*H665</f>
        <v>6.4405400000000002E-2</v>
      </c>
      <c r="S665" s="137">
        <v>0</v>
      </c>
      <c r="T665" s="138">
        <f>S665*H665</f>
        <v>0</v>
      </c>
      <c r="AR665" s="139" t="s">
        <v>244</v>
      </c>
      <c r="AT665" s="139" t="s">
        <v>230</v>
      </c>
      <c r="AU665" s="139" t="s">
        <v>81</v>
      </c>
      <c r="AY665" s="17" t="s">
        <v>211</v>
      </c>
      <c r="BE665" s="140">
        <f>IF(N665="základní",J665,0)</f>
        <v>0</v>
      </c>
      <c r="BF665" s="140">
        <f>IF(N665="snížená",J665,0)</f>
        <v>0</v>
      </c>
      <c r="BG665" s="140">
        <f>IF(N665="zákl. přenesená",J665,0)</f>
        <v>0</v>
      </c>
      <c r="BH665" s="140">
        <f>IF(N665="sníž. přenesená",J665,0)</f>
        <v>0</v>
      </c>
      <c r="BI665" s="140">
        <f>IF(N665="nulová",J665,0)</f>
        <v>0</v>
      </c>
      <c r="BJ665" s="17" t="s">
        <v>81</v>
      </c>
      <c r="BK665" s="140">
        <f>ROUND(I665*H665,2)</f>
        <v>0</v>
      </c>
      <c r="BL665" s="17" t="s">
        <v>210</v>
      </c>
      <c r="BM665" s="139" t="s">
        <v>1647</v>
      </c>
    </row>
    <row r="666" spans="2:65" s="1" customFormat="1" ht="11.25" x14ac:dyDescent="0.2">
      <c r="B666" s="32"/>
      <c r="D666" s="141" t="s">
        <v>218</v>
      </c>
      <c r="F666" s="142" t="s">
        <v>1646</v>
      </c>
      <c r="I666" s="143"/>
      <c r="L666" s="32"/>
      <c r="M666" s="144"/>
      <c r="T666" s="56"/>
      <c r="AT666" s="17" t="s">
        <v>218</v>
      </c>
      <c r="AU666" s="17" t="s">
        <v>81</v>
      </c>
    </row>
    <row r="667" spans="2:65" s="1" customFormat="1" ht="24.2" customHeight="1" x14ac:dyDescent="0.2">
      <c r="B667" s="32"/>
      <c r="C667" s="128" t="s">
        <v>1648</v>
      </c>
      <c r="D667" s="128" t="s">
        <v>212</v>
      </c>
      <c r="E667" s="129" t="s">
        <v>1649</v>
      </c>
      <c r="F667" s="130" t="s">
        <v>1650</v>
      </c>
      <c r="G667" s="131" t="s">
        <v>1317</v>
      </c>
      <c r="H667" s="171"/>
      <c r="I667" s="133"/>
      <c r="J667" s="134">
        <f>ROUND(I667*H667,2)</f>
        <v>0</v>
      </c>
      <c r="K667" s="130" t="s">
        <v>216</v>
      </c>
      <c r="L667" s="32"/>
      <c r="M667" s="135" t="s">
        <v>1</v>
      </c>
      <c r="N667" s="136" t="s">
        <v>38</v>
      </c>
      <c r="P667" s="137">
        <f>O667*H667</f>
        <v>0</v>
      </c>
      <c r="Q667" s="137">
        <v>0</v>
      </c>
      <c r="R667" s="137">
        <f>Q667*H667</f>
        <v>0</v>
      </c>
      <c r="S667" s="137">
        <v>0</v>
      </c>
      <c r="T667" s="138">
        <f>S667*H667</f>
        <v>0</v>
      </c>
      <c r="AR667" s="139" t="s">
        <v>210</v>
      </c>
      <c r="AT667" s="139" t="s">
        <v>212</v>
      </c>
      <c r="AU667" s="139" t="s">
        <v>81</v>
      </c>
      <c r="AY667" s="17" t="s">
        <v>211</v>
      </c>
      <c r="BE667" s="140">
        <f>IF(N667="základní",J667,0)</f>
        <v>0</v>
      </c>
      <c r="BF667" s="140">
        <f>IF(N667="snížená",J667,0)</f>
        <v>0</v>
      </c>
      <c r="BG667" s="140">
        <f>IF(N667="zákl. přenesená",J667,0)</f>
        <v>0</v>
      </c>
      <c r="BH667" s="140">
        <f>IF(N667="sníž. přenesená",J667,0)</f>
        <v>0</v>
      </c>
      <c r="BI667" s="140">
        <f>IF(N667="nulová",J667,0)</f>
        <v>0</v>
      </c>
      <c r="BJ667" s="17" t="s">
        <v>81</v>
      </c>
      <c r="BK667" s="140">
        <f>ROUND(I667*H667,2)</f>
        <v>0</v>
      </c>
      <c r="BL667" s="17" t="s">
        <v>210</v>
      </c>
      <c r="BM667" s="139" t="s">
        <v>1651</v>
      </c>
    </row>
    <row r="668" spans="2:65" s="1" customFormat="1" ht="19.5" x14ac:dyDescent="0.2">
      <c r="B668" s="32"/>
      <c r="D668" s="141" t="s">
        <v>218</v>
      </c>
      <c r="F668" s="142" t="s">
        <v>1650</v>
      </c>
      <c r="I668" s="143"/>
      <c r="L668" s="32"/>
      <c r="M668" s="144"/>
      <c r="T668" s="56"/>
      <c r="AT668" s="17" t="s">
        <v>218</v>
      </c>
      <c r="AU668" s="17" t="s">
        <v>81</v>
      </c>
    </row>
    <row r="669" spans="2:65" s="10" customFormat="1" ht="25.9" customHeight="1" x14ac:dyDescent="0.2">
      <c r="B669" s="118"/>
      <c r="D669" s="119" t="s">
        <v>72</v>
      </c>
      <c r="E669" s="120" t="s">
        <v>409</v>
      </c>
      <c r="F669" s="120" t="s">
        <v>410</v>
      </c>
      <c r="I669" s="121"/>
      <c r="J669" s="122">
        <f>BK669</f>
        <v>0</v>
      </c>
      <c r="L669" s="118"/>
      <c r="M669" s="123"/>
      <c r="P669" s="124">
        <f>SUM(P670:P742)</f>
        <v>0</v>
      </c>
      <c r="R669" s="124">
        <f>SUM(R670:R742)</f>
        <v>1.5095756799999998</v>
      </c>
      <c r="T669" s="125">
        <f>SUM(T670:T742)</f>
        <v>0</v>
      </c>
      <c r="AR669" s="119" t="s">
        <v>210</v>
      </c>
      <c r="AT669" s="126" t="s">
        <v>72</v>
      </c>
      <c r="AU669" s="126" t="s">
        <v>73</v>
      </c>
      <c r="AY669" s="119" t="s">
        <v>211</v>
      </c>
      <c r="BK669" s="127">
        <f>SUM(BK670:BK742)</f>
        <v>0</v>
      </c>
    </row>
    <row r="670" spans="2:65" s="1" customFormat="1" ht="16.5" customHeight="1" x14ac:dyDescent="0.2">
      <c r="B670" s="32"/>
      <c r="C670" s="128" t="s">
        <v>1652</v>
      </c>
      <c r="D670" s="128" t="s">
        <v>212</v>
      </c>
      <c r="E670" s="129" t="s">
        <v>1653</v>
      </c>
      <c r="F670" s="130" t="s">
        <v>1654</v>
      </c>
      <c r="G670" s="131" t="s">
        <v>294</v>
      </c>
      <c r="H670" s="132">
        <v>1</v>
      </c>
      <c r="I670" s="133"/>
      <c r="J670" s="134">
        <f>ROUND(I670*H670,2)</f>
        <v>0</v>
      </c>
      <c r="K670" s="130" t="s">
        <v>216</v>
      </c>
      <c r="L670" s="32"/>
      <c r="M670" s="135" t="s">
        <v>1</v>
      </c>
      <c r="N670" s="136" t="s">
        <v>38</v>
      </c>
      <c r="P670" s="137">
        <f>O670*H670</f>
        <v>0</v>
      </c>
      <c r="Q670" s="137">
        <v>4.4000000000000002E-4</v>
      </c>
      <c r="R670" s="137">
        <f>Q670*H670</f>
        <v>4.4000000000000002E-4</v>
      </c>
      <c r="S670" s="137">
        <v>0</v>
      </c>
      <c r="T670" s="138">
        <f>S670*H670</f>
        <v>0</v>
      </c>
      <c r="AR670" s="139" t="s">
        <v>210</v>
      </c>
      <c r="AT670" s="139" t="s">
        <v>212</v>
      </c>
      <c r="AU670" s="139" t="s">
        <v>81</v>
      </c>
      <c r="AY670" s="17" t="s">
        <v>211</v>
      </c>
      <c r="BE670" s="140">
        <f>IF(N670="základní",J670,0)</f>
        <v>0</v>
      </c>
      <c r="BF670" s="140">
        <f>IF(N670="snížená",J670,0)</f>
        <v>0</v>
      </c>
      <c r="BG670" s="140">
        <f>IF(N670="zákl. přenesená",J670,0)</f>
        <v>0</v>
      </c>
      <c r="BH670" s="140">
        <f>IF(N670="sníž. přenesená",J670,0)</f>
        <v>0</v>
      </c>
      <c r="BI670" s="140">
        <f>IF(N670="nulová",J670,0)</f>
        <v>0</v>
      </c>
      <c r="BJ670" s="17" t="s">
        <v>81</v>
      </c>
      <c r="BK670" s="140">
        <f>ROUND(I670*H670,2)</f>
        <v>0</v>
      </c>
      <c r="BL670" s="17" t="s">
        <v>210</v>
      </c>
      <c r="BM670" s="139" t="s">
        <v>1655</v>
      </c>
    </row>
    <row r="671" spans="2:65" s="1" customFormat="1" ht="11.25" x14ac:dyDescent="0.2">
      <c r="B671" s="32"/>
      <c r="D671" s="141" t="s">
        <v>218</v>
      </c>
      <c r="F671" s="142" t="s">
        <v>1654</v>
      </c>
      <c r="I671" s="143"/>
      <c r="L671" s="32"/>
      <c r="M671" s="144"/>
      <c r="T671" s="56"/>
      <c r="AT671" s="17" t="s">
        <v>218</v>
      </c>
      <c r="AU671" s="17" t="s">
        <v>81</v>
      </c>
    </row>
    <row r="672" spans="2:65" s="1" customFormat="1" ht="24.2" customHeight="1" x14ac:dyDescent="0.2">
      <c r="B672" s="32"/>
      <c r="C672" s="158" t="s">
        <v>1656</v>
      </c>
      <c r="D672" s="158" t="s">
        <v>230</v>
      </c>
      <c r="E672" s="159" t="s">
        <v>1657</v>
      </c>
      <c r="F672" s="160" t="s">
        <v>1658</v>
      </c>
      <c r="G672" s="161" t="s">
        <v>294</v>
      </c>
      <c r="H672" s="162">
        <v>1</v>
      </c>
      <c r="I672" s="163"/>
      <c r="J672" s="164">
        <f>ROUND(I672*H672,2)</f>
        <v>0</v>
      </c>
      <c r="K672" s="160" t="s">
        <v>216</v>
      </c>
      <c r="L672" s="165"/>
      <c r="M672" s="166" t="s">
        <v>1</v>
      </c>
      <c r="N672" s="167" t="s">
        <v>38</v>
      </c>
      <c r="P672" s="137">
        <f>O672*H672</f>
        <v>0</v>
      </c>
      <c r="Q672" s="137">
        <v>2.8000000000000001E-2</v>
      </c>
      <c r="R672" s="137">
        <f>Q672*H672</f>
        <v>2.8000000000000001E-2</v>
      </c>
      <c r="S672" s="137">
        <v>0</v>
      </c>
      <c r="T672" s="138">
        <f>S672*H672</f>
        <v>0</v>
      </c>
      <c r="AR672" s="139" t="s">
        <v>244</v>
      </c>
      <c r="AT672" s="139" t="s">
        <v>230</v>
      </c>
      <c r="AU672" s="139" t="s">
        <v>81</v>
      </c>
      <c r="AY672" s="17" t="s">
        <v>211</v>
      </c>
      <c r="BE672" s="140">
        <f>IF(N672="základní",J672,0)</f>
        <v>0</v>
      </c>
      <c r="BF672" s="140">
        <f>IF(N672="snížená",J672,0)</f>
        <v>0</v>
      </c>
      <c r="BG672" s="140">
        <f>IF(N672="zákl. přenesená",J672,0)</f>
        <v>0</v>
      </c>
      <c r="BH672" s="140">
        <f>IF(N672="sníž. přenesená",J672,0)</f>
        <v>0</v>
      </c>
      <c r="BI672" s="140">
        <f>IF(N672="nulová",J672,0)</f>
        <v>0</v>
      </c>
      <c r="BJ672" s="17" t="s">
        <v>81</v>
      </c>
      <c r="BK672" s="140">
        <f>ROUND(I672*H672,2)</f>
        <v>0</v>
      </c>
      <c r="BL672" s="17" t="s">
        <v>210</v>
      </c>
      <c r="BM672" s="139" t="s">
        <v>1659</v>
      </c>
    </row>
    <row r="673" spans="2:65" s="1" customFormat="1" ht="11.25" x14ac:dyDescent="0.2">
      <c r="B673" s="32"/>
      <c r="D673" s="141" t="s">
        <v>218</v>
      </c>
      <c r="F673" s="142" t="s">
        <v>1658</v>
      </c>
      <c r="I673" s="143"/>
      <c r="L673" s="32"/>
      <c r="M673" s="144"/>
      <c r="T673" s="56"/>
      <c r="AT673" s="17" t="s">
        <v>218</v>
      </c>
      <c r="AU673" s="17" t="s">
        <v>81</v>
      </c>
    </row>
    <row r="674" spans="2:65" s="1" customFormat="1" ht="21.75" customHeight="1" x14ac:dyDescent="0.2">
      <c r="B674" s="32"/>
      <c r="C674" s="128" t="s">
        <v>1660</v>
      </c>
      <c r="D674" s="128" t="s">
        <v>212</v>
      </c>
      <c r="E674" s="129" t="s">
        <v>1661</v>
      </c>
      <c r="F674" s="130" t="s">
        <v>1662</v>
      </c>
      <c r="G674" s="131" t="s">
        <v>215</v>
      </c>
      <c r="H674" s="132">
        <v>4.8630000000000004</v>
      </c>
      <c r="I674" s="133"/>
      <c r="J674" s="134">
        <f>ROUND(I674*H674,2)</f>
        <v>0</v>
      </c>
      <c r="K674" s="130" t="s">
        <v>216</v>
      </c>
      <c r="L674" s="32"/>
      <c r="M674" s="135" t="s">
        <v>1</v>
      </c>
      <c r="N674" s="136" t="s">
        <v>38</v>
      </c>
      <c r="P674" s="137">
        <f>O674*H674</f>
        <v>0</v>
      </c>
      <c r="Q674" s="137">
        <v>2.7E-4</v>
      </c>
      <c r="R674" s="137">
        <f>Q674*H674</f>
        <v>1.3130100000000001E-3</v>
      </c>
      <c r="S674" s="137">
        <v>0</v>
      </c>
      <c r="T674" s="138">
        <f>S674*H674</f>
        <v>0</v>
      </c>
      <c r="AR674" s="139" t="s">
        <v>210</v>
      </c>
      <c r="AT674" s="139" t="s">
        <v>212</v>
      </c>
      <c r="AU674" s="139" t="s">
        <v>81</v>
      </c>
      <c r="AY674" s="17" t="s">
        <v>211</v>
      </c>
      <c r="BE674" s="140">
        <f>IF(N674="základní",J674,0)</f>
        <v>0</v>
      </c>
      <c r="BF674" s="140">
        <f>IF(N674="snížená",J674,0)</f>
        <v>0</v>
      </c>
      <c r="BG674" s="140">
        <f>IF(N674="zákl. přenesená",J674,0)</f>
        <v>0</v>
      </c>
      <c r="BH674" s="140">
        <f>IF(N674="sníž. přenesená",J674,0)</f>
        <v>0</v>
      </c>
      <c r="BI674" s="140">
        <f>IF(N674="nulová",J674,0)</f>
        <v>0</v>
      </c>
      <c r="BJ674" s="17" t="s">
        <v>81</v>
      </c>
      <c r="BK674" s="140">
        <f>ROUND(I674*H674,2)</f>
        <v>0</v>
      </c>
      <c r="BL674" s="17" t="s">
        <v>210</v>
      </c>
      <c r="BM674" s="139" t="s">
        <v>1663</v>
      </c>
    </row>
    <row r="675" spans="2:65" s="1" customFormat="1" ht="11.25" x14ac:dyDescent="0.2">
      <c r="B675" s="32"/>
      <c r="D675" s="141" t="s">
        <v>218</v>
      </c>
      <c r="F675" s="142" t="s">
        <v>1662</v>
      </c>
      <c r="I675" s="143"/>
      <c r="L675" s="32"/>
      <c r="M675" s="144"/>
      <c r="T675" s="56"/>
      <c r="AT675" s="17" t="s">
        <v>218</v>
      </c>
      <c r="AU675" s="17" t="s">
        <v>81</v>
      </c>
    </row>
    <row r="676" spans="2:65" s="12" customFormat="1" ht="11.25" x14ac:dyDescent="0.2">
      <c r="B676" s="151"/>
      <c r="D676" s="141" t="s">
        <v>220</v>
      </c>
      <c r="E676" s="152" t="s">
        <v>700</v>
      </c>
      <c r="F676" s="153" t="s">
        <v>1664</v>
      </c>
      <c r="H676" s="154">
        <v>4.8630000000000004</v>
      </c>
      <c r="I676" s="155"/>
      <c r="L676" s="151"/>
      <c r="M676" s="156"/>
      <c r="T676" s="157"/>
      <c r="AT676" s="152" t="s">
        <v>220</v>
      </c>
      <c r="AU676" s="152" t="s">
        <v>81</v>
      </c>
      <c r="AV676" s="12" t="s">
        <v>90</v>
      </c>
      <c r="AW676" s="12" t="s">
        <v>30</v>
      </c>
      <c r="AX676" s="12" t="s">
        <v>81</v>
      </c>
      <c r="AY676" s="152" t="s">
        <v>211</v>
      </c>
    </row>
    <row r="677" spans="2:65" s="1" customFormat="1" ht="16.5" customHeight="1" x14ac:dyDescent="0.2">
      <c r="B677" s="32"/>
      <c r="C677" s="158" t="s">
        <v>1665</v>
      </c>
      <c r="D677" s="158" t="s">
        <v>230</v>
      </c>
      <c r="E677" s="159" t="s">
        <v>1666</v>
      </c>
      <c r="F677" s="160" t="s">
        <v>1667</v>
      </c>
      <c r="G677" s="161" t="s">
        <v>215</v>
      </c>
      <c r="H677" s="162">
        <v>4.8630000000000004</v>
      </c>
      <c r="I677" s="163"/>
      <c r="J677" s="164">
        <f>ROUND(I677*H677,2)</f>
        <v>0</v>
      </c>
      <c r="K677" s="160" t="s">
        <v>216</v>
      </c>
      <c r="L677" s="165"/>
      <c r="M677" s="166" t="s">
        <v>1</v>
      </c>
      <c r="N677" s="167" t="s">
        <v>38</v>
      </c>
      <c r="P677" s="137">
        <f>O677*H677</f>
        <v>0</v>
      </c>
      <c r="Q677" s="137">
        <v>3.6810000000000002E-2</v>
      </c>
      <c r="R677" s="137">
        <f>Q677*H677</f>
        <v>0.17900703000000004</v>
      </c>
      <c r="S677" s="137">
        <v>0</v>
      </c>
      <c r="T677" s="138">
        <f>S677*H677</f>
        <v>0</v>
      </c>
      <c r="AR677" s="139" t="s">
        <v>244</v>
      </c>
      <c r="AT677" s="139" t="s">
        <v>230</v>
      </c>
      <c r="AU677" s="139" t="s">
        <v>81</v>
      </c>
      <c r="AY677" s="17" t="s">
        <v>211</v>
      </c>
      <c r="BE677" s="140">
        <f>IF(N677="základní",J677,0)</f>
        <v>0</v>
      </c>
      <c r="BF677" s="140">
        <f>IF(N677="snížená",J677,0)</f>
        <v>0</v>
      </c>
      <c r="BG677" s="140">
        <f>IF(N677="zákl. přenesená",J677,0)</f>
        <v>0</v>
      </c>
      <c r="BH677" s="140">
        <f>IF(N677="sníž. přenesená",J677,0)</f>
        <v>0</v>
      </c>
      <c r="BI677" s="140">
        <f>IF(N677="nulová",J677,0)</f>
        <v>0</v>
      </c>
      <c r="BJ677" s="17" t="s">
        <v>81</v>
      </c>
      <c r="BK677" s="140">
        <f>ROUND(I677*H677,2)</f>
        <v>0</v>
      </c>
      <c r="BL677" s="17" t="s">
        <v>210</v>
      </c>
      <c r="BM677" s="139" t="s">
        <v>1668</v>
      </c>
    </row>
    <row r="678" spans="2:65" s="1" customFormat="1" ht="11.25" x14ac:dyDescent="0.2">
      <c r="B678" s="32"/>
      <c r="D678" s="141" t="s">
        <v>218</v>
      </c>
      <c r="F678" s="142" t="s">
        <v>1667</v>
      </c>
      <c r="I678" s="143"/>
      <c r="L678" s="32"/>
      <c r="M678" s="144"/>
      <c r="T678" s="56"/>
      <c r="AT678" s="17" t="s">
        <v>218</v>
      </c>
      <c r="AU678" s="17" t="s">
        <v>81</v>
      </c>
    </row>
    <row r="679" spans="2:65" s="1" customFormat="1" ht="21.75" customHeight="1" x14ac:dyDescent="0.2">
      <c r="B679" s="32"/>
      <c r="C679" s="128" t="s">
        <v>1669</v>
      </c>
      <c r="D679" s="128" t="s">
        <v>212</v>
      </c>
      <c r="E679" s="129" t="s">
        <v>1670</v>
      </c>
      <c r="F679" s="130" t="s">
        <v>1671</v>
      </c>
      <c r="G679" s="131" t="s">
        <v>215</v>
      </c>
      <c r="H679" s="132">
        <v>26.1</v>
      </c>
      <c r="I679" s="133"/>
      <c r="J679" s="134">
        <f>ROUND(I679*H679,2)</f>
        <v>0</v>
      </c>
      <c r="K679" s="130" t="s">
        <v>216</v>
      </c>
      <c r="L679" s="32"/>
      <c r="M679" s="135" t="s">
        <v>1</v>
      </c>
      <c r="N679" s="136" t="s">
        <v>38</v>
      </c>
      <c r="P679" s="137">
        <f>O679*H679</f>
        <v>0</v>
      </c>
      <c r="Q679" s="137">
        <v>2.5999999999999998E-4</v>
      </c>
      <c r="R679" s="137">
        <f>Q679*H679</f>
        <v>6.7859999999999995E-3</v>
      </c>
      <c r="S679" s="137">
        <v>0</v>
      </c>
      <c r="T679" s="138">
        <f>S679*H679</f>
        <v>0</v>
      </c>
      <c r="AR679" s="139" t="s">
        <v>210</v>
      </c>
      <c r="AT679" s="139" t="s">
        <v>212</v>
      </c>
      <c r="AU679" s="139" t="s">
        <v>81</v>
      </c>
      <c r="AY679" s="17" t="s">
        <v>211</v>
      </c>
      <c r="BE679" s="140">
        <f>IF(N679="základní",J679,0)</f>
        <v>0</v>
      </c>
      <c r="BF679" s="140">
        <f>IF(N679="snížená",J679,0)</f>
        <v>0</v>
      </c>
      <c r="BG679" s="140">
        <f>IF(N679="zákl. přenesená",J679,0)</f>
        <v>0</v>
      </c>
      <c r="BH679" s="140">
        <f>IF(N679="sníž. přenesená",J679,0)</f>
        <v>0</v>
      </c>
      <c r="BI679" s="140">
        <f>IF(N679="nulová",J679,0)</f>
        <v>0</v>
      </c>
      <c r="BJ679" s="17" t="s">
        <v>81</v>
      </c>
      <c r="BK679" s="140">
        <f>ROUND(I679*H679,2)</f>
        <v>0</v>
      </c>
      <c r="BL679" s="17" t="s">
        <v>210</v>
      </c>
      <c r="BM679" s="139" t="s">
        <v>1672</v>
      </c>
    </row>
    <row r="680" spans="2:65" s="1" customFormat="1" ht="11.25" x14ac:dyDescent="0.2">
      <c r="B680" s="32"/>
      <c r="D680" s="141" t="s">
        <v>218</v>
      </c>
      <c r="F680" s="142" t="s">
        <v>1671</v>
      </c>
      <c r="I680" s="143"/>
      <c r="L680" s="32"/>
      <c r="M680" s="144"/>
      <c r="T680" s="56"/>
      <c r="AT680" s="17" t="s">
        <v>218</v>
      </c>
      <c r="AU680" s="17" t="s">
        <v>81</v>
      </c>
    </row>
    <row r="681" spans="2:65" s="12" customFormat="1" ht="11.25" x14ac:dyDescent="0.2">
      <c r="B681" s="151"/>
      <c r="D681" s="141" t="s">
        <v>220</v>
      </c>
      <c r="E681" s="152" t="s">
        <v>703</v>
      </c>
      <c r="F681" s="153" t="s">
        <v>1673</v>
      </c>
      <c r="H681" s="154">
        <v>26.1</v>
      </c>
      <c r="I681" s="155"/>
      <c r="L681" s="151"/>
      <c r="M681" s="156"/>
      <c r="T681" s="157"/>
      <c r="AT681" s="152" t="s">
        <v>220</v>
      </c>
      <c r="AU681" s="152" t="s">
        <v>81</v>
      </c>
      <c r="AV681" s="12" t="s">
        <v>90</v>
      </c>
      <c r="AW681" s="12" t="s">
        <v>30</v>
      </c>
      <c r="AX681" s="12" t="s">
        <v>81</v>
      </c>
      <c r="AY681" s="152" t="s">
        <v>211</v>
      </c>
    </row>
    <row r="682" spans="2:65" s="1" customFormat="1" ht="16.5" customHeight="1" x14ac:dyDescent="0.2">
      <c r="B682" s="32"/>
      <c r="C682" s="158" t="s">
        <v>1674</v>
      </c>
      <c r="D682" s="158" t="s">
        <v>230</v>
      </c>
      <c r="E682" s="159" t="s">
        <v>1675</v>
      </c>
      <c r="F682" s="160" t="s">
        <v>1676</v>
      </c>
      <c r="G682" s="161" t="s">
        <v>215</v>
      </c>
      <c r="H682" s="162">
        <v>24</v>
      </c>
      <c r="I682" s="163"/>
      <c r="J682" s="164">
        <f>ROUND(I682*H682,2)</f>
        <v>0</v>
      </c>
      <c r="K682" s="160" t="s">
        <v>216</v>
      </c>
      <c r="L682" s="165"/>
      <c r="M682" s="166" t="s">
        <v>1</v>
      </c>
      <c r="N682" s="167" t="s">
        <v>38</v>
      </c>
      <c r="P682" s="137">
        <f>O682*H682</f>
        <v>0</v>
      </c>
      <c r="Q682" s="137">
        <v>3.6110000000000003E-2</v>
      </c>
      <c r="R682" s="137">
        <f>Q682*H682</f>
        <v>0.86664000000000008</v>
      </c>
      <c r="S682" s="137">
        <v>0</v>
      </c>
      <c r="T682" s="138">
        <f>S682*H682</f>
        <v>0</v>
      </c>
      <c r="AR682" s="139" t="s">
        <v>244</v>
      </c>
      <c r="AT682" s="139" t="s">
        <v>230</v>
      </c>
      <c r="AU682" s="139" t="s">
        <v>81</v>
      </c>
      <c r="AY682" s="17" t="s">
        <v>211</v>
      </c>
      <c r="BE682" s="140">
        <f>IF(N682="základní",J682,0)</f>
        <v>0</v>
      </c>
      <c r="BF682" s="140">
        <f>IF(N682="snížená",J682,0)</f>
        <v>0</v>
      </c>
      <c r="BG682" s="140">
        <f>IF(N682="zákl. přenesená",J682,0)</f>
        <v>0</v>
      </c>
      <c r="BH682" s="140">
        <f>IF(N682="sníž. přenesená",J682,0)</f>
        <v>0</v>
      </c>
      <c r="BI682" s="140">
        <f>IF(N682="nulová",J682,0)</f>
        <v>0</v>
      </c>
      <c r="BJ682" s="17" t="s">
        <v>81</v>
      </c>
      <c r="BK682" s="140">
        <f>ROUND(I682*H682,2)</f>
        <v>0</v>
      </c>
      <c r="BL682" s="17" t="s">
        <v>210</v>
      </c>
      <c r="BM682" s="139" t="s">
        <v>1677</v>
      </c>
    </row>
    <row r="683" spans="2:65" s="1" customFormat="1" ht="11.25" x14ac:dyDescent="0.2">
      <c r="B683" s="32"/>
      <c r="D683" s="141" t="s">
        <v>218</v>
      </c>
      <c r="F683" s="142" t="s">
        <v>1676</v>
      </c>
      <c r="I683" s="143"/>
      <c r="L683" s="32"/>
      <c r="M683" s="144"/>
      <c r="T683" s="56"/>
      <c r="AT683" s="17" t="s">
        <v>218</v>
      </c>
      <c r="AU683" s="17" t="s">
        <v>81</v>
      </c>
    </row>
    <row r="684" spans="2:65" s="1" customFormat="1" ht="16.5" customHeight="1" x14ac:dyDescent="0.2">
      <c r="B684" s="32"/>
      <c r="C684" s="158" t="s">
        <v>1678</v>
      </c>
      <c r="D684" s="158" t="s">
        <v>230</v>
      </c>
      <c r="E684" s="159" t="s">
        <v>1679</v>
      </c>
      <c r="F684" s="160" t="s">
        <v>1680</v>
      </c>
      <c r="G684" s="161" t="s">
        <v>215</v>
      </c>
      <c r="H684" s="162">
        <v>2.1</v>
      </c>
      <c r="I684" s="163"/>
      <c r="J684" s="164">
        <f>ROUND(I684*H684,2)</f>
        <v>0</v>
      </c>
      <c r="K684" s="160" t="s">
        <v>1</v>
      </c>
      <c r="L684" s="165"/>
      <c r="M684" s="166" t="s">
        <v>1</v>
      </c>
      <c r="N684" s="167" t="s">
        <v>38</v>
      </c>
      <c r="P684" s="137">
        <f>O684*H684</f>
        <v>0</v>
      </c>
      <c r="Q684" s="137">
        <v>3.6110000000000003E-2</v>
      </c>
      <c r="R684" s="137">
        <f>Q684*H684</f>
        <v>7.583100000000001E-2</v>
      </c>
      <c r="S684" s="137">
        <v>0</v>
      </c>
      <c r="T684" s="138">
        <f>S684*H684</f>
        <v>0</v>
      </c>
      <c r="AR684" s="139" t="s">
        <v>244</v>
      </c>
      <c r="AT684" s="139" t="s">
        <v>230</v>
      </c>
      <c r="AU684" s="139" t="s">
        <v>81</v>
      </c>
      <c r="AY684" s="17" t="s">
        <v>211</v>
      </c>
      <c r="BE684" s="140">
        <f>IF(N684="základní",J684,0)</f>
        <v>0</v>
      </c>
      <c r="BF684" s="140">
        <f>IF(N684="snížená",J684,0)</f>
        <v>0</v>
      </c>
      <c r="BG684" s="140">
        <f>IF(N684="zákl. přenesená",J684,0)</f>
        <v>0</v>
      </c>
      <c r="BH684" s="140">
        <f>IF(N684="sníž. přenesená",J684,0)</f>
        <v>0</v>
      </c>
      <c r="BI684" s="140">
        <f>IF(N684="nulová",J684,0)</f>
        <v>0</v>
      </c>
      <c r="BJ684" s="17" t="s">
        <v>81</v>
      </c>
      <c r="BK684" s="140">
        <f>ROUND(I684*H684,2)</f>
        <v>0</v>
      </c>
      <c r="BL684" s="17" t="s">
        <v>210</v>
      </c>
      <c r="BM684" s="139" t="s">
        <v>1681</v>
      </c>
    </row>
    <row r="685" spans="2:65" s="1" customFormat="1" ht="11.25" x14ac:dyDescent="0.2">
      <c r="B685" s="32"/>
      <c r="D685" s="141" t="s">
        <v>218</v>
      </c>
      <c r="F685" s="142" t="s">
        <v>1680</v>
      </c>
      <c r="I685" s="143"/>
      <c r="L685" s="32"/>
      <c r="M685" s="144"/>
      <c r="T685" s="56"/>
      <c r="AT685" s="17" t="s">
        <v>218</v>
      </c>
      <c r="AU685" s="17" t="s">
        <v>81</v>
      </c>
    </row>
    <row r="686" spans="2:65" s="12" customFormat="1" ht="11.25" x14ac:dyDescent="0.2">
      <c r="B686" s="151"/>
      <c r="D686" s="141" t="s">
        <v>220</v>
      </c>
      <c r="E686" s="152" t="s">
        <v>705</v>
      </c>
      <c r="F686" s="153" t="s">
        <v>1682</v>
      </c>
      <c r="H686" s="154">
        <v>2.1</v>
      </c>
      <c r="I686" s="155"/>
      <c r="L686" s="151"/>
      <c r="M686" s="156"/>
      <c r="T686" s="157"/>
      <c r="AT686" s="152" t="s">
        <v>220</v>
      </c>
      <c r="AU686" s="152" t="s">
        <v>81</v>
      </c>
      <c r="AV686" s="12" t="s">
        <v>90</v>
      </c>
      <c r="AW686" s="12" t="s">
        <v>30</v>
      </c>
      <c r="AX686" s="12" t="s">
        <v>81</v>
      </c>
      <c r="AY686" s="152" t="s">
        <v>211</v>
      </c>
    </row>
    <row r="687" spans="2:65" s="1" customFormat="1" ht="16.5" customHeight="1" x14ac:dyDescent="0.2">
      <c r="B687" s="32"/>
      <c r="C687" s="128" t="s">
        <v>1683</v>
      </c>
      <c r="D687" s="128" t="s">
        <v>212</v>
      </c>
      <c r="E687" s="129" t="s">
        <v>1684</v>
      </c>
      <c r="F687" s="130" t="s">
        <v>1685</v>
      </c>
      <c r="G687" s="131" t="s">
        <v>294</v>
      </c>
      <c r="H687" s="132">
        <v>7</v>
      </c>
      <c r="I687" s="133"/>
      <c r="J687" s="134">
        <f>ROUND(I687*H687,2)</f>
        <v>0</v>
      </c>
      <c r="K687" s="130" t="s">
        <v>216</v>
      </c>
      <c r="L687" s="32"/>
      <c r="M687" s="135" t="s">
        <v>1</v>
      </c>
      <c r="N687" s="136" t="s">
        <v>38</v>
      </c>
      <c r="P687" s="137">
        <f>O687*H687</f>
        <v>0</v>
      </c>
      <c r="Q687" s="137">
        <v>2.5999999999999998E-4</v>
      </c>
      <c r="R687" s="137">
        <f>Q687*H687</f>
        <v>1.8199999999999998E-3</v>
      </c>
      <c r="S687" s="137">
        <v>0</v>
      </c>
      <c r="T687" s="138">
        <f>S687*H687</f>
        <v>0</v>
      </c>
      <c r="AR687" s="139" t="s">
        <v>210</v>
      </c>
      <c r="AT687" s="139" t="s">
        <v>212</v>
      </c>
      <c r="AU687" s="139" t="s">
        <v>81</v>
      </c>
      <c r="AY687" s="17" t="s">
        <v>211</v>
      </c>
      <c r="BE687" s="140">
        <f>IF(N687="základní",J687,0)</f>
        <v>0</v>
      </c>
      <c r="BF687" s="140">
        <f>IF(N687="snížená",J687,0)</f>
        <v>0</v>
      </c>
      <c r="BG687" s="140">
        <f>IF(N687="zákl. přenesená",J687,0)</f>
        <v>0</v>
      </c>
      <c r="BH687" s="140">
        <f>IF(N687="sníž. přenesená",J687,0)</f>
        <v>0</v>
      </c>
      <c r="BI687" s="140">
        <f>IF(N687="nulová",J687,0)</f>
        <v>0</v>
      </c>
      <c r="BJ687" s="17" t="s">
        <v>81</v>
      </c>
      <c r="BK687" s="140">
        <f>ROUND(I687*H687,2)</f>
        <v>0</v>
      </c>
      <c r="BL687" s="17" t="s">
        <v>210</v>
      </c>
      <c r="BM687" s="139" t="s">
        <v>1686</v>
      </c>
    </row>
    <row r="688" spans="2:65" s="1" customFormat="1" ht="11.25" x14ac:dyDescent="0.2">
      <c r="B688" s="32"/>
      <c r="D688" s="141" t="s">
        <v>218</v>
      </c>
      <c r="F688" s="142" t="s">
        <v>1685</v>
      </c>
      <c r="I688" s="143"/>
      <c r="L688" s="32"/>
      <c r="M688" s="144"/>
      <c r="T688" s="56"/>
      <c r="AT688" s="17" t="s">
        <v>218</v>
      </c>
      <c r="AU688" s="17" t="s">
        <v>81</v>
      </c>
    </row>
    <row r="689" spans="2:65" s="12" customFormat="1" ht="11.25" x14ac:dyDescent="0.2">
      <c r="B689" s="151"/>
      <c r="D689" s="141" t="s">
        <v>220</v>
      </c>
      <c r="E689" s="152" t="s">
        <v>707</v>
      </c>
      <c r="F689" s="153" t="s">
        <v>1687</v>
      </c>
      <c r="H689" s="154">
        <v>7</v>
      </c>
      <c r="I689" s="155"/>
      <c r="L689" s="151"/>
      <c r="M689" s="156"/>
      <c r="T689" s="157"/>
      <c r="AT689" s="152" t="s">
        <v>220</v>
      </c>
      <c r="AU689" s="152" t="s">
        <v>81</v>
      </c>
      <c r="AV689" s="12" t="s">
        <v>90</v>
      </c>
      <c r="AW689" s="12" t="s">
        <v>30</v>
      </c>
      <c r="AX689" s="12" t="s">
        <v>81</v>
      </c>
      <c r="AY689" s="152" t="s">
        <v>211</v>
      </c>
    </row>
    <row r="690" spans="2:65" s="1" customFormat="1" ht="16.5" customHeight="1" x14ac:dyDescent="0.2">
      <c r="B690" s="32"/>
      <c r="C690" s="128" t="s">
        <v>1688</v>
      </c>
      <c r="D690" s="128" t="s">
        <v>212</v>
      </c>
      <c r="E690" s="129" t="s">
        <v>1689</v>
      </c>
      <c r="F690" s="130" t="s">
        <v>1690</v>
      </c>
      <c r="G690" s="131" t="s">
        <v>294</v>
      </c>
      <c r="H690" s="132">
        <v>7</v>
      </c>
      <c r="I690" s="133"/>
      <c r="J690" s="134">
        <f>ROUND(I690*H690,2)</f>
        <v>0</v>
      </c>
      <c r="K690" s="130" t="s">
        <v>216</v>
      </c>
      <c r="L690" s="32"/>
      <c r="M690" s="135" t="s">
        <v>1</v>
      </c>
      <c r="N690" s="136" t="s">
        <v>38</v>
      </c>
      <c r="P690" s="137">
        <f>O690*H690</f>
        <v>0</v>
      </c>
      <c r="Q690" s="137">
        <v>2.7E-4</v>
      </c>
      <c r="R690" s="137">
        <f>Q690*H690</f>
        <v>1.89E-3</v>
      </c>
      <c r="S690" s="137">
        <v>0</v>
      </c>
      <c r="T690" s="138">
        <f>S690*H690</f>
        <v>0</v>
      </c>
      <c r="AR690" s="139" t="s">
        <v>210</v>
      </c>
      <c r="AT690" s="139" t="s">
        <v>212</v>
      </c>
      <c r="AU690" s="139" t="s">
        <v>81</v>
      </c>
      <c r="AY690" s="17" t="s">
        <v>211</v>
      </c>
      <c r="BE690" s="140">
        <f>IF(N690="základní",J690,0)</f>
        <v>0</v>
      </c>
      <c r="BF690" s="140">
        <f>IF(N690="snížená",J690,0)</f>
        <v>0</v>
      </c>
      <c r="BG690" s="140">
        <f>IF(N690="zákl. přenesená",J690,0)</f>
        <v>0</v>
      </c>
      <c r="BH690" s="140">
        <f>IF(N690="sníž. přenesená",J690,0)</f>
        <v>0</v>
      </c>
      <c r="BI690" s="140">
        <f>IF(N690="nulová",J690,0)</f>
        <v>0</v>
      </c>
      <c r="BJ690" s="17" t="s">
        <v>81</v>
      </c>
      <c r="BK690" s="140">
        <f>ROUND(I690*H690,2)</f>
        <v>0</v>
      </c>
      <c r="BL690" s="17" t="s">
        <v>210</v>
      </c>
      <c r="BM690" s="139" t="s">
        <v>1691</v>
      </c>
    </row>
    <row r="691" spans="2:65" s="1" customFormat="1" ht="11.25" x14ac:dyDescent="0.2">
      <c r="B691" s="32"/>
      <c r="D691" s="141" t="s">
        <v>218</v>
      </c>
      <c r="F691" s="142" t="s">
        <v>1690</v>
      </c>
      <c r="I691" s="143"/>
      <c r="L691" s="32"/>
      <c r="M691" s="144"/>
      <c r="T691" s="56"/>
      <c r="AT691" s="17" t="s">
        <v>218</v>
      </c>
      <c r="AU691" s="17" t="s">
        <v>81</v>
      </c>
    </row>
    <row r="692" spans="2:65" s="12" customFormat="1" ht="11.25" x14ac:dyDescent="0.2">
      <c r="B692" s="151"/>
      <c r="D692" s="141" t="s">
        <v>220</v>
      </c>
      <c r="E692" s="152" t="s">
        <v>708</v>
      </c>
      <c r="F692" s="153" t="s">
        <v>1692</v>
      </c>
      <c r="H692" s="154">
        <v>7</v>
      </c>
      <c r="I692" s="155"/>
      <c r="L692" s="151"/>
      <c r="M692" s="156"/>
      <c r="T692" s="157"/>
      <c r="AT692" s="152" t="s">
        <v>220</v>
      </c>
      <c r="AU692" s="152" t="s">
        <v>81</v>
      </c>
      <c r="AV692" s="12" t="s">
        <v>90</v>
      </c>
      <c r="AW692" s="12" t="s">
        <v>30</v>
      </c>
      <c r="AX692" s="12" t="s">
        <v>81</v>
      </c>
      <c r="AY692" s="152" t="s">
        <v>211</v>
      </c>
    </row>
    <row r="693" spans="2:65" s="1" customFormat="1" ht="16.5" customHeight="1" x14ac:dyDescent="0.2">
      <c r="B693" s="32"/>
      <c r="C693" s="158" t="s">
        <v>1693</v>
      </c>
      <c r="D693" s="158" t="s">
        <v>230</v>
      </c>
      <c r="E693" s="159" t="s">
        <v>1694</v>
      </c>
      <c r="F693" s="160" t="s">
        <v>1695</v>
      </c>
      <c r="G693" s="161" t="s">
        <v>215</v>
      </c>
      <c r="H693" s="162">
        <v>3.9380000000000002</v>
      </c>
      <c r="I693" s="163"/>
      <c r="J693" s="164">
        <f>ROUND(I693*H693,2)</f>
        <v>0</v>
      </c>
      <c r="K693" s="160" t="s">
        <v>216</v>
      </c>
      <c r="L693" s="165"/>
      <c r="M693" s="166" t="s">
        <v>1</v>
      </c>
      <c r="N693" s="167" t="s">
        <v>38</v>
      </c>
      <c r="P693" s="137">
        <f>O693*H693</f>
        <v>0</v>
      </c>
      <c r="Q693" s="137">
        <v>4.0280000000000003E-2</v>
      </c>
      <c r="R693" s="137">
        <f>Q693*H693</f>
        <v>0.15862264000000001</v>
      </c>
      <c r="S693" s="137">
        <v>0</v>
      </c>
      <c r="T693" s="138">
        <f>S693*H693</f>
        <v>0</v>
      </c>
      <c r="AR693" s="139" t="s">
        <v>244</v>
      </c>
      <c r="AT693" s="139" t="s">
        <v>230</v>
      </c>
      <c r="AU693" s="139" t="s">
        <v>81</v>
      </c>
      <c r="AY693" s="17" t="s">
        <v>211</v>
      </c>
      <c r="BE693" s="140">
        <f>IF(N693="základní",J693,0)</f>
        <v>0</v>
      </c>
      <c r="BF693" s="140">
        <f>IF(N693="snížená",J693,0)</f>
        <v>0</v>
      </c>
      <c r="BG693" s="140">
        <f>IF(N693="zákl. přenesená",J693,0)</f>
        <v>0</v>
      </c>
      <c r="BH693" s="140">
        <f>IF(N693="sníž. přenesená",J693,0)</f>
        <v>0</v>
      </c>
      <c r="BI693" s="140">
        <f>IF(N693="nulová",J693,0)</f>
        <v>0</v>
      </c>
      <c r="BJ693" s="17" t="s">
        <v>81</v>
      </c>
      <c r="BK693" s="140">
        <f>ROUND(I693*H693,2)</f>
        <v>0</v>
      </c>
      <c r="BL693" s="17" t="s">
        <v>210</v>
      </c>
      <c r="BM693" s="139" t="s">
        <v>1696</v>
      </c>
    </row>
    <row r="694" spans="2:65" s="1" customFormat="1" ht="11.25" x14ac:dyDescent="0.2">
      <c r="B694" s="32"/>
      <c r="D694" s="141" t="s">
        <v>218</v>
      </c>
      <c r="F694" s="142" t="s">
        <v>1695</v>
      </c>
      <c r="I694" s="143"/>
      <c r="L694" s="32"/>
      <c r="M694" s="144"/>
      <c r="T694" s="56"/>
      <c r="AT694" s="17" t="s">
        <v>218</v>
      </c>
      <c r="AU694" s="17" t="s">
        <v>81</v>
      </c>
    </row>
    <row r="695" spans="2:65" s="12" customFormat="1" ht="11.25" x14ac:dyDescent="0.2">
      <c r="B695" s="151"/>
      <c r="D695" s="141" t="s">
        <v>220</v>
      </c>
      <c r="E695" s="152" t="s">
        <v>709</v>
      </c>
      <c r="F695" s="153" t="s">
        <v>1697</v>
      </c>
      <c r="H695" s="154">
        <v>3.9380000000000002</v>
      </c>
      <c r="I695" s="155"/>
      <c r="L695" s="151"/>
      <c r="M695" s="156"/>
      <c r="T695" s="157"/>
      <c r="AT695" s="152" t="s">
        <v>220</v>
      </c>
      <c r="AU695" s="152" t="s">
        <v>81</v>
      </c>
      <c r="AV695" s="12" t="s">
        <v>90</v>
      </c>
      <c r="AW695" s="12" t="s">
        <v>30</v>
      </c>
      <c r="AX695" s="12" t="s">
        <v>81</v>
      </c>
      <c r="AY695" s="152" t="s">
        <v>211</v>
      </c>
    </row>
    <row r="696" spans="2:65" s="1" customFormat="1" ht="24.2" customHeight="1" x14ac:dyDescent="0.2">
      <c r="B696" s="32"/>
      <c r="C696" s="128" t="s">
        <v>1698</v>
      </c>
      <c r="D696" s="128" t="s">
        <v>212</v>
      </c>
      <c r="E696" s="129" t="s">
        <v>1699</v>
      </c>
      <c r="F696" s="130" t="s">
        <v>1700</v>
      </c>
      <c r="G696" s="131" t="s">
        <v>230</v>
      </c>
      <c r="H696" s="132">
        <v>89.2</v>
      </c>
      <c r="I696" s="133"/>
      <c r="J696" s="134">
        <f>ROUND(I696*H696,2)</f>
        <v>0</v>
      </c>
      <c r="K696" s="130" t="s">
        <v>216</v>
      </c>
      <c r="L696" s="32"/>
      <c r="M696" s="135" t="s">
        <v>1</v>
      </c>
      <c r="N696" s="136" t="s">
        <v>38</v>
      </c>
      <c r="P696" s="137">
        <f>O696*H696</f>
        <v>0</v>
      </c>
      <c r="Q696" s="137">
        <v>2.7999999999999998E-4</v>
      </c>
      <c r="R696" s="137">
        <f>Q696*H696</f>
        <v>2.4975999999999998E-2</v>
      </c>
      <c r="S696" s="137">
        <v>0</v>
      </c>
      <c r="T696" s="138">
        <f>S696*H696</f>
        <v>0</v>
      </c>
      <c r="AR696" s="139" t="s">
        <v>210</v>
      </c>
      <c r="AT696" s="139" t="s">
        <v>212</v>
      </c>
      <c r="AU696" s="139" t="s">
        <v>81</v>
      </c>
      <c r="AY696" s="17" t="s">
        <v>211</v>
      </c>
      <c r="BE696" s="140">
        <f>IF(N696="základní",J696,0)</f>
        <v>0</v>
      </c>
      <c r="BF696" s="140">
        <f>IF(N696="snížená",J696,0)</f>
        <v>0</v>
      </c>
      <c r="BG696" s="140">
        <f>IF(N696="zákl. přenesená",J696,0)</f>
        <v>0</v>
      </c>
      <c r="BH696" s="140">
        <f>IF(N696="sníž. přenesená",J696,0)</f>
        <v>0</v>
      </c>
      <c r="BI696" s="140">
        <f>IF(N696="nulová",J696,0)</f>
        <v>0</v>
      </c>
      <c r="BJ696" s="17" t="s">
        <v>81</v>
      </c>
      <c r="BK696" s="140">
        <f>ROUND(I696*H696,2)</f>
        <v>0</v>
      </c>
      <c r="BL696" s="17" t="s">
        <v>210</v>
      </c>
      <c r="BM696" s="139" t="s">
        <v>1701</v>
      </c>
    </row>
    <row r="697" spans="2:65" s="1" customFormat="1" ht="11.25" x14ac:dyDescent="0.2">
      <c r="B697" s="32"/>
      <c r="D697" s="141" t="s">
        <v>218</v>
      </c>
      <c r="F697" s="142" t="s">
        <v>1700</v>
      </c>
      <c r="I697" s="143"/>
      <c r="L697" s="32"/>
      <c r="M697" s="144"/>
      <c r="T697" s="56"/>
      <c r="AT697" s="17" t="s">
        <v>218</v>
      </c>
      <c r="AU697" s="17" t="s">
        <v>81</v>
      </c>
    </row>
    <row r="698" spans="2:65" s="12" customFormat="1" ht="11.25" x14ac:dyDescent="0.2">
      <c r="B698" s="151"/>
      <c r="D698" s="141" t="s">
        <v>220</v>
      </c>
      <c r="E698" s="152" t="s">
        <v>1702</v>
      </c>
      <c r="F698" s="153" t="s">
        <v>1703</v>
      </c>
      <c r="H698" s="154">
        <v>89.2</v>
      </c>
      <c r="I698" s="155"/>
      <c r="L698" s="151"/>
      <c r="M698" s="156"/>
      <c r="T698" s="157"/>
      <c r="AT698" s="152" t="s">
        <v>220</v>
      </c>
      <c r="AU698" s="152" t="s">
        <v>81</v>
      </c>
      <c r="AV698" s="12" t="s">
        <v>90</v>
      </c>
      <c r="AW698" s="12" t="s">
        <v>30</v>
      </c>
      <c r="AX698" s="12" t="s">
        <v>81</v>
      </c>
      <c r="AY698" s="152" t="s">
        <v>211</v>
      </c>
    </row>
    <row r="699" spans="2:65" s="1" customFormat="1" ht="24.2" customHeight="1" x14ac:dyDescent="0.2">
      <c r="B699" s="32"/>
      <c r="C699" s="128" t="s">
        <v>1704</v>
      </c>
      <c r="D699" s="128" t="s">
        <v>212</v>
      </c>
      <c r="E699" s="129" t="s">
        <v>1705</v>
      </c>
      <c r="F699" s="130" t="s">
        <v>1706</v>
      </c>
      <c r="G699" s="131" t="s">
        <v>294</v>
      </c>
      <c r="H699" s="132">
        <v>8</v>
      </c>
      <c r="I699" s="133"/>
      <c r="J699" s="134">
        <f>ROUND(I699*H699,2)</f>
        <v>0</v>
      </c>
      <c r="K699" s="130" t="s">
        <v>216</v>
      </c>
      <c r="L699" s="32"/>
      <c r="M699" s="135" t="s">
        <v>1</v>
      </c>
      <c r="N699" s="136" t="s">
        <v>38</v>
      </c>
      <c r="P699" s="137">
        <f>O699*H699</f>
        <v>0</v>
      </c>
      <c r="Q699" s="137">
        <v>0</v>
      </c>
      <c r="R699" s="137">
        <f>Q699*H699</f>
        <v>0</v>
      </c>
      <c r="S699" s="137">
        <v>0</v>
      </c>
      <c r="T699" s="138">
        <f>S699*H699</f>
        <v>0</v>
      </c>
      <c r="AR699" s="139" t="s">
        <v>210</v>
      </c>
      <c r="AT699" s="139" t="s">
        <v>212</v>
      </c>
      <c r="AU699" s="139" t="s">
        <v>81</v>
      </c>
      <c r="AY699" s="17" t="s">
        <v>211</v>
      </c>
      <c r="BE699" s="140">
        <f>IF(N699="základní",J699,0)</f>
        <v>0</v>
      </c>
      <c r="BF699" s="140">
        <f>IF(N699="snížená",J699,0)</f>
        <v>0</v>
      </c>
      <c r="BG699" s="140">
        <f>IF(N699="zákl. přenesená",J699,0)</f>
        <v>0</v>
      </c>
      <c r="BH699" s="140">
        <f>IF(N699="sníž. přenesená",J699,0)</f>
        <v>0</v>
      </c>
      <c r="BI699" s="140">
        <f>IF(N699="nulová",J699,0)</f>
        <v>0</v>
      </c>
      <c r="BJ699" s="17" t="s">
        <v>81</v>
      </c>
      <c r="BK699" s="140">
        <f>ROUND(I699*H699,2)</f>
        <v>0</v>
      </c>
      <c r="BL699" s="17" t="s">
        <v>210</v>
      </c>
      <c r="BM699" s="139" t="s">
        <v>1707</v>
      </c>
    </row>
    <row r="700" spans="2:65" s="1" customFormat="1" ht="19.5" x14ac:dyDescent="0.2">
      <c r="B700" s="32"/>
      <c r="D700" s="141" t="s">
        <v>218</v>
      </c>
      <c r="F700" s="142" t="s">
        <v>1706</v>
      </c>
      <c r="I700" s="143"/>
      <c r="L700" s="32"/>
      <c r="M700" s="144"/>
      <c r="T700" s="56"/>
      <c r="AT700" s="17" t="s">
        <v>218</v>
      </c>
      <c r="AU700" s="17" t="s">
        <v>81</v>
      </c>
    </row>
    <row r="701" spans="2:65" s="11" customFormat="1" ht="11.25" x14ac:dyDescent="0.2">
      <c r="B701" s="145"/>
      <c r="D701" s="141" t="s">
        <v>220</v>
      </c>
      <c r="E701" s="146" t="s">
        <v>1</v>
      </c>
      <c r="F701" s="147" t="s">
        <v>1708</v>
      </c>
      <c r="H701" s="146" t="s">
        <v>1</v>
      </c>
      <c r="I701" s="148"/>
      <c r="L701" s="145"/>
      <c r="M701" s="149"/>
      <c r="T701" s="150"/>
      <c r="AT701" s="146" t="s">
        <v>220</v>
      </c>
      <c r="AU701" s="146" t="s">
        <v>81</v>
      </c>
      <c r="AV701" s="11" t="s">
        <v>81</v>
      </c>
      <c r="AW701" s="11" t="s">
        <v>30</v>
      </c>
      <c r="AX701" s="11" t="s">
        <v>73</v>
      </c>
      <c r="AY701" s="146" t="s">
        <v>211</v>
      </c>
    </row>
    <row r="702" spans="2:65" s="12" customFormat="1" ht="11.25" x14ac:dyDescent="0.2">
      <c r="B702" s="151"/>
      <c r="D702" s="141" t="s">
        <v>220</v>
      </c>
      <c r="E702" s="152" t="s">
        <v>1709</v>
      </c>
      <c r="F702" s="153" t="s">
        <v>1710</v>
      </c>
      <c r="H702" s="154">
        <v>8</v>
      </c>
      <c r="I702" s="155"/>
      <c r="L702" s="151"/>
      <c r="M702" s="156"/>
      <c r="T702" s="157"/>
      <c r="AT702" s="152" t="s">
        <v>220</v>
      </c>
      <c r="AU702" s="152" t="s">
        <v>81</v>
      </c>
      <c r="AV702" s="12" t="s">
        <v>90</v>
      </c>
      <c r="AW702" s="12" t="s">
        <v>30</v>
      </c>
      <c r="AX702" s="12" t="s">
        <v>81</v>
      </c>
      <c r="AY702" s="152" t="s">
        <v>211</v>
      </c>
    </row>
    <row r="703" spans="2:65" s="1" customFormat="1" ht="16.5" customHeight="1" x14ac:dyDescent="0.2">
      <c r="B703" s="32"/>
      <c r="C703" s="158" t="s">
        <v>1711</v>
      </c>
      <c r="D703" s="158" t="s">
        <v>230</v>
      </c>
      <c r="E703" s="159" t="s">
        <v>1712</v>
      </c>
      <c r="F703" s="160" t="s">
        <v>1713</v>
      </c>
      <c r="G703" s="161" t="s">
        <v>294</v>
      </c>
      <c r="H703" s="162">
        <v>1</v>
      </c>
      <c r="I703" s="163"/>
      <c r="J703" s="164">
        <f>ROUND(I703*H703,2)</f>
        <v>0</v>
      </c>
      <c r="K703" s="160" t="s">
        <v>216</v>
      </c>
      <c r="L703" s="165"/>
      <c r="M703" s="166" t="s">
        <v>1</v>
      </c>
      <c r="N703" s="167" t="s">
        <v>38</v>
      </c>
      <c r="P703" s="137">
        <f>O703*H703</f>
        <v>0</v>
      </c>
      <c r="Q703" s="137">
        <v>1.4500000000000001E-2</v>
      </c>
      <c r="R703" s="137">
        <f>Q703*H703</f>
        <v>1.4500000000000001E-2</v>
      </c>
      <c r="S703" s="137">
        <v>0</v>
      </c>
      <c r="T703" s="138">
        <f>S703*H703</f>
        <v>0</v>
      </c>
      <c r="AR703" s="139" t="s">
        <v>244</v>
      </c>
      <c r="AT703" s="139" t="s">
        <v>230</v>
      </c>
      <c r="AU703" s="139" t="s">
        <v>81</v>
      </c>
      <c r="AY703" s="17" t="s">
        <v>211</v>
      </c>
      <c r="BE703" s="140">
        <f>IF(N703="základní",J703,0)</f>
        <v>0</v>
      </c>
      <c r="BF703" s="140">
        <f>IF(N703="snížená",J703,0)</f>
        <v>0</v>
      </c>
      <c r="BG703" s="140">
        <f>IF(N703="zákl. přenesená",J703,0)</f>
        <v>0</v>
      </c>
      <c r="BH703" s="140">
        <f>IF(N703="sníž. přenesená",J703,0)</f>
        <v>0</v>
      </c>
      <c r="BI703" s="140">
        <f>IF(N703="nulová",J703,0)</f>
        <v>0</v>
      </c>
      <c r="BJ703" s="17" t="s">
        <v>81</v>
      </c>
      <c r="BK703" s="140">
        <f>ROUND(I703*H703,2)</f>
        <v>0</v>
      </c>
      <c r="BL703" s="17" t="s">
        <v>210</v>
      </c>
      <c r="BM703" s="139" t="s">
        <v>1714</v>
      </c>
    </row>
    <row r="704" spans="2:65" s="1" customFormat="1" ht="11.25" x14ac:dyDescent="0.2">
      <c r="B704" s="32"/>
      <c r="D704" s="141" t="s">
        <v>218</v>
      </c>
      <c r="F704" s="142" t="s">
        <v>1713</v>
      </c>
      <c r="I704" s="143"/>
      <c r="L704" s="32"/>
      <c r="M704" s="144"/>
      <c r="T704" s="56"/>
      <c r="AT704" s="17" t="s">
        <v>218</v>
      </c>
      <c r="AU704" s="17" t="s">
        <v>81</v>
      </c>
    </row>
    <row r="705" spans="2:65" s="11" customFormat="1" ht="11.25" x14ac:dyDescent="0.2">
      <c r="B705" s="145"/>
      <c r="D705" s="141" t="s">
        <v>220</v>
      </c>
      <c r="E705" s="146" t="s">
        <v>1</v>
      </c>
      <c r="F705" s="147" t="s">
        <v>1708</v>
      </c>
      <c r="H705" s="146" t="s">
        <v>1</v>
      </c>
      <c r="I705" s="148"/>
      <c r="L705" s="145"/>
      <c r="M705" s="149"/>
      <c r="T705" s="150"/>
      <c r="AT705" s="146" t="s">
        <v>220</v>
      </c>
      <c r="AU705" s="146" t="s">
        <v>81</v>
      </c>
      <c r="AV705" s="11" t="s">
        <v>81</v>
      </c>
      <c r="AW705" s="11" t="s">
        <v>30</v>
      </c>
      <c r="AX705" s="11" t="s">
        <v>73</v>
      </c>
      <c r="AY705" s="146" t="s">
        <v>211</v>
      </c>
    </row>
    <row r="706" spans="2:65" s="12" customFormat="1" ht="11.25" x14ac:dyDescent="0.2">
      <c r="B706" s="151"/>
      <c r="D706" s="141" t="s">
        <v>220</v>
      </c>
      <c r="E706" s="152" t="s">
        <v>1715</v>
      </c>
      <c r="F706" s="153" t="s">
        <v>1246</v>
      </c>
      <c r="H706" s="154">
        <v>1</v>
      </c>
      <c r="I706" s="155"/>
      <c r="L706" s="151"/>
      <c r="M706" s="156"/>
      <c r="T706" s="157"/>
      <c r="AT706" s="152" t="s">
        <v>220</v>
      </c>
      <c r="AU706" s="152" t="s">
        <v>81</v>
      </c>
      <c r="AV706" s="12" t="s">
        <v>90</v>
      </c>
      <c r="AW706" s="12" t="s">
        <v>30</v>
      </c>
      <c r="AX706" s="12" t="s">
        <v>81</v>
      </c>
      <c r="AY706" s="152" t="s">
        <v>211</v>
      </c>
    </row>
    <row r="707" spans="2:65" s="1" customFormat="1" ht="16.5" customHeight="1" x14ac:dyDescent="0.2">
      <c r="B707" s="32"/>
      <c r="C707" s="158" t="s">
        <v>1716</v>
      </c>
      <c r="D707" s="158" t="s">
        <v>230</v>
      </c>
      <c r="E707" s="159" t="s">
        <v>1717</v>
      </c>
      <c r="F707" s="160" t="s">
        <v>1718</v>
      </c>
      <c r="G707" s="161" t="s">
        <v>294</v>
      </c>
      <c r="H707" s="162">
        <v>7</v>
      </c>
      <c r="I707" s="163"/>
      <c r="J707" s="164">
        <f>ROUND(I707*H707,2)</f>
        <v>0</v>
      </c>
      <c r="K707" s="160" t="s">
        <v>216</v>
      </c>
      <c r="L707" s="165"/>
      <c r="M707" s="166" t="s">
        <v>1</v>
      </c>
      <c r="N707" s="167" t="s">
        <v>38</v>
      </c>
      <c r="P707" s="137">
        <f>O707*H707</f>
        <v>0</v>
      </c>
      <c r="Q707" s="137">
        <v>1.6E-2</v>
      </c>
      <c r="R707" s="137">
        <f>Q707*H707</f>
        <v>0.112</v>
      </c>
      <c r="S707" s="137">
        <v>0</v>
      </c>
      <c r="T707" s="138">
        <f>S707*H707</f>
        <v>0</v>
      </c>
      <c r="AR707" s="139" t="s">
        <v>244</v>
      </c>
      <c r="AT707" s="139" t="s">
        <v>230</v>
      </c>
      <c r="AU707" s="139" t="s">
        <v>81</v>
      </c>
      <c r="AY707" s="17" t="s">
        <v>211</v>
      </c>
      <c r="BE707" s="140">
        <f>IF(N707="základní",J707,0)</f>
        <v>0</v>
      </c>
      <c r="BF707" s="140">
        <f>IF(N707="snížená",J707,0)</f>
        <v>0</v>
      </c>
      <c r="BG707" s="140">
        <f>IF(N707="zákl. přenesená",J707,0)</f>
        <v>0</v>
      </c>
      <c r="BH707" s="140">
        <f>IF(N707="sníž. přenesená",J707,0)</f>
        <v>0</v>
      </c>
      <c r="BI707" s="140">
        <f>IF(N707="nulová",J707,0)</f>
        <v>0</v>
      </c>
      <c r="BJ707" s="17" t="s">
        <v>81</v>
      </c>
      <c r="BK707" s="140">
        <f>ROUND(I707*H707,2)</f>
        <v>0</v>
      </c>
      <c r="BL707" s="17" t="s">
        <v>210</v>
      </c>
      <c r="BM707" s="139" t="s">
        <v>1719</v>
      </c>
    </row>
    <row r="708" spans="2:65" s="1" customFormat="1" ht="11.25" x14ac:dyDescent="0.2">
      <c r="B708" s="32"/>
      <c r="D708" s="141" t="s">
        <v>218</v>
      </c>
      <c r="F708" s="142" t="s">
        <v>1718</v>
      </c>
      <c r="I708" s="143"/>
      <c r="L708" s="32"/>
      <c r="M708" s="144"/>
      <c r="T708" s="56"/>
      <c r="AT708" s="17" t="s">
        <v>218</v>
      </c>
      <c r="AU708" s="17" t="s">
        <v>81</v>
      </c>
    </row>
    <row r="709" spans="2:65" s="11" customFormat="1" ht="11.25" x14ac:dyDescent="0.2">
      <c r="B709" s="145"/>
      <c r="D709" s="141" t="s">
        <v>220</v>
      </c>
      <c r="E709" s="146" t="s">
        <v>1</v>
      </c>
      <c r="F709" s="147" t="s">
        <v>1708</v>
      </c>
      <c r="H709" s="146" t="s">
        <v>1</v>
      </c>
      <c r="I709" s="148"/>
      <c r="L709" s="145"/>
      <c r="M709" s="149"/>
      <c r="T709" s="150"/>
      <c r="AT709" s="146" t="s">
        <v>220</v>
      </c>
      <c r="AU709" s="146" t="s">
        <v>81</v>
      </c>
      <c r="AV709" s="11" t="s">
        <v>81</v>
      </c>
      <c r="AW709" s="11" t="s">
        <v>30</v>
      </c>
      <c r="AX709" s="11" t="s">
        <v>73</v>
      </c>
      <c r="AY709" s="146" t="s">
        <v>211</v>
      </c>
    </row>
    <row r="710" spans="2:65" s="12" customFormat="1" ht="11.25" x14ac:dyDescent="0.2">
      <c r="B710" s="151"/>
      <c r="D710" s="141" t="s">
        <v>220</v>
      </c>
      <c r="E710" s="152" t="s">
        <v>1720</v>
      </c>
      <c r="F710" s="153" t="s">
        <v>1245</v>
      </c>
      <c r="H710" s="154">
        <v>7</v>
      </c>
      <c r="I710" s="155"/>
      <c r="L710" s="151"/>
      <c r="M710" s="156"/>
      <c r="T710" s="157"/>
      <c r="AT710" s="152" t="s">
        <v>220</v>
      </c>
      <c r="AU710" s="152" t="s">
        <v>81</v>
      </c>
      <c r="AV710" s="12" t="s">
        <v>90</v>
      </c>
      <c r="AW710" s="12" t="s">
        <v>30</v>
      </c>
      <c r="AX710" s="12" t="s">
        <v>81</v>
      </c>
      <c r="AY710" s="152" t="s">
        <v>211</v>
      </c>
    </row>
    <row r="711" spans="2:65" s="1" customFormat="1" ht="24.2" customHeight="1" x14ac:dyDescent="0.2">
      <c r="B711" s="32"/>
      <c r="C711" s="128" t="s">
        <v>1721</v>
      </c>
      <c r="D711" s="128" t="s">
        <v>212</v>
      </c>
      <c r="E711" s="129" t="s">
        <v>1722</v>
      </c>
      <c r="F711" s="130" t="s">
        <v>1723</v>
      </c>
      <c r="G711" s="131" t="s">
        <v>294</v>
      </c>
      <c r="H711" s="132">
        <v>1</v>
      </c>
      <c r="I711" s="133"/>
      <c r="J711" s="134">
        <f>ROUND(I711*H711,2)</f>
        <v>0</v>
      </c>
      <c r="K711" s="130" t="s">
        <v>216</v>
      </c>
      <c r="L711" s="32"/>
      <c r="M711" s="135" t="s">
        <v>1</v>
      </c>
      <c r="N711" s="136" t="s">
        <v>38</v>
      </c>
      <c r="P711" s="137">
        <f>O711*H711</f>
        <v>0</v>
      </c>
      <c r="Q711" s="137">
        <v>0</v>
      </c>
      <c r="R711" s="137">
        <f>Q711*H711</f>
        <v>0</v>
      </c>
      <c r="S711" s="137">
        <v>0</v>
      </c>
      <c r="T711" s="138">
        <f>S711*H711</f>
        <v>0</v>
      </c>
      <c r="AR711" s="139" t="s">
        <v>210</v>
      </c>
      <c r="AT711" s="139" t="s">
        <v>212</v>
      </c>
      <c r="AU711" s="139" t="s">
        <v>81</v>
      </c>
      <c r="AY711" s="17" t="s">
        <v>211</v>
      </c>
      <c r="BE711" s="140">
        <f>IF(N711="základní",J711,0)</f>
        <v>0</v>
      </c>
      <c r="BF711" s="140">
        <f>IF(N711="snížená",J711,0)</f>
        <v>0</v>
      </c>
      <c r="BG711" s="140">
        <f>IF(N711="zákl. přenesená",J711,0)</f>
        <v>0</v>
      </c>
      <c r="BH711" s="140">
        <f>IF(N711="sníž. přenesená",J711,0)</f>
        <v>0</v>
      </c>
      <c r="BI711" s="140">
        <f>IF(N711="nulová",J711,0)</f>
        <v>0</v>
      </c>
      <c r="BJ711" s="17" t="s">
        <v>81</v>
      </c>
      <c r="BK711" s="140">
        <f>ROUND(I711*H711,2)</f>
        <v>0</v>
      </c>
      <c r="BL711" s="17" t="s">
        <v>210</v>
      </c>
      <c r="BM711" s="139" t="s">
        <v>1724</v>
      </c>
    </row>
    <row r="712" spans="2:65" s="1" customFormat="1" ht="19.5" x14ac:dyDescent="0.2">
      <c r="B712" s="32"/>
      <c r="D712" s="141" t="s">
        <v>218</v>
      </c>
      <c r="F712" s="142" t="s">
        <v>1723</v>
      </c>
      <c r="I712" s="143"/>
      <c r="L712" s="32"/>
      <c r="M712" s="144"/>
      <c r="T712" s="56"/>
      <c r="AT712" s="17" t="s">
        <v>218</v>
      </c>
      <c r="AU712" s="17" t="s">
        <v>81</v>
      </c>
    </row>
    <row r="713" spans="2:65" s="11" customFormat="1" ht="11.25" x14ac:dyDescent="0.2">
      <c r="B713" s="145"/>
      <c r="D713" s="141" t="s">
        <v>220</v>
      </c>
      <c r="E713" s="146" t="s">
        <v>1</v>
      </c>
      <c r="F713" s="147" t="s">
        <v>1708</v>
      </c>
      <c r="H713" s="146" t="s">
        <v>1</v>
      </c>
      <c r="I713" s="148"/>
      <c r="L713" s="145"/>
      <c r="M713" s="149"/>
      <c r="T713" s="150"/>
      <c r="AT713" s="146" t="s">
        <v>220</v>
      </c>
      <c r="AU713" s="146" t="s">
        <v>81</v>
      </c>
      <c r="AV713" s="11" t="s">
        <v>81</v>
      </c>
      <c r="AW713" s="11" t="s">
        <v>30</v>
      </c>
      <c r="AX713" s="11" t="s">
        <v>73</v>
      </c>
      <c r="AY713" s="146" t="s">
        <v>211</v>
      </c>
    </row>
    <row r="714" spans="2:65" s="12" customFormat="1" ht="11.25" x14ac:dyDescent="0.2">
      <c r="B714" s="151"/>
      <c r="D714" s="141" t="s">
        <v>220</v>
      </c>
      <c r="E714" s="152" t="s">
        <v>1725</v>
      </c>
      <c r="F714" s="153" t="s">
        <v>1244</v>
      </c>
      <c r="H714" s="154">
        <v>1</v>
      </c>
      <c r="I714" s="155"/>
      <c r="L714" s="151"/>
      <c r="M714" s="156"/>
      <c r="T714" s="157"/>
      <c r="AT714" s="152" t="s">
        <v>220</v>
      </c>
      <c r="AU714" s="152" t="s">
        <v>81</v>
      </c>
      <c r="AV714" s="12" t="s">
        <v>90</v>
      </c>
      <c r="AW714" s="12" t="s">
        <v>30</v>
      </c>
      <c r="AX714" s="12" t="s">
        <v>81</v>
      </c>
      <c r="AY714" s="152" t="s">
        <v>211</v>
      </c>
    </row>
    <row r="715" spans="2:65" s="1" customFormat="1" ht="16.5" customHeight="1" x14ac:dyDescent="0.2">
      <c r="B715" s="32"/>
      <c r="C715" s="158" t="s">
        <v>1726</v>
      </c>
      <c r="D715" s="158" t="s">
        <v>230</v>
      </c>
      <c r="E715" s="159" t="s">
        <v>1727</v>
      </c>
      <c r="F715" s="160" t="s">
        <v>1728</v>
      </c>
      <c r="G715" s="161" t="s">
        <v>294</v>
      </c>
      <c r="H715" s="162">
        <v>1</v>
      </c>
      <c r="I715" s="163"/>
      <c r="J715" s="164">
        <f>ROUND(I715*H715,2)</f>
        <v>0</v>
      </c>
      <c r="K715" s="160" t="s">
        <v>216</v>
      </c>
      <c r="L715" s="165"/>
      <c r="M715" s="166" t="s">
        <v>1</v>
      </c>
      <c r="N715" s="167" t="s">
        <v>38</v>
      </c>
      <c r="P715" s="137">
        <f>O715*H715</f>
        <v>0</v>
      </c>
      <c r="Q715" s="137">
        <v>1.7000000000000001E-2</v>
      </c>
      <c r="R715" s="137">
        <f>Q715*H715</f>
        <v>1.7000000000000001E-2</v>
      </c>
      <c r="S715" s="137">
        <v>0</v>
      </c>
      <c r="T715" s="138">
        <f>S715*H715</f>
        <v>0</v>
      </c>
      <c r="AR715" s="139" t="s">
        <v>244</v>
      </c>
      <c r="AT715" s="139" t="s">
        <v>230</v>
      </c>
      <c r="AU715" s="139" t="s">
        <v>81</v>
      </c>
      <c r="AY715" s="17" t="s">
        <v>211</v>
      </c>
      <c r="BE715" s="140">
        <f>IF(N715="základní",J715,0)</f>
        <v>0</v>
      </c>
      <c r="BF715" s="140">
        <f>IF(N715="snížená",J715,0)</f>
        <v>0</v>
      </c>
      <c r="BG715" s="140">
        <f>IF(N715="zákl. přenesená",J715,0)</f>
        <v>0</v>
      </c>
      <c r="BH715" s="140">
        <f>IF(N715="sníž. přenesená",J715,0)</f>
        <v>0</v>
      </c>
      <c r="BI715" s="140">
        <f>IF(N715="nulová",J715,0)</f>
        <v>0</v>
      </c>
      <c r="BJ715" s="17" t="s">
        <v>81</v>
      </c>
      <c r="BK715" s="140">
        <f>ROUND(I715*H715,2)</f>
        <v>0</v>
      </c>
      <c r="BL715" s="17" t="s">
        <v>210</v>
      </c>
      <c r="BM715" s="139" t="s">
        <v>1729</v>
      </c>
    </row>
    <row r="716" spans="2:65" s="1" customFormat="1" ht="11.25" x14ac:dyDescent="0.2">
      <c r="B716" s="32"/>
      <c r="D716" s="141" t="s">
        <v>218</v>
      </c>
      <c r="F716" s="142" t="s">
        <v>1728</v>
      </c>
      <c r="I716" s="143"/>
      <c r="L716" s="32"/>
      <c r="M716" s="144"/>
      <c r="T716" s="56"/>
      <c r="AT716" s="17" t="s">
        <v>218</v>
      </c>
      <c r="AU716" s="17" t="s">
        <v>81</v>
      </c>
    </row>
    <row r="717" spans="2:65" s="11" customFormat="1" ht="11.25" x14ac:dyDescent="0.2">
      <c r="B717" s="145"/>
      <c r="D717" s="141" t="s">
        <v>220</v>
      </c>
      <c r="E717" s="146" t="s">
        <v>1</v>
      </c>
      <c r="F717" s="147" t="s">
        <v>1708</v>
      </c>
      <c r="H717" s="146" t="s">
        <v>1</v>
      </c>
      <c r="I717" s="148"/>
      <c r="L717" s="145"/>
      <c r="M717" s="149"/>
      <c r="T717" s="150"/>
      <c r="AT717" s="146" t="s">
        <v>220</v>
      </c>
      <c r="AU717" s="146" t="s">
        <v>81</v>
      </c>
      <c r="AV717" s="11" t="s">
        <v>81</v>
      </c>
      <c r="AW717" s="11" t="s">
        <v>30</v>
      </c>
      <c r="AX717" s="11" t="s">
        <v>73</v>
      </c>
      <c r="AY717" s="146" t="s">
        <v>211</v>
      </c>
    </row>
    <row r="718" spans="2:65" s="12" customFormat="1" ht="11.25" x14ac:dyDescent="0.2">
      <c r="B718" s="151"/>
      <c r="D718" s="141" t="s">
        <v>220</v>
      </c>
      <c r="E718" s="152" t="s">
        <v>1730</v>
      </c>
      <c r="F718" s="153" t="s">
        <v>1244</v>
      </c>
      <c r="H718" s="154">
        <v>1</v>
      </c>
      <c r="I718" s="155"/>
      <c r="L718" s="151"/>
      <c r="M718" s="156"/>
      <c r="T718" s="157"/>
      <c r="AT718" s="152" t="s">
        <v>220</v>
      </c>
      <c r="AU718" s="152" t="s">
        <v>81</v>
      </c>
      <c r="AV718" s="12" t="s">
        <v>90</v>
      </c>
      <c r="AW718" s="12" t="s">
        <v>30</v>
      </c>
      <c r="AX718" s="12" t="s">
        <v>81</v>
      </c>
      <c r="AY718" s="152" t="s">
        <v>211</v>
      </c>
    </row>
    <row r="719" spans="2:65" s="1" customFormat="1" ht="24.2" customHeight="1" x14ac:dyDescent="0.2">
      <c r="B719" s="32"/>
      <c r="C719" s="128" t="s">
        <v>1731</v>
      </c>
      <c r="D719" s="128" t="s">
        <v>212</v>
      </c>
      <c r="E719" s="129" t="s">
        <v>1732</v>
      </c>
      <c r="F719" s="130" t="s">
        <v>1733</v>
      </c>
      <c r="G719" s="131" t="s">
        <v>294</v>
      </c>
      <c r="H719" s="132">
        <v>7</v>
      </c>
      <c r="I719" s="133"/>
      <c r="J719" s="134">
        <f>ROUND(I719*H719,2)</f>
        <v>0</v>
      </c>
      <c r="K719" s="130" t="s">
        <v>216</v>
      </c>
      <c r="L719" s="32"/>
      <c r="M719" s="135" t="s">
        <v>1</v>
      </c>
      <c r="N719" s="136" t="s">
        <v>38</v>
      </c>
      <c r="P719" s="137">
        <f>O719*H719</f>
        <v>0</v>
      </c>
      <c r="Q719" s="137">
        <v>0</v>
      </c>
      <c r="R719" s="137">
        <f>Q719*H719</f>
        <v>0</v>
      </c>
      <c r="S719" s="137">
        <v>0</v>
      </c>
      <c r="T719" s="138">
        <f>S719*H719</f>
        <v>0</v>
      </c>
      <c r="AR719" s="139" t="s">
        <v>210</v>
      </c>
      <c r="AT719" s="139" t="s">
        <v>212</v>
      </c>
      <c r="AU719" s="139" t="s">
        <v>81</v>
      </c>
      <c r="AY719" s="17" t="s">
        <v>211</v>
      </c>
      <c r="BE719" s="140">
        <f>IF(N719="základní",J719,0)</f>
        <v>0</v>
      </c>
      <c r="BF719" s="140">
        <f>IF(N719="snížená",J719,0)</f>
        <v>0</v>
      </c>
      <c r="BG719" s="140">
        <f>IF(N719="zákl. přenesená",J719,0)</f>
        <v>0</v>
      </c>
      <c r="BH719" s="140">
        <f>IF(N719="sníž. přenesená",J719,0)</f>
        <v>0</v>
      </c>
      <c r="BI719" s="140">
        <f>IF(N719="nulová",J719,0)</f>
        <v>0</v>
      </c>
      <c r="BJ719" s="17" t="s">
        <v>81</v>
      </c>
      <c r="BK719" s="140">
        <f>ROUND(I719*H719,2)</f>
        <v>0</v>
      </c>
      <c r="BL719" s="17" t="s">
        <v>210</v>
      </c>
      <c r="BM719" s="139" t="s">
        <v>1734</v>
      </c>
    </row>
    <row r="720" spans="2:65" s="1" customFormat="1" ht="11.25" x14ac:dyDescent="0.2">
      <c r="B720" s="32"/>
      <c r="D720" s="141" t="s">
        <v>218</v>
      </c>
      <c r="F720" s="142" t="s">
        <v>1733</v>
      </c>
      <c r="I720" s="143"/>
      <c r="L720" s="32"/>
      <c r="M720" s="144"/>
      <c r="T720" s="56"/>
      <c r="AT720" s="17" t="s">
        <v>218</v>
      </c>
      <c r="AU720" s="17" t="s">
        <v>81</v>
      </c>
    </row>
    <row r="721" spans="2:65" s="12" customFormat="1" ht="11.25" x14ac:dyDescent="0.2">
      <c r="B721" s="151"/>
      <c r="D721" s="141" t="s">
        <v>220</v>
      </c>
      <c r="E721" s="152" t="s">
        <v>1735</v>
      </c>
      <c r="F721" s="153" t="s">
        <v>1736</v>
      </c>
      <c r="H721" s="154">
        <v>7</v>
      </c>
      <c r="I721" s="155"/>
      <c r="L721" s="151"/>
      <c r="M721" s="156"/>
      <c r="T721" s="157"/>
      <c r="AT721" s="152" t="s">
        <v>220</v>
      </c>
      <c r="AU721" s="152" t="s">
        <v>81</v>
      </c>
      <c r="AV721" s="12" t="s">
        <v>90</v>
      </c>
      <c r="AW721" s="12" t="s">
        <v>30</v>
      </c>
      <c r="AX721" s="12" t="s">
        <v>81</v>
      </c>
      <c r="AY721" s="152" t="s">
        <v>211</v>
      </c>
    </row>
    <row r="722" spans="2:65" s="1" customFormat="1" ht="16.5" customHeight="1" x14ac:dyDescent="0.2">
      <c r="B722" s="32"/>
      <c r="C722" s="158" t="s">
        <v>1737</v>
      </c>
      <c r="D722" s="158" t="s">
        <v>230</v>
      </c>
      <c r="E722" s="159" t="s">
        <v>1738</v>
      </c>
      <c r="F722" s="160" t="s">
        <v>1739</v>
      </c>
      <c r="G722" s="161" t="s">
        <v>230</v>
      </c>
      <c r="H722" s="162">
        <v>5.25</v>
      </c>
      <c r="I722" s="163"/>
      <c r="J722" s="164">
        <f>ROUND(I722*H722,2)</f>
        <v>0</v>
      </c>
      <c r="K722" s="160" t="s">
        <v>216</v>
      </c>
      <c r="L722" s="165"/>
      <c r="M722" s="166" t="s">
        <v>1</v>
      </c>
      <c r="N722" s="167" t="s">
        <v>38</v>
      </c>
      <c r="P722" s="137">
        <f>O722*H722</f>
        <v>0</v>
      </c>
      <c r="Q722" s="137">
        <v>1E-3</v>
      </c>
      <c r="R722" s="137">
        <f>Q722*H722</f>
        <v>5.2500000000000003E-3</v>
      </c>
      <c r="S722" s="137">
        <v>0</v>
      </c>
      <c r="T722" s="138">
        <f>S722*H722</f>
        <v>0</v>
      </c>
      <c r="AR722" s="139" t="s">
        <v>244</v>
      </c>
      <c r="AT722" s="139" t="s">
        <v>230</v>
      </c>
      <c r="AU722" s="139" t="s">
        <v>81</v>
      </c>
      <c r="AY722" s="17" t="s">
        <v>211</v>
      </c>
      <c r="BE722" s="140">
        <f>IF(N722="základní",J722,0)</f>
        <v>0</v>
      </c>
      <c r="BF722" s="140">
        <f>IF(N722="snížená",J722,0)</f>
        <v>0</v>
      </c>
      <c r="BG722" s="140">
        <f>IF(N722="zákl. přenesená",J722,0)</f>
        <v>0</v>
      </c>
      <c r="BH722" s="140">
        <f>IF(N722="sníž. přenesená",J722,0)</f>
        <v>0</v>
      </c>
      <c r="BI722" s="140">
        <f>IF(N722="nulová",J722,0)</f>
        <v>0</v>
      </c>
      <c r="BJ722" s="17" t="s">
        <v>81</v>
      </c>
      <c r="BK722" s="140">
        <f>ROUND(I722*H722,2)</f>
        <v>0</v>
      </c>
      <c r="BL722" s="17" t="s">
        <v>210</v>
      </c>
      <c r="BM722" s="139" t="s">
        <v>1740</v>
      </c>
    </row>
    <row r="723" spans="2:65" s="1" customFormat="1" ht="11.25" x14ac:dyDescent="0.2">
      <c r="B723" s="32"/>
      <c r="D723" s="141" t="s">
        <v>218</v>
      </c>
      <c r="F723" s="142" t="s">
        <v>1739</v>
      </c>
      <c r="I723" s="143"/>
      <c r="L723" s="32"/>
      <c r="M723" s="144"/>
      <c r="T723" s="56"/>
      <c r="AT723" s="17" t="s">
        <v>218</v>
      </c>
      <c r="AU723" s="17" t="s">
        <v>81</v>
      </c>
    </row>
    <row r="724" spans="2:65" s="12" customFormat="1" ht="11.25" x14ac:dyDescent="0.2">
      <c r="B724" s="151"/>
      <c r="D724" s="141" t="s">
        <v>220</v>
      </c>
      <c r="E724" s="152" t="s">
        <v>1741</v>
      </c>
      <c r="F724" s="153" t="s">
        <v>1742</v>
      </c>
      <c r="H724" s="154">
        <v>5.25</v>
      </c>
      <c r="I724" s="155"/>
      <c r="L724" s="151"/>
      <c r="M724" s="156"/>
      <c r="T724" s="157"/>
      <c r="AT724" s="152" t="s">
        <v>220</v>
      </c>
      <c r="AU724" s="152" t="s">
        <v>81</v>
      </c>
      <c r="AV724" s="12" t="s">
        <v>90</v>
      </c>
      <c r="AW724" s="12" t="s">
        <v>30</v>
      </c>
      <c r="AX724" s="12" t="s">
        <v>81</v>
      </c>
      <c r="AY724" s="152" t="s">
        <v>211</v>
      </c>
    </row>
    <row r="725" spans="2:65" s="1" customFormat="1" ht="24.2" customHeight="1" x14ac:dyDescent="0.2">
      <c r="B725" s="32"/>
      <c r="C725" s="128" t="s">
        <v>1743</v>
      </c>
      <c r="D725" s="128" t="s">
        <v>212</v>
      </c>
      <c r="E725" s="129" t="s">
        <v>1744</v>
      </c>
      <c r="F725" s="130" t="s">
        <v>1745</v>
      </c>
      <c r="G725" s="131" t="s">
        <v>294</v>
      </c>
      <c r="H725" s="132">
        <v>3</v>
      </c>
      <c r="I725" s="133"/>
      <c r="J725" s="134">
        <f>ROUND(I725*H725,2)</f>
        <v>0</v>
      </c>
      <c r="K725" s="130" t="s">
        <v>216</v>
      </c>
      <c r="L725" s="32"/>
      <c r="M725" s="135" t="s">
        <v>1</v>
      </c>
      <c r="N725" s="136" t="s">
        <v>38</v>
      </c>
      <c r="P725" s="137">
        <f>O725*H725</f>
        <v>0</v>
      </c>
      <c r="Q725" s="137">
        <v>0</v>
      </c>
      <c r="R725" s="137">
        <f>Q725*H725</f>
        <v>0</v>
      </c>
      <c r="S725" s="137">
        <v>0</v>
      </c>
      <c r="T725" s="138">
        <f>S725*H725</f>
        <v>0</v>
      </c>
      <c r="AR725" s="139" t="s">
        <v>210</v>
      </c>
      <c r="AT725" s="139" t="s">
        <v>212</v>
      </c>
      <c r="AU725" s="139" t="s">
        <v>81</v>
      </c>
      <c r="AY725" s="17" t="s">
        <v>211</v>
      </c>
      <c r="BE725" s="140">
        <f>IF(N725="základní",J725,0)</f>
        <v>0</v>
      </c>
      <c r="BF725" s="140">
        <f>IF(N725="snížená",J725,0)</f>
        <v>0</v>
      </c>
      <c r="BG725" s="140">
        <f>IF(N725="zákl. přenesená",J725,0)</f>
        <v>0</v>
      </c>
      <c r="BH725" s="140">
        <f>IF(N725="sníž. přenesená",J725,0)</f>
        <v>0</v>
      </c>
      <c r="BI725" s="140">
        <f>IF(N725="nulová",J725,0)</f>
        <v>0</v>
      </c>
      <c r="BJ725" s="17" t="s">
        <v>81</v>
      </c>
      <c r="BK725" s="140">
        <f>ROUND(I725*H725,2)</f>
        <v>0</v>
      </c>
      <c r="BL725" s="17" t="s">
        <v>210</v>
      </c>
      <c r="BM725" s="139" t="s">
        <v>1746</v>
      </c>
    </row>
    <row r="726" spans="2:65" s="1" customFormat="1" ht="11.25" x14ac:dyDescent="0.2">
      <c r="B726" s="32"/>
      <c r="D726" s="141" t="s">
        <v>218</v>
      </c>
      <c r="F726" s="142" t="s">
        <v>1745</v>
      </c>
      <c r="I726" s="143"/>
      <c r="L726" s="32"/>
      <c r="M726" s="144"/>
      <c r="T726" s="56"/>
      <c r="AT726" s="17" t="s">
        <v>218</v>
      </c>
      <c r="AU726" s="17" t="s">
        <v>81</v>
      </c>
    </row>
    <row r="727" spans="2:65" s="12" customFormat="1" ht="11.25" x14ac:dyDescent="0.2">
      <c r="B727" s="151"/>
      <c r="D727" s="141" t="s">
        <v>220</v>
      </c>
      <c r="E727" s="152" t="s">
        <v>1747</v>
      </c>
      <c r="F727" s="153" t="s">
        <v>1748</v>
      </c>
      <c r="H727" s="154">
        <v>2</v>
      </c>
      <c r="I727" s="155"/>
      <c r="L727" s="151"/>
      <c r="M727" s="156"/>
      <c r="T727" s="157"/>
      <c r="AT727" s="152" t="s">
        <v>220</v>
      </c>
      <c r="AU727" s="152" t="s">
        <v>81</v>
      </c>
      <c r="AV727" s="12" t="s">
        <v>90</v>
      </c>
      <c r="AW727" s="12" t="s">
        <v>30</v>
      </c>
      <c r="AX727" s="12" t="s">
        <v>73</v>
      </c>
      <c r="AY727" s="152" t="s">
        <v>211</v>
      </c>
    </row>
    <row r="728" spans="2:65" s="12" customFormat="1" ht="11.25" x14ac:dyDescent="0.2">
      <c r="B728" s="151"/>
      <c r="D728" s="141" t="s">
        <v>220</v>
      </c>
      <c r="E728" s="152" t="s">
        <v>733</v>
      </c>
      <c r="F728" s="153" t="s">
        <v>1749</v>
      </c>
      <c r="H728" s="154">
        <v>1</v>
      </c>
      <c r="I728" s="155"/>
      <c r="L728" s="151"/>
      <c r="M728" s="156"/>
      <c r="T728" s="157"/>
      <c r="AT728" s="152" t="s">
        <v>220</v>
      </c>
      <c r="AU728" s="152" t="s">
        <v>81</v>
      </c>
      <c r="AV728" s="12" t="s">
        <v>90</v>
      </c>
      <c r="AW728" s="12" t="s">
        <v>30</v>
      </c>
      <c r="AX728" s="12" t="s">
        <v>73</v>
      </c>
      <c r="AY728" s="152" t="s">
        <v>211</v>
      </c>
    </row>
    <row r="729" spans="2:65" s="12" customFormat="1" ht="11.25" x14ac:dyDescent="0.2">
      <c r="B729" s="151"/>
      <c r="D729" s="141" t="s">
        <v>220</v>
      </c>
      <c r="E729" s="152" t="s">
        <v>1750</v>
      </c>
      <c r="F729" s="153" t="s">
        <v>1751</v>
      </c>
      <c r="H729" s="154">
        <v>3</v>
      </c>
      <c r="I729" s="155"/>
      <c r="L729" s="151"/>
      <c r="M729" s="156"/>
      <c r="T729" s="157"/>
      <c r="AT729" s="152" t="s">
        <v>220</v>
      </c>
      <c r="AU729" s="152" t="s">
        <v>81</v>
      </c>
      <c r="AV729" s="12" t="s">
        <v>90</v>
      </c>
      <c r="AW729" s="12" t="s">
        <v>30</v>
      </c>
      <c r="AX729" s="12" t="s">
        <v>81</v>
      </c>
      <c r="AY729" s="152" t="s">
        <v>211</v>
      </c>
    </row>
    <row r="730" spans="2:65" s="1" customFormat="1" ht="16.5" customHeight="1" x14ac:dyDescent="0.2">
      <c r="B730" s="32"/>
      <c r="C730" s="158" t="s">
        <v>1752</v>
      </c>
      <c r="D730" s="158" t="s">
        <v>230</v>
      </c>
      <c r="E730" s="159" t="s">
        <v>1753</v>
      </c>
      <c r="F730" s="160" t="s">
        <v>1739</v>
      </c>
      <c r="G730" s="161" t="s">
        <v>230</v>
      </c>
      <c r="H730" s="162">
        <v>3.5</v>
      </c>
      <c r="I730" s="163"/>
      <c r="J730" s="164">
        <f>ROUND(I730*H730,2)</f>
        <v>0</v>
      </c>
      <c r="K730" s="160" t="s">
        <v>216</v>
      </c>
      <c r="L730" s="165"/>
      <c r="M730" s="166" t="s">
        <v>1</v>
      </c>
      <c r="N730" s="167" t="s">
        <v>38</v>
      </c>
      <c r="P730" s="137">
        <f>O730*H730</f>
        <v>0</v>
      </c>
      <c r="Q730" s="137">
        <v>1E-3</v>
      </c>
      <c r="R730" s="137">
        <f>Q730*H730</f>
        <v>3.5000000000000001E-3</v>
      </c>
      <c r="S730" s="137">
        <v>0</v>
      </c>
      <c r="T730" s="138">
        <f>S730*H730</f>
        <v>0</v>
      </c>
      <c r="AR730" s="139" t="s">
        <v>244</v>
      </c>
      <c r="AT730" s="139" t="s">
        <v>230</v>
      </c>
      <c r="AU730" s="139" t="s">
        <v>81</v>
      </c>
      <c r="AY730" s="17" t="s">
        <v>211</v>
      </c>
      <c r="BE730" s="140">
        <f>IF(N730="základní",J730,0)</f>
        <v>0</v>
      </c>
      <c r="BF730" s="140">
        <f>IF(N730="snížená",J730,0)</f>
        <v>0</v>
      </c>
      <c r="BG730" s="140">
        <f>IF(N730="zákl. přenesená",J730,0)</f>
        <v>0</v>
      </c>
      <c r="BH730" s="140">
        <f>IF(N730="sníž. přenesená",J730,0)</f>
        <v>0</v>
      </c>
      <c r="BI730" s="140">
        <f>IF(N730="nulová",J730,0)</f>
        <v>0</v>
      </c>
      <c r="BJ730" s="17" t="s">
        <v>81</v>
      </c>
      <c r="BK730" s="140">
        <f>ROUND(I730*H730,2)</f>
        <v>0</v>
      </c>
      <c r="BL730" s="17" t="s">
        <v>210</v>
      </c>
      <c r="BM730" s="139" t="s">
        <v>1754</v>
      </c>
    </row>
    <row r="731" spans="2:65" s="1" customFormat="1" ht="11.25" x14ac:dyDescent="0.2">
      <c r="B731" s="32"/>
      <c r="D731" s="141" t="s">
        <v>218</v>
      </c>
      <c r="F731" s="142" t="s">
        <v>1739</v>
      </c>
      <c r="I731" s="143"/>
      <c r="L731" s="32"/>
      <c r="M731" s="144"/>
      <c r="T731" s="56"/>
      <c r="AT731" s="17" t="s">
        <v>218</v>
      </c>
      <c r="AU731" s="17" t="s">
        <v>81</v>
      </c>
    </row>
    <row r="732" spans="2:65" s="12" customFormat="1" ht="11.25" x14ac:dyDescent="0.2">
      <c r="B732" s="151"/>
      <c r="D732" s="141" t="s">
        <v>220</v>
      </c>
      <c r="E732" s="152" t="s">
        <v>1755</v>
      </c>
      <c r="F732" s="153" t="s">
        <v>1756</v>
      </c>
      <c r="H732" s="154">
        <v>2.5</v>
      </c>
      <c r="I732" s="155"/>
      <c r="L732" s="151"/>
      <c r="M732" s="156"/>
      <c r="T732" s="157"/>
      <c r="AT732" s="152" t="s">
        <v>220</v>
      </c>
      <c r="AU732" s="152" t="s">
        <v>81</v>
      </c>
      <c r="AV732" s="12" t="s">
        <v>90</v>
      </c>
      <c r="AW732" s="12" t="s">
        <v>30</v>
      </c>
      <c r="AX732" s="12" t="s">
        <v>73</v>
      </c>
      <c r="AY732" s="152" t="s">
        <v>211</v>
      </c>
    </row>
    <row r="733" spans="2:65" s="12" customFormat="1" ht="11.25" x14ac:dyDescent="0.2">
      <c r="B733" s="151"/>
      <c r="D733" s="141" t="s">
        <v>220</v>
      </c>
      <c r="E733" s="152" t="s">
        <v>734</v>
      </c>
      <c r="F733" s="153" t="s">
        <v>1749</v>
      </c>
      <c r="H733" s="154">
        <v>1</v>
      </c>
      <c r="I733" s="155"/>
      <c r="L733" s="151"/>
      <c r="M733" s="156"/>
      <c r="T733" s="157"/>
      <c r="AT733" s="152" t="s">
        <v>220</v>
      </c>
      <c r="AU733" s="152" t="s">
        <v>81</v>
      </c>
      <c r="AV733" s="12" t="s">
        <v>90</v>
      </c>
      <c r="AW733" s="12" t="s">
        <v>30</v>
      </c>
      <c r="AX733" s="12" t="s">
        <v>73</v>
      </c>
      <c r="AY733" s="152" t="s">
        <v>211</v>
      </c>
    </row>
    <row r="734" spans="2:65" s="12" customFormat="1" ht="11.25" x14ac:dyDescent="0.2">
      <c r="B734" s="151"/>
      <c r="D734" s="141" t="s">
        <v>220</v>
      </c>
      <c r="E734" s="152" t="s">
        <v>1757</v>
      </c>
      <c r="F734" s="153" t="s">
        <v>1758</v>
      </c>
      <c r="H734" s="154">
        <v>3.5</v>
      </c>
      <c r="I734" s="155"/>
      <c r="L734" s="151"/>
      <c r="M734" s="156"/>
      <c r="T734" s="157"/>
      <c r="AT734" s="152" t="s">
        <v>220</v>
      </c>
      <c r="AU734" s="152" t="s">
        <v>81</v>
      </c>
      <c r="AV734" s="12" t="s">
        <v>90</v>
      </c>
      <c r="AW734" s="12" t="s">
        <v>30</v>
      </c>
      <c r="AX734" s="12" t="s">
        <v>81</v>
      </c>
      <c r="AY734" s="152" t="s">
        <v>211</v>
      </c>
    </row>
    <row r="735" spans="2:65" s="1" customFormat="1" ht="24.2" customHeight="1" x14ac:dyDescent="0.2">
      <c r="B735" s="32"/>
      <c r="C735" s="128" t="s">
        <v>1759</v>
      </c>
      <c r="D735" s="128" t="s">
        <v>212</v>
      </c>
      <c r="E735" s="129" t="s">
        <v>1760</v>
      </c>
      <c r="F735" s="130" t="s">
        <v>1761</v>
      </c>
      <c r="G735" s="131" t="s">
        <v>294</v>
      </c>
      <c r="H735" s="132">
        <v>6</v>
      </c>
      <c r="I735" s="133"/>
      <c r="J735" s="134">
        <f>ROUND(I735*H735,2)</f>
        <v>0</v>
      </c>
      <c r="K735" s="130" t="s">
        <v>216</v>
      </c>
      <c r="L735" s="32"/>
      <c r="M735" s="135" t="s">
        <v>1</v>
      </c>
      <c r="N735" s="136" t="s">
        <v>38</v>
      </c>
      <c r="P735" s="137">
        <f>O735*H735</f>
        <v>0</v>
      </c>
      <c r="Q735" s="137">
        <v>0</v>
      </c>
      <c r="R735" s="137">
        <f>Q735*H735</f>
        <v>0</v>
      </c>
      <c r="S735" s="137">
        <v>0</v>
      </c>
      <c r="T735" s="138">
        <f>S735*H735</f>
        <v>0</v>
      </c>
      <c r="AR735" s="139" t="s">
        <v>210</v>
      </c>
      <c r="AT735" s="139" t="s">
        <v>212</v>
      </c>
      <c r="AU735" s="139" t="s">
        <v>81</v>
      </c>
      <c r="AY735" s="17" t="s">
        <v>211</v>
      </c>
      <c r="BE735" s="140">
        <f>IF(N735="základní",J735,0)</f>
        <v>0</v>
      </c>
      <c r="BF735" s="140">
        <f>IF(N735="snížená",J735,0)</f>
        <v>0</v>
      </c>
      <c r="BG735" s="140">
        <f>IF(N735="zákl. přenesená",J735,0)</f>
        <v>0</v>
      </c>
      <c r="BH735" s="140">
        <f>IF(N735="sníž. přenesená",J735,0)</f>
        <v>0</v>
      </c>
      <c r="BI735" s="140">
        <f>IF(N735="nulová",J735,0)</f>
        <v>0</v>
      </c>
      <c r="BJ735" s="17" t="s">
        <v>81</v>
      </c>
      <c r="BK735" s="140">
        <f>ROUND(I735*H735,2)</f>
        <v>0</v>
      </c>
      <c r="BL735" s="17" t="s">
        <v>210</v>
      </c>
      <c r="BM735" s="139" t="s">
        <v>1762</v>
      </c>
    </row>
    <row r="736" spans="2:65" s="1" customFormat="1" ht="11.25" x14ac:dyDescent="0.2">
      <c r="B736" s="32"/>
      <c r="D736" s="141" t="s">
        <v>218</v>
      </c>
      <c r="F736" s="142" t="s">
        <v>1761</v>
      </c>
      <c r="I736" s="143"/>
      <c r="L736" s="32"/>
      <c r="M736" s="144"/>
      <c r="T736" s="56"/>
      <c r="AT736" s="17" t="s">
        <v>218</v>
      </c>
      <c r="AU736" s="17" t="s">
        <v>81</v>
      </c>
    </row>
    <row r="737" spans="2:65" s="12" customFormat="1" ht="11.25" x14ac:dyDescent="0.2">
      <c r="B737" s="151"/>
      <c r="D737" s="141" t="s">
        <v>220</v>
      </c>
      <c r="E737" s="152" t="s">
        <v>1763</v>
      </c>
      <c r="F737" s="153" t="s">
        <v>1764</v>
      </c>
      <c r="H737" s="154">
        <v>6</v>
      </c>
      <c r="I737" s="155"/>
      <c r="L737" s="151"/>
      <c r="M737" s="156"/>
      <c r="T737" s="157"/>
      <c r="AT737" s="152" t="s">
        <v>220</v>
      </c>
      <c r="AU737" s="152" t="s">
        <v>81</v>
      </c>
      <c r="AV737" s="12" t="s">
        <v>90</v>
      </c>
      <c r="AW737" s="12" t="s">
        <v>30</v>
      </c>
      <c r="AX737" s="12" t="s">
        <v>81</v>
      </c>
      <c r="AY737" s="152" t="s">
        <v>211</v>
      </c>
    </row>
    <row r="738" spans="2:65" s="1" customFormat="1" ht="16.5" customHeight="1" x14ac:dyDescent="0.2">
      <c r="B738" s="32"/>
      <c r="C738" s="158" t="s">
        <v>1765</v>
      </c>
      <c r="D738" s="158" t="s">
        <v>230</v>
      </c>
      <c r="E738" s="159" t="s">
        <v>1766</v>
      </c>
      <c r="F738" s="160" t="s">
        <v>1739</v>
      </c>
      <c r="G738" s="161" t="s">
        <v>230</v>
      </c>
      <c r="H738" s="162">
        <v>12</v>
      </c>
      <c r="I738" s="163"/>
      <c r="J738" s="164">
        <f>ROUND(I738*H738,2)</f>
        <v>0</v>
      </c>
      <c r="K738" s="160" t="s">
        <v>216</v>
      </c>
      <c r="L738" s="165"/>
      <c r="M738" s="166" t="s">
        <v>1</v>
      </c>
      <c r="N738" s="167" t="s">
        <v>38</v>
      </c>
      <c r="P738" s="137">
        <f>O738*H738</f>
        <v>0</v>
      </c>
      <c r="Q738" s="137">
        <v>1E-3</v>
      </c>
      <c r="R738" s="137">
        <f>Q738*H738</f>
        <v>1.2E-2</v>
      </c>
      <c r="S738" s="137">
        <v>0</v>
      </c>
      <c r="T738" s="138">
        <f>S738*H738</f>
        <v>0</v>
      </c>
      <c r="AR738" s="139" t="s">
        <v>244</v>
      </c>
      <c r="AT738" s="139" t="s">
        <v>230</v>
      </c>
      <c r="AU738" s="139" t="s">
        <v>81</v>
      </c>
      <c r="AY738" s="17" t="s">
        <v>211</v>
      </c>
      <c r="BE738" s="140">
        <f>IF(N738="základní",J738,0)</f>
        <v>0</v>
      </c>
      <c r="BF738" s="140">
        <f>IF(N738="snížená",J738,0)</f>
        <v>0</v>
      </c>
      <c r="BG738" s="140">
        <f>IF(N738="zákl. přenesená",J738,0)</f>
        <v>0</v>
      </c>
      <c r="BH738" s="140">
        <f>IF(N738="sníž. přenesená",J738,0)</f>
        <v>0</v>
      </c>
      <c r="BI738" s="140">
        <f>IF(N738="nulová",J738,0)</f>
        <v>0</v>
      </c>
      <c r="BJ738" s="17" t="s">
        <v>81</v>
      </c>
      <c r="BK738" s="140">
        <f>ROUND(I738*H738,2)</f>
        <v>0</v>
      </c>
      <c r="BL738" s="17" t="s">
        <v>210</v>
      </c>
      <c r="BM738" s="139" t="s">
        <v>1767</v>
      </c>
    </row>
    <row r="739" spans="2:65" s="1" customFormat="1" ht="11.25" x14ac:dyDescent="0.2">
      <c r="B739" s="32"/>
      <c r="D739" s="141" t="s">
        <v>218</v>
      </c>
      <c r="F739" s="142" t="s">
        <v>1739</v>
      </c>
      <c r="I739" s="143"/>
      <c r="L739" s="32"/>
      <c r="M739" s="144"/>
      <c r="T739" s="56"/>
      <c r="AT739" s="17" t="s">
        <v>218</v>
      </c>
      <c r="AU739" s="17" t="s">
        <v>81</v>
      </c>
    </row>
    <row r="740" spans="2:65" s="12" customFormat="1" ht="11.25" x14ac:dyDescent="0.2">
      <c r="B740" s="151"/>
      <c r="D740" s="141" t="s">
        <v>220</v>
      </c>
      <c r="E740" s="152" t="s">
        <v>1768</v>
      </c>
      <c r="F740" s="153" t="s">
        <v>1769</v>
      </c>
      <c r="H740" s="154">
        <v>12</v>
      </c>
      <c r="I740" s="155"/>
      <c r="L740" s="151"/>
      <c r="M740" s="156"/>
      <c r="T740" s="157"/>
      <c r="AT740" s="152" t="s">
        <v>220</v>
      </c>
      <c r="AU740" s="152" t="s">
        <v>81</v>
      </c>
      <c r="AV740" s="12" t="s">
        <v>90</v>
      </c>
      <c r="AW740" s="12" t="s">
        <v>30</v>
      </c>
      <c r="AX740" s="12" t="s">
        <v>81</v>
      </c>
      <c r="AY740" s="152" t="s">
        <v>211</v>
      </c>
    </row>
    <row r="741" spans="2:65" s="1" customFormat="1" ht="24.2" customHeight="1" x14ac:dyDescent="0.2">
      <c r="B741" s="32"/>
      <c r="C741" s="128" t="s">
        <v>1770</v>
      </c>
      <c r="D741" s="128" t="s">
        <v>212</v>
      </c>
      <c r="E741" s="129" t="s">
        <v>1771</v>
      </c>
      <c r="F741" s="130" t="s">
        <v>1772</v>
      </c>
      <c r="G741" s="131" t="s">
        <v>1317</v>
      </c>
      <c r="H741" s="171"/>
      <c r="I741" s="133"/>
      <c r="J741" s="134">
        <f>ROUND(I741*H741,2)</f>
        <v>0</v>
      </c>
      <c r="K741" s="130" t="s">
        <v>216</v>
      </c>
      <c r="L741" s="32"/>
      <c r="M741" s="135" t="s">
        <v>1</v>
      </c>
      <c r="N741" s="136" t="s">
        <v>38</v>
      </c>
      <c r="P741" s="137">
        <f>O741*H741</f>
        <v>0</v>
      </c>
      <c r="Q741" s="137">
        <v>0</v>
      </c>
      <c r="R741" s="137">
        <f>Q741*H741</f>
        <v>0</v>
      </c>
      <c r="S741" s="137">
        <v>0</v>
      </c>
      <c r="T741" s="138">
        <f>S741*H741</f>
        <v>0</v>
      </c>
      <c r="AR741" s="139" t="s">
        <v>210</v>
      </c>
      <c r="AT741" s="139" t="s">
        <v>212</v>
      </c>
      <c r="AU741" s="139" t="s">
        <v>81</v>
      </c>
      <c r="AY741" s="17" t="s">
        <v>211</v>
      </c>
      <c r="BE741" s="140">
        <f>IF(N741="základní",J741,0)</f>
        <v>0</v>
      </c>
      <c r="BF741" s="140">
        <f>IF(N741="snížená",J741,0)</f>
        <v>0</v>
      </c>
      <c r="BG741" s="140">
        <f>IF(N741="zákl. přenesená",J741,0)</f>
        <v>0</v>
      </c>
      <c r="BH741" s="140">
        <f>IF(N741="sníž. přenesená",J741,0)</f>
        <v>0</v>
      </c>
      <c r="BI741" s="140">
        <f>IF(N741="nulová",J741,0)</f>
        <v>0</v>
      </c>
      <c r="BJ741" s="17" t="s">
        <v>81</v>
      </c>
      <c r="BK741" s="140">
        <f>ROUND(I741*H741,2)</f>
        <v>0</v>
      </c>
      <c r="BL741" s="17" t="s">
        <v>210</v>
      </c>
      <c r="BM741" s="139" t="s">
        <v>1773</v>
      </c>
    </row>
    <row r="742" spans="2:65" s="1" customFormat="1" ht="19.5" x14ac:dyDescent="0.2">
      <c r="B742" s="32"/>
      <c r="D742" s="141" t="s">
        <v>218</v>
      </c>
      <c r="F742" s="142" t="s">
        <v>1772</v>
      </c>
      <c r="I742" s="143"/>
      <c r="L742" s="32"/>
      <c r="M742" s="144"/>
      <c r="T742" s="56"/>
      <c r="AT742" s="17" t="s">
        <v>218</v>
      </c>
      <c r="AU742" s="17" t="s">
        <v>81</v>
      </c>
    </row>
    <row r="743" spans="2:65" s="10" customFormat="1" ht="25.9" customHeight="1" x14ac:dyDescent="0.2">
      <c r="B743" s="118"/>
      <c r="D743" s="119" t="s">
        <v>72</v>
      </c>
      <c r="E743" s="120" t="s">
        <v>437</v>
      </c>
      <c r="F743" s="120" t="s">
        <v>438</v>
      </c>
      <c r="I743" s="121"/>
      <c r="J743" s="122">
        <f>BK743</f>
        <v>0</v>
      </c>
      <c r="L743" s="118"/>
      <c r="M743" s="123"/>
      <c r="P743" s="124">
        <f>SUM(P744:P761)</f>
        <v>0</v>
      </c>
      <c r="R743" s="124">
        <f>SUM(R744:R761)</f>
        <v>0.54250724000000006</v>
      </c>
      <c r="T743" s="125">
        <f>SUM(T744:T761)</f>
        <v>0</v>
      </c>
      <c r="AR743" s="119" t="s">
        <v>210</v>
      </c>
      <c r="AT743" s="126" t="s">
        <v>72</v>
      </c>
      <c r="AU743" s="126" t="s">
        <v>73</v>
      </c>
      <c r="AY743" s="119" t="s">
        <v>211</v>
      </c>
      <c r="BK743" s="127">
        <f>SUM(BK744:BK761)</f>
        <v>0</v>
      </c>
    </row>
    <row r="744" spans="2:65" s="1" customFormat="1" ht="16.5" customHeight="1" x14ac:dyDescent="0.2">
      <c r="B744" s="32"/>
      <c r="C744" s="128" t="s">
        <v>1774</v>
      </c>
      <c r="D744" s="128" t="s">
        <v>212</v>
      </c>
      <c r="E744" s="129" t="s">
        <v>1775</v>
      </c>
      <c r="F744" s="130" t="s">
        <v>1776</v>
      </c>
      <c r="G744" s="131" t="s">
        <v>294</v>
      </c>
      <c r="H744" s="132">
        <v>4.6310000000000002</v>
      </c>
      <c r="I744" s="133"/>
      <c r="J744" s="134">
        <f>ROUND(I744*H744,2)</f>
        <v>0</v>
      </c>
      <c r="K744" s="130" t="s">
        <v>216</v>
      </c>
      <c r="L744" s="32"/>
      <c r="M744" s="135" t="s">
        <v>1</v>
      </c>
      <c r="N744" s="136" t="s">
        <v>38</v>
      </c>
      <c r="P744" s="137">
        <f>O744*H744</f>
        <v>0</v>
      </c>
      <c r="Q744" s="137">
        <v>0</v>
      </c>
      <c r="R744" s="137">
        <f>Q744*H744</f>
        <v>0</v>
      </c>
      <c r="S744" s="137">
        <v>0</v>
      </c>
      <c r="T744" s="138">
        <f>S744*H744</f>
        <v>0</v>
      </c>
      <c r="AR744" s="139" t="s">
        <v>210</v>
      </c>
      <c r="AT744" s="139" t="s">
        <v>212</v>
      </c>
      <c r="AU744" s="139" t="s">
        <v>81</v>
      </c>
      <c r="AY744" s="17" t="s">
        <v>211</v>
      </c>
      <c r="BE744" s="140">
        <f>IF(N744="základní",J744,0)</f>
        <v>0</v>
      </c>
      <c r="BF744" s="140">
        <f>IF(N744="snížená",J744,0)</f>
        <v>0</v>
      </c>
      <c r="BG744" s="140">
        <f>IF(N744="zákl. přenesená",J744,0)</f>
        <v>0</v>
      </c>
      <c r="BH744" s="140">
        <f>IF(N744="sníž. přenesená",J744,0)</f>
        <v>0</v>
      </c>
      <c r="BI744" s="140">
        <f>IF(N744="nulová",J744,0)</f>
        <v>0</v>
      </c>
      <c r="BJ744" s="17" t="s">
        <v>81</v>
      </c>
      <c r="BK744" s="140">
        <f>ROUND(I744*H744,2)</f>
        <v>0</v>
      </c>
      <c r="BL744" s="17" t="s">
        <v>210</v>
      </c>
      <c r="BM744" s="139" t="s">
        <v>1777</v>
      </c>
    </row>
    <row r="745" spans="2:65" s="1" customFormat="1" ht="11.25" x14ac:dyDescent="0.2">
      <c r="B745" s="32"/>
      <c r="D745" s="141" t="s">
        <v>218</v>
      </c>
      <c r="F745" s="142" t="s">
        <v>1776</v>
      </c>
      <c r="I745" s="143"/>
      <c r="L745" s="32"/>
      <c r="M745" s="144"/>
      <c r="T745" s="56"/>
      <c r="AT745" s="17" t="s">
        <v>218</v>
      </c>
      <c r="AU745" s="17" t="s">
        <v>81</v>
      </c>
    </row>
    <row r="746" spans="2:65" s="1" customFormat="1" ht="16.5" customHeight="1" x14ac:dyDescent="0.2">
      <c r="B746" s="32"/>
      <c r="C746" s="158" t="s">
        <v>1778</v>
      </c>
      <c r="D746" s="158" t="s">
        <v>230</v>
      </c>
      <c r="E746" s="159" t="s">
        <v>1779</v>
      </c>
      <c r="F746" s="160" t="s">
        <v>1780</v>
      </c>
      <c r="G746" s="161" t="s">
        <v>215</v>
      </c>
      <c r="H746" s="162">
        <v>14.538</v>
      </c>
      <c r="I746" s="163"/>
      <c r="J746" s="164">
        <f>ROUND(I746*H746,2)</f>
        <v>0</v>
      </c>
      <c r="K746" s="160" t="s">
        <v>216</v>
      </c>
      <c r="L746" s="165"/>
      <c r="M746" s="166" t="s">
        <v>1</v>
      </c>
      <c r="N746" s="167" t="s">
        <v>38</v>
      </c>
      <c r="P746" s="137">
        <f>O746*H746</f>
        <v>0</v>
      </c>
      <c r="Q746" s="137">
        <v>3.3980000000000003E-2</v>
      </c>
      <c r="R746" s="137">
        <f>Q746*H746</f>
        <v>0.49400124000000006</v>
      </c>
      <c r="S746" s="137">
        <v>0</v>
      </c>
      <c r="T746" s="138">
        <f>S746*H746</f>
        <v>0</v>
      </c>
      <c r="AR746" s="139" t="s">
        <v>244</v>
      </c>
      <c r="AT746" s="139" t="s">
        <v>230</v>
      </c>
      <c r="AU746" s="139" t="s">
        <v>81</v>
      </c>
      <c r="AY746" s="17" t="s">
        <v>211</v>
      </c>
      <c r="BE746" s="140">
        <f>IF(N746="základní",J746,0)</f>
        <v>0</v>
      </c>
      <c r="BF746" s="140">
        <f>IF(N746="snížená",J746,0)</f>
        <v>0</v>
      </c>
      <c r="BG746" s="140">
        <f>IF(N746="zákl. přenesená",J746,0)</f>
        <v>0</v>
      </c>
      <c r="BH746" s="140">
        <f>IF(N746="sníž. přenesená",J746,0)</f>
        <v>0</v>
      </c>
      <c r="BI746" s="140">
        <f>IF(N746="nulová",J746,0)</f>
        <v>0</v>
      </c>
      <c r="BJ746" s="17" t="s">
        <v>81</v>
      </c>
      <c r="BK746" s="140">
        <f>ROUND(I746*H746,2)</f>
        <v>0</v>
      </c>
      <c r="BL746" s="17" t="s">
        <v>210</v>
      </c>
      <c r="BM746" s="139" t="s">
        <v>1781</v>
      </c>
    </row>
    <row r="747" spans="2:65" s="1" customFormat="1" ht="11.25" x14ac:dyDescent="0.2">
      <c r="B747" s="32"/>
      <c r="D747" s="141" t="s">
        <v>218</v>
      </c>
      <c r="F747" s="142" t="s">
        <v>1780</v>
      </c>
      <c r="I747" s="143"/>
      <c r="L747" s="32"/>
      <c r="M747" s="144"/>
      <c r="T747" s="56"/>
      <c r="AT747" s="17" t="s">
        <v>218</v>
      </c>
      <c r="AU747" s="17" t="s">
        <v>81</v>
      </c>
    </row>
    <row r="748" spans="2:65" s="11" customFormat="1" ht="11.25" x14ac:dyDescent="0.2">
      <c r="B748" s="145"/>
      <c r="D748" s="141" t="s">
        <v>220</v>
      </c>
      <c r="E748" s="146" t="s">
        <v>1</v>
      </c>
      <c r="F748" s="147" t="s">
        <v>1782</v>
      </c>
      <c r="H748" s="146" t="s">
        <v>1</v>
      </c>
      <c r="I748" s="148"/>
      <c r="L748" s="145"/>
      <c r="M748" s="149"/>
      <c r="T748" s="150"/>
      <c r="AT748" s="146" t="s">
        <v>220</v>
      </c>
      <c r="AU748" s="146" t="s">
        <v>81</v>
      </c>
      <c r="AV748" s="11" t="s">
        <v>81</v>
      </c>
      <c r="AW748" s="11" t="s">
        <v>30</v>
      </c>
      <c r="AX748" s="11" t="s">
        <v>73</v>
      </c>
      <c r="AY748" s="146" t="s">
        <v>211</v>
      </c>
    </row>
    <row r="749" spans="2:65" s="12" customFormat="1" ht="11.25" x14ac:dyDescent="0.2">
      <c r="B749" s="151"/>
      <c r="D749" s="141" t="s">
        <v>220</v>
      </c>
      <c r="E749" s="152" t="s">
        <v>1783</v>
      </c>
      <c r="F749" s="153" t="s">
        <v>1784</v>
      </c>
      <c r="H749" s="154">
        <v>14.538</v>
      </c>
      <c r="I749" s="155"/>
      <c r="L749" s="151"/>
      <c r="M749" s="156"/>
      <c r="T749" s="157"/>
      <c r="AT749" s="152" t="s">
        <v>220</v>
      </c>
      <c r="AU749" s="152" t="s">
        <v>81</v>
      </c>
      <c r="AV749" s="12" t="s">
        <v>90</v>
      </c>
      <c r="AW749" s="12" t="s">
        <v>30</v>
      </c>
      <c r="AX749" s="12" t="s">
        <v>81</v>
      </c>
      <c r="AY749" s="152" t="s">
        <v>211</v>
      </c>
    </row>
    <row r="750" spans="2:65" s="1" customFormat="1" ht="16.5" customHeight="1" x14ac:dyDescent="0.2">
      <c r="B750" s="32"/>
      <c r="C750" s="128" t="s">
        <v>1785</v>
      </c>
      <c r="D750" s="128" t="s">
        <v>212</v>
      </c>
      <c r="E750" s="129" t="s">
        <v>1786</v>
      </c>
      <c r="F750" s="130" t="s">
        <v>1787</v>
      </c>
      <c r="G750" s="131" t="s">
        <v>230</v>
      </c>
      <c r="H750" s="132">
        <v>1.3</v>
      </c>
      <c r="I750" s="133"/>
      <c r="J750" s="134">
        <f>ROUND(I750*H750,2)</f>
        <v>0</v>
      </c>
      <c r="K750" s="130" t="s">
        <v>216</v>
      </c>
      <c r="L750" s="32"/>
      <c r="M750" s="135" t="s">
        <v>1</v>
      </c>
      <c r="N750" s="136" t="s">
        <v>38</v>
      </c>
      <c r="P750" s="137">
        <f>O750*H750</f>
        <v>0</v>
      </c>
      <c r="Q750" s="137">
        <v>0</v>
      </c>
      <c r="R750" s="137">
        <f>Q750*H750</f>
        <v>0</v>
      </c>
      <c r="S750" s="137">
        <v>0</v>
      </c>
      <c r="T750" s="138">
        <f>S750*H750</f>
        <v>0</v>
      </c>
      <c r="AR750" s="139" t="s">
        <v>210</v>
      </c>
      <c r="AT750" s="139" t="s">
        <v>212</v>
      </c>
      <c r="AU750" s="139" t="s">
        <v>81</v>
      </c>
      <c r="AY750" s="17" t="s">
        <v>211</v>
      </c>
      <c r="BE750" s="140">
        <f>IF(N750="základní",J750,0)</f>
        <v>0</v>
      </c>
      <c r="BF750" s="140">
        <f>IF(N750="snížená",J750,0)</f>
        <v>0</v>
      </c>
      <c r="BG750" s="140">
        <f>IF(N750="zákl. přenesená",J750,0)</f>
        <v>0</v>
      </c>
      <c r="BH750" s="140">
        <f>IF(N750="sníž. přenesená",J750,0)</f>
        <v>0</v>
      </c>
      <c r="BI750" s="140">
        <f>IF(N750="nulová",J750,0)</f>
        <v>0</v>
      </c>
      <c r="BJ750" s="17" t="s">
        <v>81</v>
      </c>
      <c r="BK750" s="140">
        <f>ROUND(I750*H750,2)</f>
        <v>0</v>
      </c>
      <c r="BL750" s="17" t="s">
        <v>210</v>
      </c>
      <c r="BM750" s="139" t="s">
        <v>1788</v>
      </c>
    </row>
    <row r="751" spans="2:65" s="1" customFormat="1" ht="11.25" x14ac:dyDescent="0.2">
      <c r="B751" s="32"/>
      <c r="D751" s="141" t="s">
        <v>218</v>
      </c>
      <c r="F751" s="142" t="s">
        <v>1787</v>
      </c>
      <c r="I751" s="143"/>
      <c r="L751" s="32"/>
      <c r="M751" s="144"/>
      <c r="T751" s="56"/>
      <c r="AT751" s="17" t="s">
        <v>218</v>
      </c>
      <c r="AU751" s="17" t="s">
        <v>81</v>
      </c>
    </row>
    <row r="752" spans="2:65" s="12" customFormat="1" ht="11.25" x14ac:dyDescent="0.2">
      <c r="B752" s="151"/>
      <c r="D752" s="141" t="s">
        <v>220</v>
      </c>
      <c r="E752" s="152" t="s">
        <v>1789</v>
      </c>
      <c r="F752" s="153" t="s">
        <v>1790</v>
      </c>
      <c r="H752" s="154">
        <v>1.3</v>
      </c>
      <c r="I752" s="155"/>
      <c r="L752" s="151"/>
      <c r="M752" s="156"/>
      <c r="T752" s="157"/>
      <c r="AT752" s="152" t="s">
        <v>220</v>
      </c>
      <c r="AU752" s="152" t="s">
        <v>81</v>
      </c>
      <c r="AV752" s="12" t="s">
        <v>90</v>
      </c>
      <c r="AW752" s="12" t="s">
        <v>30</v>
      </c>
      <c r="AX752" s="12" t="s">
        <v>81</v>
      </c>
      <c r="AY752" s="152" t="s">
        <v>211</v>
      </c>
    </row>
    <row r="753" spans="2:65" s="1" customFormat="1" ht="16.5" customHeight="1" x14ac:dyDescent="0.2">
      <c r="B753" s="32"/>
      <c r="C753" s="158" t="s">
        <v>1791</v>
      </c>
      <c r="D753" s="158" t="s">
        <v>230</v>
      </c>
      <c r="E753" s="159" t="s">
        <v>1792</v>
      </c>
      <c r="F753" s="160" t="s">
        <v>1793</v>
      </c>
      <c r="G753" s="161" t="s">
        <v>294</v>
      </c>
      <c r="H753" s="162">
        <v>1.3</v>
      </c>
      <c r="I753" s="163"/>
      <c r="J753" s="164">
        <f>ROUND(I753*H753,2)</f>
        <v>0</v>
      </c>
      <c r="K753" s="160" t="s">
        <v>216</v>
      </c>
      <c r="L753" s="165"/>
      <c r="M753" s="166" t="s">
        <v>1</v>
      </c>
      <c r="N753" s="167" t="s">
        <v>38</v>
      </c>
      <c r="P753" s="137">
        <f>O753*H753</f>
        <v>0</v>
      </c>
      <c r="Q753" s="137">
        <v>5.8999999999999999E-3</v>
      </c>
      <c r="R753" s="137">
        <f>Q753*H753</f>
        <v>7.6699999999999997E-3</v>
      </c>
      <c r="S753" s="137">
        <v>0</v>
      </c>
      <c r="T753" s="138">
        <f>S753*H753</f>
        <v>0</v>
      </c>
      <c r="AR753" s="139" t="s">
        <v>244</v>
      </c>
      <c r="AT753" s="139" t="s">
        <v>230</v>
      </c>
      <c r="AU753" s="139" t="s">
        <v>81</v>
      </c>
      <c r="AY753" s="17" t="s">
        <v>211</v>
      </c>
      <c r="BE753" s="140">
        <f>IF(N753="základní",J753,0)</f>
        <v>0</v>
      </c>
      <c r="BF753" s="140">
        <f>IF(N753="snížená",J753,0)</f>
        <v>0</v>
      </c>
      <c r="BG753" s="140">
        <f>IF(N753="zákl. přenesená",J753,0)</f>
        <v>0</v>
      </c>
      <c r="BH753" s="140">
        <f>IF(N753="sníž. přenesená",J753,0)</f>
        <v>0</v>
      </c>
      <c r="BI753" s="140">
        <f>IF(N753="nulová",J753,0)</f>
        <v>0</v>
      </c>
      <c r="BJ753" s="17" t="s">
        <v>81</v>
      </c>
      <c r="BK753" s="140">
        <f>ROUND(I753*H753,2)</f>
        <v>0</v>
      </c>
      <c r="BL753" s="17" t="s">
        <v>210</v>
      </c>
      <c r="BM753" s="139" t="s">
        <v>1794</v>
      </c>
    </row>
    <row r="754" spans="2:65" s="1" customFormat="1" ht="11.25" x14ac:dyDescent="0.2">
      <c r="B754" s="32"/>
      <c r="D754" s="141" t="s">
        <v>218</v>
      </c>
      <c r="F754" s="142" t="s">
        <v>1793</v>
      </c>
      <c r="I754" s="143"/>
      <c r="L754" s="32"/>
      <c r="M754" s="144"/>
      <c r="T754" s="56"/>
      <c r="AT754" s="17" t="s">
        <v>218</v>
      </c>
      <c r="AU754" s="17" t="s">
        <v>81</v>
      </c>
    </row>
    <row r="755" spans="2:65" s="1" customFormat="1" ht="16.5" customHeight="1" x14ac:dyDescent="0.2">
      <c r="B755" s="32"/>
      <c r="C755" s="128" t="s">
        <v>1795</v>
      </c>
      <c r="D755" s="128" t="s">
        <v>212</v>
      </c>
      <c r="E755" s="129" t="s">
        <v>1796</v>
      </c>
      <c r="F755" s="130" t="s">
        <v>1797</v>
      </c>
      <c r="G755" s="131" t="s">
        <v>481</v>
      </c>
      <c r="H755" s="132">
        <v>30.6</v>
      </c>
      <c r="I755" s="133"/>
      <c r="J755" s="134">
        <f>ROUND(I755*H755,2)</f>
        <v>0</v>
      </c>
      <c r="K755" s="130" t="s">
        <v>216</v>
      </c>
      <c r="L755" s="32"/>
      <c r="M755" s="135" t="s">
        <v>1</v>
      </c>
      <c r="N755" s="136" t="s">
        <v>38</v>
      </c>
      <c r="P755" s="137">
        <f>O755*H755</f>
        <v>0</v>
      </c>
      <c r="Q755" s="137">
        <v>6.0000000000000002E-5</v>
      </c>
      <c r="R755" s="137">
        <f>Q755*H755</f>
        <v>1.8360000000000002E-3</v>
      </c>
      <c r="S755" s="137">
        <v>0</v>
      </c>
      <c r="T755" s="138">
        <f>S755*H755</f>
        <v>0</v>
      </c>
      <c r="AR755" s="139" t="s">
        <v>210</v>
      </c>
      <c r="AT755" s="139" t="s">
        <v>212</v>
      </c>
      <c r="AU755" s="139" t="s">
        <v>81</v>
      </c>
      <c r="AY755" s="17" t="s">
        <v>211</v>
      </c>
      <c r="BE755" s="140">
        <f>IF(N755="základní",J755,0)</f>
        <v>0</v>
      </c>
      <c r="BF755" s="140">
        <f>IF(N755="snížená",J755,0)</f>
        <v>0</v>
      </c>
      <c r="BG755" s="140">
        <f>IF(N755="zákl. přenesená",J755,0)</f>
        <v>0</v>
      </c>
      <c r="BH755" s="140">
        <f>IF(N755="sníž. přenesená",J755,0)</f>
        <v>0</v>
      </c>
      <c r="BI755" s="140">
        <f>IF(N755="nulová",J755,0)</f>
        <v>0</v>
      </c>
      <c r="BJ755" s="17" t="s">
        <v>81</v>
      </c>
      <c r="BK755" s="140">
        <f>ROUND(I755*H755,2)</f>
        <v>0</v>
      </c>
      <c r="BL755" s="17" t="s">
        <v>210</v>
      </c>
      <c r="BM755" s="139" t="s">
        <v>1798</v>
      </c>
    </row>
    <row r="756" spans="2:65" s="1" customFormat="1" ht="11.25" x14ac:dyDescent="0.2">
      <c r="B756" s="32"/>
      <c r="D756" s="141" t="s">
        <v>218</v>
      </c>
      <c r="F756" s="142" t="s">
        <v>1797</v>
      </c>
      <c r="I756" s="143"/>
      <c r="L756" s="32"/>
      <c r="M756" s="144"/>
      <c r="T756" s="56"/>
      <c r="AT756" s="17" t="s">
        <v>218</v>
      </c>
      <c r="AU756" s="17" t="s">
        <v>81</v>
      </c>
    </row>
    <row r="757" spans="2:65" s="12" customFormat="1" ht="11.25" x14ac:dyDescent="0.2">
      <c r="B757" s="151"/>
      <c r="D757" s="141" t="s">
        <v>220</v>
      </c>
      <c r="E757" s="152" t="s">
        <v>711</v>
      </c>
      <c r="F757" s="153" t="s">
        <v>1799</v>
      </c>
      <c r="H757" s="154">
        <v>30.6</v>
      </c>
      <c r="I757" s="155"/>
      <c r="L757" s="151"/>
      <c r="M757" s="156"/>
      <c r="T757" s="157"/>
      <c r="AT757" s="152" t="s">
        <v>220</v>
      </c>
      <c r="AU757" s="152" t="s">
        <v>81</v>
      </c>
      <c r="AV757" s="12" t="s">
        <v>90</v>
      </c>
      <c r="AW757" s="12" t="s">
        <v>30</v>
      </c>
      <c r="AX757" s="12" t="s">
        <v>81</v>
      </c>
      <c r="AY757" s="152" t="s">
        <v>211</v>
      </c>
    </row>
    <row r="758" spans="2:65" s="1" customFormat="1" ht="16.5" customHeight="1" x14ac:dyDescent="0.2">
      <c r="B758" s="32"/>
      <c r="C758" s="158" t="s">
        <v>1800</v>
      </c>
      <c r="D758" s="158" t="s">
        <v>230</v>
      </c>
      <c r="E758" s="159" t="s">
        <v>1801</v>
      </c>
      <c r="F758" s="160" t="s">
        <v>1802</v>
      </c>
      <c r="G758" s="161" t="s">
        <v>230</v>
      </c>
      <c r="H758" s="162">
        <v>30</v>
      </c>
      <c r="I758" s="163"/>
      <c r="J758" s="164">
        <f>ROUND(I758*H758,2)</f>
        <v>0</v>
      </c>
      <c r="K758" s="160" t="s">
        <v>216</v>
      </c>
      <c r="L758" s="165"/>
      <c r="M758" s="166" t="s">
        <v>1</v>
      </c>
      <c r="N758" s="167" t="s">
        <v>38</v>
      </c>
      <c r="P758" s="137">
        <f>O758*H758</f>
        <v>0</v>
      </c>
      <c r="Q758" s="137">
        <v>1.2999999999999999E-3</v>
      </c>
      <c r="R758" s="137">
        <f>Q758*H758</f>
        <v>3.9E-2</v>
      </c>
      <c r="S758" s="137">
        <v>0</v>
      </c>
      <c r="T758" s="138">
        <f>S758*H758</f>
        <v>0</v>
      </c>
      <c r="AR758" s="139" t="s">
        <v>244</v>
      </c>
      <c r="AT758" s="139" t="s">
        <v>230</v>
      </c>
      <c r="AU758" s="139" t="s">
        <v>81</v>
      </c>
      <c r="AY758" s="17" t="s">
        <v>211</v>
      </c>
      <c r="BE758" s="140">
        <f>IF(N758="základní",J758,0)</f>
        <v>0</v>
      </c>
      <c r="BF758" s="140">
        <f>IF(N758="snížená",J758,0)</f>
        <v>0</v>
      </c>
      <c r="BG758" s="140">
        <f>IF(N758="zákl. přenesená",J758,0)</f>
        <v>0</v>
      </c>
      <c r="BH758" s="140">
        <f>IF(N758="sníž. přenesená",J758,0)</f>
        <v>0</v>
      </c>
      <c r="BI758" s="140">
        <f>IF(N758="nulová",J758,0)</f>
        <v>0</v>
      </c>
      <c r="BJ758" s="17" t="s">
        <v>81</v>
      </c>
      <c r="BK758" s="140">
        <f>ROUND(I758*H758,2)</f>
        <v>0</v>
      </c>
      <c r="BL758" s="17" t="s">
        <v>210</v>
      </c>
      <c r="BM758" s="139" t="s">
        <v>1803</v>
      </c>
    </row>
    <row r="759" spans="2:65" s="1" customFormat="1" ht="11.25" x14ac:dyDescent="0.2">
      <c r="B759" s="32"/>
      <c r="D759" s="141" t="s">
        <v>218</v>
      </c>
      <c r="F759" s="142" t="s">
        <v>1802</v>
      </c>
      <c r="I759" s="143"/>
      <c r="L759" s="32"/>
      <c r="M759" s="144"/>
      <c r="T759" s="56"/>
      <c r="AT759" s="17" t="s">
        <v>218</v>
      </c>
      <c r="AU759" s="17" t="s">
        <v>81</v>
      </c>
    </row>
    <row r="760" spans="2:65" s="1" customFormat="1" ht="24.2" customHeight="1" x14ac:dyDescent="0.2">
      <c r="B760" s="32"/>
      <c r="C760" s="128" t="s">
        <v>802</v>
      </c>
      <c r="D760" s="128" t="s">
        <v>212</v>
      </c>
      <c r="E760" s="129" t="s">
        <v>1804</v>
      </c>
      <c r="F760" s="130" t="s">
        <v>1805</v>
      </c>
      <c r="G760" s="131" t="s">
        <v>1317</v>
      </c>
      <c r="H760" s="171"/>
      <c r="I760" s="133"/>
      <c r="J760" s="134">
        <f>ROUND(I760*H760,2)</f>
        <v>0</v>
      </c>
      <c r="K760" s="130" t="s">
        <v>216</v>
      </c>
      <c r="L760" s="32"/>
      <c r="M760" s="135" t="s">
        <v>1</v>
      </c>
      <c r="N760" s="136" t="s">
        <v>38</v>
      </c>
      <c r="P760" s="137">
        <f>O760*H760</f>
        <v>0</v>
      </c>
      <c r="Q760" s="137">
        <v>0</v>
      </c>
      <c r="R760" s="137">
        <f>Q760*H760</f>
        <v>0</v>
      </c>
      <c r="S760" s="137">
        <v>0</v>
      </c>
      <c r="T760" s="138">
        <f>S760*H760</f>
        <v>0</v>
      </c>
      <c r="AR760" s="139" t="s">
        <v>210</v>
      </c>
      <c r="AT760" s="139" t="s">
        <v>212</v>
      </c>
      <c r="AU760" s="139" t="s">
        <v>81</v>
      </c>
      <c r="AY760" s="17" t="s">
        <v>211</v>
      </c>
      <c r="BE760" s="140">
        <f>IF(N760="základní",J760,0)</f>
        <v>0</v>
      </c>
      <c r="BF760" s="140">
        <f>IF(N760="snížená",J760,0)</f>
        <v>0</v>
      </c>
      <c r="BG760" s="140">
        <f>IF(N760="zákl. přenesená",J760,0)</f>
        <v>0</v>
      </c>
      <c r="BH760" s="140">
        <f>IF(N760="sníž. přenesená",J760,0)</f>
        <v>0</v>
      </c>
      <c r="BI760" s="140">
        <f>IF(N760="nulová",J760,0)</f>
        <v>0</v>
      </c>
      <c r="BJ760" s="17" t="s">
        <v>81</v>
      </c>
      <c r="BK760" s="140">
        <f>ROUND(I760*H760,2)</f>
        <v>0</v>
      </c>
      <c r="BL760" s="17" t="s">
        <v>210</v>
      </c>
      <c r="BM760" s="139" t="s">
        <v>1806</v>
      </c>
    </row>
    <row r="761" spans="2:65" s="1" customFormat="1" ht="19.5" x14ac:dyDescent="0.2">
      <c r="B761" s="32"/>
      <c r="D761" s="141" t="s">
        <v>218</v>
      </c>
      <c r="F761" s="142" t="s">
        <v>1805</v>
      </c>
      <c r="I761" s="143"/>
      <c r="L761" s="32"/>
      <c r="M761" s="144"/>
      <c r="T761" s="56"/>
      <c r="AT761" s="17" t="s">
        <v>218</v>
      </c>
      <c r="AU761" s="17" t="s">
        <v>81</v>
      </c>
    </row>
    <row r="762" spans="2:65" s="10" customFormat="1" ht="25.9" customHeight="1" x14ac:dyDescent="0.2">
      <c r="B762" s="118"/>
      <c r="D762" s="119" t="s">
        <v>72</v>
      </c>
      <c r="E762" s="120" t="s">
        <v>1807</v>
      </c>
      <c r="F762" s="120" t="s">
        <v>1808</v>
      </c>
      <c r="I762" s="121"/>
      <c r="J762" s="122">
        <f>BK762</f>
        <v>0</v>
      </c>
      <c r="L762" s="118"/>
      <c r="M762" s="123"/>
      <c r="P762" s="124">
        <f>SUM(P763:P788)</f>
        <v>0</v>
      </c>
      <c r="R762" s="124">
        <f>SUM(R763:R788)</f>
        <v>4.4348431999999995</v>
      </c>
      <c r="T762" s="125">
        <f>SUM(T763:T788)</f>
        <v>0</v>
      </c>
      <c r="AR762" s="119" t="s">
        <v>210</v>
      </c>
      <c r="AT762" s="126" t="s">
        <v>72</v>
      </c>
      <c r="AU762" s="126" t="s">
        <v>73</v>
      </c>
      <c r="AY762" s="119" t="s">
        <v>211</v>
      </c>
      <c r="BK762" s="127">
        <f>SUM(BK763:BK788)</f>
        <v>0</v>
      </c>
    </row>
    <row r="763" spans="2:65" s="1" customFormat="1" ht="16.5" customHeight="1" x14ac:dyDescent="0.2">
      <c r="B763" s="32"/>
      <c r="C763" s="128" t="s">
        <v>1809</v>
      </c>
      <c r="D763" s="128" t="s">
        <v>212</v>
      </c>
      <c r="E763" s="129" t="s">
        <v>1810</v>
      </c>
      <c r="F763" s="130" t="s">
        <v>1811</v>
      </c>
      <c r="G763" s="131" t="s">
        <v>215</v>
      </c>
      <c r="H763" s="132">
        <v>138.90899999999999</v>
      </c>
      <c r="I763" s="133"/>
      <c r="J763" s="134">
        <f>ROUND(I763*H763,2)</f>
        <v>0</v>
      </c>
      <c r="K763" s="130" t="s">
        <v>216</v>
      </c>
      <c r="L763" s="32"/>
      <c r="M763" s="135" t="s">
        <v>1</v>
      </c>
      <c r="N763" s="136" t="s">
        <v>38</v>
      </c>
      <c r="P763" s="137">
        <f>O763*H763</f>
        <v>0</v>
      </c>
      <c r="Q763" s="137">
        <v>0</v>
      </c>
      <c r="R763" s="137">
        <f>Q763*H763</f>
        <v>0</v>
      </c>
      <c r="S763" s="137">
        <v>0</v>
      </c>
      <c r="T763" s="138">
        <f>S763*H763</f>
        <v>0</v>
      </c>
      <c r="AR763" s="139" t="s">
        <v>210</v>
      </c>
      <c r="AT763" s="139" t="s">
        <v>212</v>
      </c>
      <c r="AU763" s="139" t="s">
        <v>81</v>
      </c>
      <c r="AY763" s="17" t="s">
        <v>211</v>
      </c>
      <c r="BE763" s="140">
        <f>IF(N763="základní",J763,0)</f>
        <v>0</v>
      </c>
      <c r="BF763" s="140">
        <f>IF(N763="snížená",J763,0)</f>
        <v>0</v>
      </c>
      <c r="BG763" s="140">
        <f>IF(N763="zákl. přenesená",J763,0)</f>
        <v>0</v>
      </c>
      <c r="BH763" s="140">
        <f>IF(N763="sníž. přenesená",J763,0)</f>
        <v>0</v>
      </c>
      <c r="BI763" s="140">
        <f>IF(N763="nulová",J763,0)</f>
        <v>0</v>
      </c>
      <c r="BJ763" s="17" t="s">
        <v>81</v>
      </c>
      <c r="BK763" s="140">
        <f>ROUND(I763*H763,2)</f>
        <v>0</v>
      </c>
      <c r="BL763" s="17" t="s">
        <v>210</v>
      </c>
      <c r="BM763" s="139" t="s">
        <v>1812</v>
      </c>
    </row>
    <row r="764" spans="2:65" s="1" customFormat="1" ht="11.25" x14ac:dyDescent="0.2">
      <c r="B764" s="32"/>
      <c r="D764" s="141" t="s">
        <v>218</v>
      </c>
      <c r="F764" s="142" t="s">
        <v>1811</v>
      </c>
      <c r="I764" s="143"/>
      <c r="L764" s="32"/>
      <c r="M764" s="144"/>
      <c r="T764" s="56"/>
      <c r="AT764" s="17" t="s">
        <v>218</v>
      </c>
      <c r="AU764" s="17" t="s">
        <v>81</v>
      </c>
    </row>
    <row r="765" spans="2:65" s="12" customFormat="1" ht="11.25" x14ac:dyDescent="0.2">
      <c r="B765" s="151"/>
      <c r="D765" s="141" t="s">
        <v>220</v>
      </c>
      <c r="E765" s="152" t="s">
        <v>1813</v>
      </c>
      <c r="F765" s="153" t="s">
        <v>1225</v>
      </c>
      <c r="H765" s="154">
        <v>131.33000000000001</v>
      </c>
      <c r="I765" s="155"/>
      <c r="L765" s="151"/>
      <c r="M765" s="156"/>
      <c r="T765" s="157"/>
      <c r="AT765" s="152" t="s">
        <v>220</v>
      </c>
      <c r="AU765" s="152" t="s">
        <v>81</v>
      </c>
      <c r="AV765" s="12" t="s">
        <v>90</v>
      </c>
      <c r="AW765" s="12" t="s">
        <v>30</v>
      </c>
      <c r="AX765" s="12" t="s">
        <v>73</v>
      </c>
      <c r="AY765" s="152" t="s">
        <v>211</v>
      </c>
    </row>
    <row r="766" spans="2:65" s="12" customFormat="1" ht="11.25" x14ac:dyDescent="0.2">
      <c r="B766" s="151"/>
      <c r="D766" s="141" t="s">
        <v>220</v>
      </c>
      <c r="E766" s="152" t="s">
        <v>735</v>
      </c>
      <c r="F766" s="153" t="s">
        <v>1814</v>
      </c>
      <c r="H766" s="154">
        <v>7.5789999999999997</v>
      </c>
      <c r="I766" s="155"/>
      <c r="L766" s="151"/>
      <c r="M766" s="156"/>
      <c r="T766" s="157"/>
      <c r="AT766" s="152" t="s">
        <v>220</v>
      </c>
      <c r="AU766" s="152" t="s">
        <v>81</v>
      </c>
      <c r="AV766" s="12" t="s">
        <v>90</v>
      </c>
      <c r="AW766" s="12" t="s">
        <v>30</v>
      </c>
      <c r="AX766" s="12" t="s">
        <v>73</v>
      </c>
      <c r="AY766" s="152" t="s">
        <v>211</v>
      </c>
    </row>
    <row r="767" spans="2:65" s="12" customFormat="1" ht="11.25" x14ac:dyDescent="0.2">
      <c r="B767" s="151"/>
      <c r="D767" s="141" t="s">
        <v>220</v>
      </c>
      <c r="E767" s="152" t="s">
        <v>1815</v>
      </c>
      <c r="F767" s="153" t="s">
        <v>1816</v>
      </c>
      <c r="H767" s="154">
        <v>138.90899999999999</v>
      </c>
      <c r="I767" s="155"/>
      <c r="L767" s="151"/>
      <c r="M767" s="156"/>
      <c r="T767" s="157"/>
      <c r="AT767" s="152" t="s">
        <v>220</v>
      </c>
      <c r="AU767" s="152" t="s">
        <v>81</v>
      </c>
      <c r="AV767" s="12" t="s">
        <v>90</v>
      </c>
      <c r="AW767" s="12" t="s">
        <v>30</v>
      </c>
      <c r="AX767" s="12" t="s">
        <v>81</v>
      </c>
      <c r="AY767" s="152" t="s">
        <v>211</v>
      </c>
    </row>
    <row r="768" spans="2:65" s="1" customFormat="1" ht="16.5" customHeight="1" x14ac:dyDescent="0.2">
      <c r="B768" s="32"/>
      <c r="C768" s="128" t="s">
        <v>1817</v>
      </c>
      <c r="D768" s="128" t="s">
        <v>212</v>
      </c>
      <c r="E768" s="129" t="s">
        <v>1818</v>
      </c>
      <c r="F768" s="130" t="s">
        <v>1819</v>
      </c>
      <c r="G768" s="131" t="s">
        <v>215</v>
      </c>
      <c r="H768" s="132">
        <v>138.90899999999999</v>
      </c>
      <c r="I768" s="133"/>
      <c r="J768" s="134">
        <f>ROUND(I768*H768,2)</f>
        <v>0</v>
      </c>
      <c r="K768" s="130" t="s">
        <v>216</v>
      </c>
      <c r="L768" s="32"/>
      <c r="M768" s="135" t="s">
        <v>1</v>
      </c>
      <c r="N768" s="136" t="s">
        <v>38</v>
      </c>
      <c r="P768" s="137">
        <f>O768*H768</f>
        <v>0</v>
      </c>
      <c r="Q768" s="137">
        <v>2.9999999999999997E-4</v>
      </c>
      <c r="R768" s="137">
        <f>Q768*H768</f>
        <v>4.1672699999999993E-2</v>
      </c>
      <c r="S768" s="137">
        <v>0</v>
      </c>
      <c r="T768" s="138">
        <f>S768*H768</f>
        <v>0</v>
      </c>
      <c r="AR768" s="139" t="s">
        <v>210</v>
      </c>
      <c r="AT768" s="139" t="s">
        <v>212</v>
      </c>
      <c r="AU768" s="139" t="s">
        <v>81</v>
      </c>
      <c r="AY768" s="17" t="s">
        <v>211</v>
      </c>
      <c r="BE768" s="140">
        <f>IF(N768="základní",J768,0)</f>
        <v>0</v>
      </c>
      <c r="BF768" s="140">
        <f>IF(N768="snížená",J768,0)</f>
        <v>0</v>
      </c>
      <c r="BG768" s="140">
        <f>IF(N768="zákl. přenesená",J768,0)</f>
        <v>0</v>
      </c>
      <c r="BH768" s="140">
        <f>IF(N768="sníž. přenesená",J768,0)</f>
        <v>0</v>
      </c>
      <c r="BI768" s="140">
        <f>IF(N768="nulová",J768,0)</f>
        <v>0</v>
      </c>
      <c r="BJ768" s="17" t="s">
        <v>81</v>
      </c>
      <c r="BK768" s="140">
        <f>ROUND(I768*H768,2)</f>
        <v>0</v>
      </c>
      <c r="BL768" s="17" t="s">
        <v>210</v>
      </c>
      <c r="BM768" s="139" t="s">
        <v>1820</v>
      </c>
    </row>
    <row r="769" spans="2:65" s="1" customFormat="1" ht="11.25" x14ac:dyDescent="0.2">
      <c r="B769" s="32"/>
      <c r="D769" s="141" t="s">
        <v>218</v>
      </c>
      <c r="F769" s="142" t="s">
        <v>1819</v>
      </c>
      <c r="I769" s="143"/>
      <c r="L769" s="32"/>
      <c r="M769" s="144"/>
      <c r="T769" s="56"/>
      <c r="AT769" s="17" t="s">
        <v>218</v>
      </c>
      <c r="AU769" s="17" t="s">
        <v>81</v>
      </c>
    </row>
    <row r="770" spans="2:65" s="12" customFormat="1" ht="11.25" x14ac:dyDescent="0.2">
      <c r="B770" s="151"/>
      <c r="D770" s="141" t="s">
        <v>220</v>
      </c>
      <c r="E770" s="152" t="s">
        <v>1821</v>
      </c>
      <c r="F770" s="153" t="s">
        <v>1225</v>
      </c>
      <c r="H770" s="154">
        <v>131.33000000000001</v>
      </c>
      <c r="I770" s="155"/>
      <c r="L770" s="151"/>
      <c r="M770" s="156"/>
      <c r="T770" s="157"/>
      <c r="AT770" s="152" t="s">
        <v>220</v>
      </c>
      <c r="AU770" s="152" t="s">
        <v>81</v>
      </c>
      <c r="AV770" s="12" t="s">
        <v>90</v>
      </c>
      <c r="AW770" s="12" t="s">
        <v>30</v>
      </c>
      <c r="AX770" s="12" t="s">
        <v>73</v>
      </c>
      <c r="AY770" s="152" t="s">
        <v>211</v>
      </c>
    </row>
    <row r="771" spans="2:65" s="12" customFormat="1" ht="11.25" x14ac:dyDescent="0.2">
      <c r="B771" s="151"/>
      <c r="D771" s="141" t="s">
        <v>220</v>
      </c>
      <c r="E771" s="152" t="s">
        <v>737</v>
      </c>
      <c r="F771" s="153" t="s">
        <v>1814</v>
      </c>
      <c r="H771" s="154">
        <v>7.5789999999999997</v>
      </c>
      <c r="I771" s="155"/>
      <c r="L771" s="151"/>
      <c r="M771" s="156"/>
      <c r="T771" s="157"/>
      <c r="AT771" s="152" t="s">
        <v>220</v>
      </c>
      <c r="AU771" s="152" t="s">
        <v>81</v>
      </c>
      <c r="AV771" s="12" t="s">
        <v>90</v>
      </c>
      <c r="AW771" s="12" t="s">
        <v>30</v>
      </c>
      <c r="AX771" s="12" t="s">
        <v>73</v>
      </c>
      <c r="AY771" s="152" t="s">
        <v>211</v>
      </c>
    </row>
    <row r="772" spans="2:65" s="12" customFormat="1" ht="11.25" x14ac:dyDescent="0.2">
      <c r="B772" s="151"/>
      <c r="D772" s="141" t="s">
        <v>220</v>
      </c>
      <c r="E772" s="152" t="s">
        <v>1822</v>
      </c>
      <c r="F772" s="153" t="s">
        <v>1823</v>
      </c>
      <c r="H772" s="154">
        <v>138.90899999999999</v>
      </c>
      <c r="I772" s="155"/>
      <c r="L772" s="151"/>
      <c r="M772" s="156"/>
      <c r="T772" s="157"/>
      <c r="AT772" s="152" t="s">
        <v>220</v>
      </c>
      <c r="AU772" s="152" t="s">
        <v>81</v>
      </c>
      <c r="AV772" s="12" t="s">
        <v>90</v>
      </c>
      <c r="AW772" s="12" t="s">
        <v>30</v>
      </c>
      <c r="AX772" s="12" t="s">
        <v>81</v>
      </c>
      <c r="AY772" s="152" t="s">
        <v>211</v>
      </c>
    </row>
    <row r="773" spans="2:65" s="1" customFormat="1" ht="21.75" customHeight="1" x14ac:dyDescent="0.2">
      <c r="B773" s="32"/>
      <c r="C773" s="128" t="s">
        <v>1824</v>
      </c>
      <c r="D773" s="128" t="s">
        <v>212</v>
      </c>
      <c r="E773" s="129" t="s">
        <v>1825</v>
      </c>
      <c r="F773" s="130" t="s">
        <v>1826</v>
      </c>
      <c r="G773" s="131" t="s">
        <v>230</v>
      </c>
      <c r="H773" s="132">
        <v>127.79</v>
      </c>
      <c r="I773" s="133"/>
      <c r="J773" s="134">
        <f>ROUND(I773*H773,2)</f>
        <v>0</v>
      </c>
      <c r="K773" s="130" t="s">
        <v>216</v>
      </c>
      <c r="L773" s="32"/>
      <c r="M773" s="135" t="s">
        <v>1</v>
      </c>
      <c r="N773" s="136" t="s">
        <v>38</v>
      </c>
      <c r="P773" s="137">
        <f>O773*H773</f>
        <v>0</v>
      </c>
      <c r="Q773" s="137">
        <v>4.2999999999999999E-4</v>
      </c>
      <c r="R773" s="137">
        <f>Q773*H773</f>
        <v>5.4949700000000004E-2</v>
      </c>
      <c r="S773" s="137">
        <v>0</v>
      </c>
      <c r="T773" s="138">
        <f>S773*H773</f>
        <v>0</v>
      </c>
      <c r="AR773" s="139" t="s">
        <v>210</v>
      </c>
      <c r="AT773" s="139" t="s">
        <v>212</v>
      </c>
      <c r="AU773" s="139" t="s">
        <v>81</v>
      </c>
      <c r="AY773" s="17" t="s">
        <v>211</v>
      </c>
      <c r="BE773" s="140">
        <f>IF(N773="základní",J773,0)</f>
        <v>0</v>
      </c>
      <c r="BF773" s="140">
        <f>IF(N773="snížená",J773,0)</f>
        <v>0</v>
      </c>
      <c r="BG773" s="140">
        <f>IF(N773="zákl. přenesená",J773,0)</f>
        <v>0</v>
      </c>
      <c r="BH773" s="140">
        <f>IF(N773="sníž. přenesená",J773,0)</f>
        <v>0</v>
      </c>
      <c r="BI773" s="140">
        <f>IF(N773="nulová",J773,0)</f>
        <v>0</v>
      </c>
      <c r="BJ773" s="17" t="s">
        <v>81</v>
      </c>
      <c r="BK773" s="140">
        <f>ROUND(I773*H773,2)</f>
        <v>0</v>
      </c>
      <c r="BL773" s="17" t="s">
        <v>210</v>
      </c>
      <c r="BM773" s="139" t="s">
        <v>1827</v>
      </c>
    </row>
    <row r="774" spans="2:65" s="1" customFormat="1" ht="11.25" x14ac:dyDescent="0.2">
      <c r="B774" s="32"/>
      <c r="D774" s="141" t="s">
        <v>218</v>
      </c>
      <c r="F774" s="142" t="s">
        <v>1826</v>
      </c>
      <c r="I774" s="143"/>
      <c r="L774" s="32"/>
      <c r="M774" s="144"/>
      <c r="T774" s="56"/>
      <c r="AT774" s="17" t="s">
        <v>218</v>
      </c>
      <c r="AU774" s="17" t="s">
        <v>81</v>
      </c>
    </row>
    <row r="775" spans="2:65" s="11" customFormat="1" ht="11.25" x14ac:dyDescent="0.2">
      <c r="B775" s="145"/>
      <c r="D775" s="141" t="s">
        <v>220</v>
      </c>
      <c r="E775" s="146" t="s">
        <v>1</v>
      </c>
      <c r="F775" s="147" t="s">
        <v>1828</v>
      </c>
      <c r="H775" s="146" t="s">
        <v>1</v>
      </c>
      <c r="I775" s="148"/>
      <c r="L775" s="145"/>
      <c r="M775" s="149"/>
      <c r="T775" s="150"/>
      <c r="AT775" s="146" t="s">
        <v>220</v>
      </c>
      <c r="AU775" s="146" t="s">
        <v>81</v>
      </c>
      <c r="AV775" s="11" t="s">
        <v>81</v>
      </c>
      <c r="AW775" s="11" t="s">
        <v>30</v>
      </c>
      <c r="AX775" s="11" t="s">
        <v>73</v>
      </c>
      <c r="AY775" s="146" t="s">
        <v>211</v>
      </c>
    </row>
    <row r="776" spans="2:65" s="12" customFormat="1" ht="22.5" x14ac:dyDescent="0.2">
      <c r="B776" s="151"/>
      <c r="D776" s="141" t="s">
        <v>220</v>
      </c>
      <c r="E776" s="152" t="s">
        <v>1829</v>
      </c>
      <c r="F776" s="153" t="s">
        <v>1830</v>
      </c>
      <c r="H776" s="154">
        <v>88.49</v>
      </c>
      <c r="I776" s="155"/>
      <c r="L776" s="151"/>
      <c r="M776" s="156"/>
      <c r="T776" s="157"/>
      <c r="AT776" s="152" t="s">
        <v>220</v>
      </c>
      <c r="AU776" s="152" t="s">
        <v>81</v>
      </c>
      <c r="AV776" s="12" t="s">
        <v>90</v>
      </c>
      <c r="AW776" s="12" t="s">
        <v>30</v>
      </c>
      <c r="AX776" s="12" t="s">
        <v>73</v>
      </c>
      <c r="AY776" s="152" t="s">
        <v>211</v>
      </c>
    </row>
    <row r="777" spans="2:65" s="12" customFormat="1" ht="11.25" x14ac:dyDescent="0.2">
      <c r="B777" s="151"/>
      <c r="D777" s="141" t="s">
        <v>220</v>
      </c>
      <c r="E777" s="152" t="s">
        <v>738</v>
      </c>
      <c r="F777" s="153" t="s">
        <v>1831</v>
      </c>
      <c r="H777" s="154">
        <v>-12.7</v>
      </c>
      <c r="I777" s="155"/>
      <c r="L777" s="151"/>
      <c r="M777" s="156"/>
      <c r="T777" s="157"/>
      <c r="AT777" s="152" t="s">
        <v>220</v>
      </c>
      <c r="AU777" s="152" t="s">
        <v>81</v>
      </c>
      <c r="AV777" s="12" t="s">
        <v>90</v>
      </c>
      <c r="AW777" s="12" t="s">
        <v>30</v>
      </c>
      <c r="AX777" s="12" t="s">
        <v>73</v>
      </c>
      <c r="AY777" s="152" t="s">
        <v>211</v>
      </c>
    </row>
    <row r="778" spans="2:65" s="12" customFormat="1" ht="11.25" x14ac:dyDescent="0.2">
      <c r="B778" s="151"/>
      <c r="D778" s="141" t="s">
        <v>220</v>
      </c>
      <c r="E778" s="152" t="s">
        <v>783</v>
      </c>
      <c r="F778" s="153" t="s">
        <v>1832</v>
      </c>
      <c r="H778" s="154">
        <v>52</v>
      </c>
      <c r="I778" s="155"/>
      <c r="L778" s="151"/>
      <c r="M778" s="156"/>
      <c r="T778" s="157"/>
      <c r="AT778" s="152" t="s">
        <v>220</v>
      </c>
      <c r="AU778" s="152" t="s">
        <v>81</v>
      </c>
      <c r="AV778" s="12" t="s">
        <v>90</v>
      </c>
      <c r="AW778" s="12" t="s">
        <v>30</v>
      </c>
      <c r="AX778" s="12" t="s">
        <v>73</v>
      </c>
      <c r="AY778" s="152" t="s">
        <v>211</v>
      </c>
    </row>
    <row r="779" spans="2:65" s="12" customFormat="1" ht="11.25" x14ac:dyDescent="0.2">
      <c r="B779" s="151"/>
      <c r="D779" s="141" t="s">
        <v>220</v>
      </c>
      <c r="E779" s="152" t="s">
        <v>1833</v>
      </c>
      <c r="F779" s="153" t="s">
        <v>1834</v>
      </c>
      <c r="H779" s="154">
        <v>127.79</v>
      </c>
      <c r="I779" s="155"/>
      <c r="L779" s="151"/>
      <c r="M779" s="156"/>
      <c r="T779" s="157"/>
      <c r="AT779" s="152" t="s">
        <v>220</v>
      </c>
      <c r="AU779" s="152" t="s">
        <v>81</v>
      </c>
      <c r="AV779" s="12" t="s">
        <v>90</v>
      </c>
      <c r="AW779" s="12" t="s">
        <v>30</v>
      </c>
      <c r="AX779" s="12" t="s">
        <v>81</v>
      </c>
      <c r="AY779" s="152" t="s">
        <v>211</v>
      </c>
    </row>
    <row r="780" spans="2:65" s="1" customFormat="1" ht="16.5" customHeight="1" x14ac:dyDescent="0.2">
      <c r="B780" s="32"/>
      <c r="C780" s="158" t="s">
        <v>1835</v>
      </c>
      <c r="D780" s="158" t="s">
        <v>230</v>
      </c>
      <c r="E780" s="159" t="s">
        <v>1836</v>
      </c>
      <c r="F780" s="160" t="s">
        <v>1837</v>
      </c>
      <c r="G780" s="161" t="s">
        <v>294</v>
      </c>
      <c r="H780" s="162">
        <v>284.97199999999998</v>
      </c>
      <c r="I780" s="163"/>
      <c r="J780" s="164">
        <f>ROUND(I780*H780,2)</f>
        <v>0</v>
      </c>
      <c r="K780" s="160" t="s">
        <v>216</v>
      </c>
      <c r="L780" s="165"/>
      <c r="M780" s="166" t="s">
        <v>1</v>
      </c>
      <c r="N780" s="167" t="s">
        <v>38</v>
      </c>
      <c r="P780" s="137">
        <f>O780*H780</f>
        <v>0</v>
      </c>
      <c r="Q780" s="137">
        <v>8.9999999999999998E-4</v>
      </c>
      <c r="R780" s="137">
        <f>Q780*H780</f>
        <v>0.25647479999999995</v>
      </c>
      <c r="S780" s="137">
        <v>0</v>
      </c>
      <c r="T780" s="138">
        <f>S780*H780</f>
        <v>0</v>
      </c>
      <c r="AR780" s="139" t="s">
        <v>244</v>
      </c>
      <c r="AT780" s="139" t="s">
        <v>230</v>
      </c>
      <c r="AU780" s="139" t="s">
        <v>81</v>
      </c>
      <c r="AY780" s="17" t="s">
        <v>211</v>
      </c>
      <c r="BE780" s="140">
        <f>IF(N780="základní",J780,0)</f>
        <v>0</v>
      </c>
      <c r="BF780" s="140">
        <f>IF(N780="snížená",J780,0)</f>
        <v>0</v>
      </c>
      <c r="BG780" s="140">
        <f>IF(N780="zákl. přenesená",J780,0)</f>
        <v>0</v>
      </c>
      <c r="BH780" s="140">
        <f>IF(N780="sníž. přenesená",J780,0)</f>
        <v>0</v>
      </c>
      <c r="BI780" s="140">
        <f>IF(N780="nulová",J780,0)</f>
        <v>0</v>
      </c>
      <c r="BJ780" s="17" t="s">
        <v>81</v>
      </c>
      <c r="BK780" s="140">
        <f>ROUND(I780*H780,2)</f>
        <v>0</v>
      </c>
      <c r="BL780" s="17" t="s">
        <v>210</v>
      </c>
      <c r="BM780" s="139" t="s">
        <v>1838</v>
      </c>
    </row>
    <row r="781" spans="2:65" s="1" customFormat="1" ht="11.25" x14ac:dyDescent="0.2">
      <c r="B781" s="32"/>
      <c r="D781" s="141" t="s">
        <v>218</v>
      </c>
      <c r="F781" s="142" t="s">
        <v>1837</v>
      </c>
      <c r="I781" s="143"/>
      <c r="L781" s="32"/>
      <c r="M781" s="144"/>
      <c r="T781" s="56"/>
      <c r="AT781" s="17" t="s">
        <v>218</v>
      </c>
      <c r="AU781" s="17" t="s">
        <v>81</v>
      </c>
    </row>
    <row r="782" spans="2:65" s="1" customFormat="1" ht="24.2" customHeight="1" x14ac:dyDescent="0.2">
      <c r="B782" s="32"/>
      <c r="C782" s="128" t="s">
        <v>1839</v>
      </c>
      <c r="D782" s="128" t="s">
        <v>212</v>
      </c>
      <c r="E782" s="129" t="s">
        <v>1840</v>
      </c>
      <c r="F782" s="130" t="s">
        <v>1841</v>
      </c>
      <c r="G782" s="131" t="s">
        <v>215</v>
      </c>
      <c r="H782" s="132">
        <v>131.33000000000001</v>
      </c>
      <c r="I782" s="133"/>
      <c r="J782" s="134">
        <f>ROUND(I782*H782,2)</f>
        <v>0</v>
      </c>
      <c r="K782" s="130" t="s">
        <v>216</v>
      </c>
      <c r="L782" s="32"/>
      <c r="M782" s="135" t="s">
        <v>1</v>
      </c>
      <c r="N782" s="136" t="s">
        <v>38</v>
      </c>
      <c r="P782" s="137">
        <f>O782*H782</f>
        <v>0</v>
      </c>
      <c r="Q782" s="137">
        <v>8.9999999999999993E-3</v>
      </c>
      <c r="R782" s="137">
        <f>Q782*H782</f>
        <v>1.18197</v>
      </c>
      <c r="S782" s="137">
        <v>0</v>
      </c>
      <c r="T782" s="138">
        <f>S782*H782</f>
        <v>0</v>
      </c>
      <c r="AR782" s="139" t="s">
        <v>210</v>
      </c>
      <c r="AT782" s="139" t="s">
        <v>212</v>
      </c>
      <c r="AU782" s="139" t="s">
        <v>81</v>
      </c>
      <c r="AY782" s="17" t="s">
        <v>211</v>
      </c>
      <c r="BE782" s="140">
        <f>IF(N782="základní",J782,0)</f>
        <v>0</v>
      </c>
      <c r="BF782" s="140">
        <f>IF(N782="snížená",J782,0)</f>
        <v>0</v>
      </c>
      <c r="BG782" s="140">
        <f>IF(N782="zákl. přenesená",J782,0)</f>
        <v>0</v>
      </c>
      <c r="BH782" s="140">
        <f>IF(N782="sníž. přenesená",J782,0)</f>
        <v>0</v>
      </c>
      <c r="BI782" s="140">
        <f>IF(N782="nulová",J782,0)</f>
        <v>0</v>
      </c>
      <c r="BJ782" s="17" t="s">
        <v>81</v>
      </c>
      <c r="BK782" s="140">
        <f>ROUND(I782*H782,2)</f>
        <v>0</v>
      </c>
      <c r="BL782" s="17" t="s">
        <v>210</v>
      </c>
      <c r="BM782" s="139" t="s">
        <v>1842</v>
      </c>
    </row>
    <row r="783" spans="2:65" s="1" customFormat="1" ht="19.5" x14ac:dyDescent="0.2">
      <c r="B783" s="32"/>
      <c r="D783" s="141" t="s">
        <v>218</v>
      </c>
      <c r="F783" s="142" t="s">
        <v>1843</v>
      </c>
      <c r="I783" s="143"/>
      <c r="L783" s="32"/>
      <c r="M783" s="144"/>
      <c r="T783" s="56"/>
      <c r="AT783" s="17" t="s">
        <v>218</v>
      </c>
      <c r="AU783" s="17" t="s">
        <v>81</v>
      </c>
    </row>
    <row r="784" spans="2:65" s="12" customFormat="1" ht="11.25" x14ac:dyDescent="0.2">
      <c r="B784" s="151"/>
      <c r="D784" s="141" t="s">
        <v>220</v>
      </c>
      <c r="E784" s="152" t="s">
        <v>1844</v>
      </c>
      <c r="F784" s="153" t="s">
        <v>1225</v>
      </c>
      <c r="H784" s="154">
        <v>131.33000000000001</v>
      </c>
      <c r="I784" s="155"/>
      <c r="L784" s="151"/>
      <c r="M784" s="156"/>
      <c r="T784" s="157"/>
      <c r="AT784" s="152" t="s">
        <v>220</v>
      </c>
      <c r="AU784" s="152" t="s">
        <v>81</v>
      </c>
      <c r="AV784" s="12" t="s">
        <v>90</v>
      </c>
      <c r="AW784" s="12" t="s">
        <v>30</v>
      </c>
      <c r="AX784" s="12" t="s">
        <v>81</v>
      </c>
      <c r="AY784" s="152" t="s">
        <v>211</v>
      </c>
    </row>
    <row r="785" spans="2:65" s="1" customFormat="1" ht="24.2" customHeight="1" x14ac:dyDescent="0.2">
      <c r="B785" s="32"/>
      <c r="C785" s="158" t="s">
        <v>1845</v>
      </c>
      <c r="D785" s="158" t="s">
        <v>230</v>
      </c>
      <c r="E785" s="159" t="s">
        <v>1846</v>
      </c>
      <c r="F785" s="160" t="s">
        <v>1847</v>
      </c>
      <c r="G785" s="161" t="s">
        <v>215</v>
      </c>
      <c r="H785" s="162">
        <v>151.03</v>
      </c>
      <c r="I785" s="163"/>
      <c r="J785" s="164">
        <f>ROUND(I785*H785,2)</f>
        <v>0</v>
      </c>
      <c r="K785" s="160" t="s">
        <v>216</v>
      </c>
      <c r="L785" s="165"/>
      <c r="M785" s="166" t="s">
        <v>1</v>
      </c>
      <c r="N785" s="167" t="s">
        <v>38</v>
      </c>
      <c r="P785" s="137">
        <f>O785*H785</f>
        <v>0</v>
      </c>
      <c r="Q785" s="137">
        <v>1.9199999999999998E-2</v>
      </c>
      <c r="R785" s="137">
        <f>Q785*H785</f>
        <v>2.8997759999999997</v>
      </c>
      <c r="S785" s="137">
        <v>0</v>
      </c>
      <c r="T785" s="138">
        <f>S785*H785</f>
        <v>0</v>
      </c>
      <c r="AR785" s="139" t="s">
        <v>244</v>
      </c>
      <c r="AT785" s="139" t="s">
        <v>230</v>
      </c>
      <c r="AU785" s="139" t="s">
        <v>81</v>
      </c>
      <c r="AY785" s="17" t="s">
        <v>211</v>
      </c>
      <c r="BE785" s="140">
        <f>IF(N785="základní",J785,0)</f>
        <v>0</v>
      </c>
      <c r="BF785" s="140">
        <f>IF(N785="snížená",J785,0)</f>
        <v>0</v>
      </c>
      <c r="BG785" s="140">
        <f>IF(N785="zákl. přenesená",J785,0)</f>
        <v>0</v>
      </c>
      <c r="BH785" s="140">
        <f>IF(N785="sníž. přenesená",J785,0)</f>
        <v>0</v>
      </c>
      <c r="BI785" s="140">
        <f>IF(N785="nulová",J785,0)</f>
        <v>0</v>
      </c>
      <c r="BJ785" s="17" t="s">
        <v>81</v>
      </c>
      <c r="BK785" s="140">
        <f>ROUND(I785*H785,2)</f>
        <v>0</v>
      </c>
      <c r="BL785" s="17" t="s">
        <v>210</v>
      </c>
      <c r="BM785" s="139" t="s">
        <v>1848</v>
      </c>
    </row>
    <row r="786" spans="2:65" s="1" customFormat="1" ht="11.25" x14ac:dyDescent="0.2">
      <c r="B786" s="32"/>
      <c r="D786" s="141" t="s">
        <v>218</v>
      </c>
      <c r="F786" s="142" t="s">
        <v>1847</v>
      </c>
      <c r="I786" s="143"/>
      <c r="L786" s="32"/>
      <c r="M786" s="144"/>
      <c r="T786" s="56"/>
      <c r="AT786" s="17" t="s">
        <v>218</v>
      </c>
      <c r="AU786" s="17" t="s">
        <v>81</v>
      </c>
    </row>
    <row r="787" spans="2:65" s="1" customFormat="1" ht="24.2" customHeight="1" x14ac:dyDescent="0.2">
      <c r="B787" s="32"/>
      <c r="C787" s="128" t="s">
        <v>1849</v>
      </c>
      <c r="D787" s="128" t="s">
        <v>212</v>
      </c>
      <c r="E787" s="129" t="s">
        <v>1850</v>
      </c>
      <c r="F787" s="130" t="s">
        <v>1851</v>
      </c>
      <c r="G787" s="131" t="s">
        <v>1317</v>
      </c>
      <c r="H787" s="171"/>
      <c r="I787" s="133"/>
      <c r="J787" s="134">
        <f>ROUND(I787*H787,2)</f>
        <v>0</v>
      </c>
      <c r="K787" s="130" t="s">
        <v>216</v>
      </c>
      <c r="L787" s="32"/>
      <c r="M787" s="135" t="s">
        <v>1</v>
      </c>
      <c r="N787" s="136" t="s">
        <v>38</v>
      </c>
      <c r="P787" s="137">
        <f>O787*H787</f>
        <v>0</v>
      </c>
      <c r="Q787" s="137">
        <v>0</v>
      </c>
      <c r="R787" s="137">
        <f>Q787*H787</f>
        <v>0</v>
      </c>
      <c r="S787" s="137">
        <v>0</v>
      </c>
      <c r="T787" s="138">
        <f>S787*H787</f>
        <v>0</v>
      </c>
      <c r="AR787" s="139" t="s">
        <v>210</v>
      </c>
      <c r="AT787" s="139" t="s">
        <v>212</v>
      </c>
      <c r="AU787" s="139" t="s">
        <v>81</v>
      </c>
      <c r="AY787" s="17" t="s">
        <v>211</v>
      </c>
      <c r="BE787" s="140">
        <f>IF(N787="základní",J787,0)</f>
        <v>0</v>
      </c>
      <c r="BF787" s="140">
        <f>IF(N787="snížená",J787,0)</f>
        <v>0</v>
      </c>
      <c r="BG787" s="140">
        <f>IF(N787="zákl. přenesená",J787,0)</f>
        <v>0</v>
      </c>
      <c r="BH787" s="140">
        <f>IF(N787="sníž. přenesená",J787,0)</f>
        <v>0</v>
      </c>
      <c r="BI787" s="140">
        <f>IF(N787="nulová",J787,0)</f>
        <v>0</v>
      </c>
      <c r="BJ787" s="17" t="s">
        <v>81</v>
      </c>
      <c r="BK787" s="140">
        <f>ROUND(I787*H787,2)</f>
        <v>0</v>
      </c>
      <c r="BL787" s="17" t="s">
        <v>210</v>
      </c>
      <c r="BM787" s="139" t="s">
        <v>1852</v>
      </c>
    </row>
    <row r="788" spans="2:65" s="1" customFormat="1" ht="19.5" x14ac:dyDescent="0.2">
      <c r="B788" s="32"/>
      <c r="D788" s="141" t="s">
        <v>218</v>
      </c>
      <c r="F788" s="142" t="s">
        <v>1851</v>
      </c>
      <c r="I788" s="143"/>
      <c r="L788" s="32"/>
      <c r="M788" s="144"/>
      <c r="T788" s="56"/>
      <c r="AT788" s="17" t="s">
        <v>218</v>
      </c>
      <c r="AU788" s="17" t="s">
        <v>81</v>
      </c>
    </row>
    <row r="789" spans="2:65" s="10" customFormat="1" ht="25.9" customHeight="1" x14ac:dyDescent="0.2">
      <c r="B789" s="118"/>
      <c r="D789" s="119" t="s">
        <v>72</v>
      </c>
      <c r="E789" s="120" t="s">
        <v>1853</v>
      </c>
      <c r="F789" s="120" t="s">
        <v>1854</v>
      </c>
      <c r="I789" s="121"/>
      <c r="J789" s="122">
        <f>BK789</f>
        <v>0</v>
      </c>
      <c r="L789" s="118"/>
      <c r="M789" s="123"/>
      <c r="P789" s="124">
        <f>SUM(P790:P816)</f>
        <v>0</v>
      </c>
      <c r="R789" s="124">
        <f>SUM(R790:R816)</f>
        <v>3.0233902700000002</v>
      </c>
      <c r="T789" s="125">
        <f>SUM(T790:T816)</f>
        <v>0</v>
      </c>
      <c r="AR789" s="119" t="s">
        <v>210</v>
      </c>
      <c r="AT789" s="126" t="s">
        <v>72</v>
      </c>
      <c r="AU789" s="126" t="s">
        <v>73</v>
      </c>
      <c r="AY789" s="119" t="s">
        <v>211</v>
      </c>
      <c r="BK789" s="127">
        <f>SUM(BK790:BK816)</f>
        <v>0</v>
      </c>
    </row>
    <row r="790" spans="2:65" s="1" customFormat="1" ht="16.5" customHeight="1" x14ac:dyDescent="0.2">
      <c r="B790" s="32"/>
      <c r="C790" s="128" t="s">
        <v>1855</v>
      </c>
      <c r="D790" s="128" t="s">
        <v>212</v>
      </c>
      <c r="E790" s="129" t="s">
        <v>1856</v>
      </c>
      <c r="F790" s="130" t="s">
        <v>1857</v>
      </c>
      <c r="G790" s="131" t="s">
        <v>215</v>
      </c>
      <c r="H790" s="132">
        <v>93.123999999999995</v>
      </c>
      <c r="I790" s="133"/>
      <c r="J790" s="134">
        <f>ROUND(I790*H790,2)</f>
        <v>0</v>
      </c>
      <c r="K790" s="130" t="s">
        <v>216</v>
      </c>
      <c r="L790" s="32"/>
      <c r="M790" s="135" t="s">
        <v>1</v>
      </c>
      <c r="N790" s="136" t="s">
        <v>38</v>
      </c>
      <c r="P790" s="137">
        <f>O790*H790</f>
        <v>0</v>
      </c>
      <c r="Q790" s="137">
        <v>0</v>
      </c>
      <c r="R790" s="137">
        <f>Q790*H790</f>
        <v>0</v>
      </c>
      <c r="S790" s="137">
        <v>0</v>
      </c>
      <c r="T790" s="138">
        <f>S790*H790</f>
        <v>0</v>
      </c>
      <c r="AR790" s="139" t="s">
        <v>210</v>
      </c>
      <c r="AT790" s="139" t="s">
        <v>212</v>
      </c>
      <c r="AU790" s="139" t="s">
        <v>81</v>
      </c>
      <c r="AY790" s="17" t="s">
        <v>211</v>
      </c>
      <c r="BE790" s="140">
        <f>IF(N790="základní",J790,0)</f>
        <v>0</v>
      </c>
      <c r="BF790" s="140">
        <f>IF(N790="snížená",J790,0)</f>
        <v>0</v>
      </c>
      <c r="BG790" s="140">
        <f>IF(N790="zákl. přenesená",J790,0)</f>
        <v>0</v>
      </c>
      <c r="BH790" s="140">
        <f>IF(N790="sníž. přenesená",J790,0)</f>
        <v>0</v>
      </c>
      <c r="BI790" s="140">
        <f>IF(N790="nulová",J790,0)</f>
        <v>0</v>
      </c>
      <c r="BJ790" s="17" t="s">
        <v>81</v>
      </c>
      <c r="BK790" s="140">
        <f>ROUND(I790*H790,2)</f>
        <v>0</v>
      </c>
      <c r="BL790" s="17" t="s">
        <v>210</v>
      </c>
      <c r="BM790" s="139" t="s">
        <v>1858</v>
      </c>
    </row>
    <row r="791" spans="2:65" s="1" customFormat="1" ht="11.25" x14ac:dyDescent="0.2">
      <c r="B791" s="32"/>
      <c r="D791" s="141" t="s">
        <v>218</v>
      </c>
      <c r="F791" s="142" t="s">
        <v>1857</v>
      </c>
      <c r="I791" s="143"/>
      <c r="L791" s="32"/>
      <c r="M791" s="144"/>
      <c r="T791" s="56"/>
      <c r="AT791" s="17" t="s">
        <v>218</v>
      </c>
      <c r="AU791" s="17" t="s">
        <v>81</v>
      </c>
    </row>
    <row r="792" spans="2:65" s="11" customFormat="1" ht="11.25" x14ac:dyDescent="0.2">
      <c r="B792" s="145"/>
      <c r="D792" s="141" t="s">
        <v>220</v>
      </c>
      <c r="E792" s="146" t="s">
        <v>1</v>
      </c>
      <c r="F792" s="147" t="s">
        <v>1828</v>
      </c>
      <c r="H792" s="146" t="s">
        <v>1</v>
      </c>
      <c r="I792" s="148"/>
      <c r="L792" s="145"/>
      <c r="M792" s="149"/>
      <c r="T792" s="150"/>
      <c r="AT792" s="146" t="s">
        <v>220</v>
      </c>
      <c r="AU792" s="146" t="s">
        <v>81</v>
      </c>
      <c r="AV792" s="11" t="s">
        <v>81</v>
      </c>
      <c r="AW792" s="11" t="s">
        <v>30</v>
      </c>
      <c r="AX792" s="11" t="s">
        <v>73</v>
      </c>
      <c r="AY792" s="146" t="s">
        <v>211</v>
      </c>
    </row>
    <row r="793" spans="2:65" s="12" customFormat="1" ht="11.25" x14ac:dyDescent="0.2">
      <c r="B793" s="151"/>
      <c r="D793" s="141" t="s">
        <v>220</v>
      </c>
      <c r="E793" s="152" t="s">
        <v>1859</v>
      </c>
      <c r="F793" s="153" t="s">
        <v>1860</v>
      </c>
      <c r="H793" s="154">
        <v>31.602</v>
      </c>
      <c r="I793" s="155"/>
      <c r="L793" s="151"/>
      <c r="M793" s="156"/>
      <c r="T793" s="157"/>
      <c r="AT793" s="152" t="s">
        <v>220</v>
      </c>
      <c r="AU793" s="152" t="s">
        <v>81</v>
      </c>
      <c r="AV793" s="12" t="s">
        <v>90</v>
      </c>
      <c r="AW793" s="12" t="s">
        <v>30</v>
      </c>
      <c r="AX793" s="12" t="s">
        <v>73</v>
      </c>
      <c r="AY793" s="152" t="s">
        <v>211</v>
      </c>
    </row>
    <row r="794" spans="2:65" s="12" customFormat="1" ht="22.5" x14ac:dyDescent="0.2">
      <c r="B794" s="151"/>
      <c r="D794" s="141" t="s">
        <v>220</v>
      </c>
      <c r="E794" s="152" t="s">
        <v>740</v>
      </c>
      <c r="F794" s="153" t="s">
        <v>1861</v>
      </c>
      <c r="H794" s="154">
        <v>71.87</v>
      </c>
      <c r="I794" s="155"/>
      <c r="L794" s="151"/>
      <c r="M794" s="156"/>
      <c r="T794" s="157"/>
      <c r="AT794" s="152" t="s">
        <v>220</v>
      </c>
      <c r="AU794" s="152" t="s">
        <v>81</v>
      </c>
      <c r="AV794" s="12" t="s">
        <v>90</v>
      </c>
      <c r="AW794" s="12" t="s">
        <v>30</v>
      </c>
      <c r="AX794" s="12" t="s">
        <v>73</v>
      </c>
      <c r="AY794" s="152" t="s">
        <v>211</v>
      </c>
    </row>
    <row r="795" spans="2:65" s="12" customFormat="1" ht="11.25" x14ac:dyDescent="0.2">
      <c r="B795" s="151"/>
      <c r="D795" s="141" t="s">
        <v>220</v>
      </c>
      <c r="E795" s="152" t="s">
        <v>784</v>
      </c>
      <c r="F795" s="153" t="s">
        <v>1862</v>
      </c>
      <c r="H795" s="154">
        <v>9.1300000000000008</v>
      </c>
      <c r="I795" s="155"/>
      <c r="L795" s="151"/>
      <c r="M795" s="156"/>
      <c r="T795" s="157"/>
      <c r="AT795" s="152" t="s">
        <v>220</v>
      </c>
      <c r="AU795" s="152" t="s">
        <v>81</v>
      </c>
      <c r="AV795" s="12" t="s">
        <v>90</v>
      </c>
      <c r="AW795" s="12" t="s">
        <v>30</v>
      </c>
      <c r="AX795" s="12" t="s">
        <v>73</v>
      </c>
      <c r="AY795" s="152" t="s">
        <v>211</v>
      </c>
    </row>
    <row r="796" spans="2:65" s="11" customFormat="1" ht="11.25" x14ac:dyDescent="0.2">
      <c r="B796" s="145"/>
      <c r="D796" s="141" t="s">
        <v>220</v>
      </c>
      <c r="E796" s="146" t="s">
        <v>1</v>
      </c>
      <c r="F796" s="147" t="s">
        <v>1863</v>
      </c>
      <c r="H796" s="146" t="s">
        <v>1</v>
      </c>
      <c r="I796" s="148"/>
      <c r="L796" s="145"/>
      <c r="M796" s="149"/>
      <c r="T796" s="150"/>
      <c r="AT796" s="146" t="s">
        <v>220</v>
      </c>
      <c r="AU796" s="146" t="s">
        <v>81</v>
      </c>
      <c r="AV796" s="11" t="s">
        <v>81</v>
      </c>
      <c r="AW796" s="11" t="s">
        <v>30</v>
      </c>
      <c r="AX796" s="11" t="s">
        <v>73</v>
      </c>
      <c r="AY796" s="146" t="s">
        <v>211</v>
      </c>
    </row>
    <row r="797" spans="2:65" s="12" customFormat="1" ht="11.25" x14ac:dyDescent="0.2">
      <c r="B797" s="151"/>
      <c r="D797" s="141" t="s">
        <v>220</v>
      </c>
      <c r="E797" s="152" t="s">
        <v>809</v>
      </c>
      <c r="F797" s="153" t="s">
        <v>1864</v>
      </c>
      <c r="H797" s="154">
        <v>-1.64</v>
      </c>
      <c r="I797" s="155"/>
      <c r="L797" s="151"/>
      <c r="M797" s="156"/>
      <c r="T797" s="157"/>
      <c r="AT797" s="152" t="s">
        <v>220</v>
      </c>
      <c r="AU797" s="152" t="s">
        <v>81</v>
      </c>
      <c r="AV797" s="12" t="s">
        <v>90</v>
      </c>
      <c r="AW797" s="12" t="s">
        <v>30</v>
      </c>
      <c r="AX797" s="12" t="s">
        <v>73</v>
      </c>
      <c r="AY797" s="152" t="s">
        <v>211</v>
      </c>
    </row>
    <row r="798" spans="2:65" s="12" customFormat="1" ht="11.25" x14ac:dyDescent="0.2">
      <c r="B798" s="151"/>
      <c r="D798" s="141" t="s">
        <v>220</v>
      </c>
      <c r="E798" s="152" t="s">
        <v>823</v>
      </c>
      <c r="F798" s="153" t="s">
        <v>1865</v>
      </c>
      <c r="H798" s="154">
        <v>-9.2249999999999996</v>
      </c>
      <c r="I798" s="155"/>
      <c r="L798" s="151"/>
      <c r="M798" s="156"/>
      <c r="T798" s="157"/>
      <c r="AT798" s="152" t="s">
        <v>220</v>
      </c>
      <c r="AU798" s="152" t="s">
        <v>81</v>
      </c>
      <c r="AV798" s="12" t="s">
        <v>90</v>
      </c>
      <c r="AW798" s="12" t="s">
        <v>30</v>
      </c>
      <c r="AX798" s="12" t="s">
        <v>73</v>
      </c>
      <c r="AY798" s="152" t="s">
        <v>211</v>
      </c>
    </row>
    <row r="799" spans="2:65" s="12" customFormat="1" ht="11.25" x14ac:dyDescent="0.2">
      <c r="B799" s="151"/>
      <c r="D799" s="141" t="s">
        <v>220</v>
      </c>
      <c r="E799" s="152" t="s">
        <v>831</v>
      </c>
      <c r="F799" s="153" t="s">
        <v>1866</v>
      </c>
      <c r="H799" s="154">
        <v>-2.0499999999999998</v>
      </c>
      <c r="I799" s="155"/>
      <c r="L799" s="151"/>
      <c r="M799" s="156"/>
      <c r="T799" s="157"/>
      <c r="AT799" s="152" t="s">
        <v>220</v>
      </c>
      <c r="AU799" s="152" t="s">
        <v>81</v>
      </c>
      <c r="AV799" s="12" t="s">
        <v>90</v>
      </c>
      <c r="AW799" s="12" t="s">
        <v>30</v>
      </c>
      <c r="AX799" s="12" t="s">
        <v>73</v>
      </c>
      <c r="AY799" s="152" t="s">
        <v>211</v>
      </c>
    </row>
    <row r="800" spans="2:65" s="12" customFormat="1" ht="11.25" x14ac:dyDescent="0.2">
      <c r="B800" s="151"/>
      <c r="D800" s="141" t="s">
        <v>220</v>
      </c>
      <c r="E800" s="152" t="s">
        <v>837</v>
      </c>
      <c r="F800" s="153" t="s">
        <v>1867</v>
      </c>
      <c r="H800" s="154">
        <v>-6.5629999999999997</v>
      </c>
      <c r="I800" s="155"/>
      <c r="L800" s="151"/>
      <c r="M800" s="156"/>
      <c r="T800" s="157"/>
      <c r="AT800" s="152" t="s">
        <v>220</v>
      </c>
      <c r="AU800" s="152" t="s">
        <v>81</v>
      </c>
      <c r="AV800" s="12" t="s">
        <v>90</v>
      </c>
      <c r="AW800" s="12" t="s">
        <v>30</v>
      </c>
      <c r="AX800" s="12" t="s">
        <v>73</v>
      </c>
      <c r="AY800" s="152" t="s">
        <v>211</v>
      </c>
    </row>
    <row r="801" spans="2:65" s="12" customFormat="1" ht="11.25" x14ac:dyDescent="0.2">
      <c r="B801" s="151"/>
      <c r="D801" s="141" t="s">
        <v>220</v>
      </c>
      <c r="E801" s="152" t="s">
        <v>1868</v>
      </c>
      <c r="F801" s="153" t="s">
        <v>1869</v>
      </c>
      <c r="H801" s="154">
        <v>93.123999999999995</v>
      </c>
      <c r="I801" s="155"/>
      <c r="L801" s="151"/>
      <c r="M801" s="156"/>
      <c r="T801" s="157"/>
      <c r="AT801" s="152" t="s">
        <v>220</v>
      </c>
      <c r="AU801" s="152" t="s">
        <v>81</v>
      </c>
      <c r="AV801" s="12" t="s">
        <v>90</v>
      </c>
      <c r="AW801" s="12" t="s">
        <v>30</v>
      </c>
      <c r="AX801" s="12" t="s">
        <v>81</v>
      </c>
      <c r="AY801" s="152" t="s">
        <v>211</v>
      </c>
    </row>
    <row r="802" spans="2:65" s="1" customFormat="1" ht="16.5" customHeight="1" x14ac:dyDescent="0.2">
      <c r="B802" s="32"/>
      <c r="C802" s="128" t="s">
        <v>1870</v>
      </c>
      <c r="D802" s="128" t="s">
        <v>212</v>
      </c>
      <c r="E802" s="129" t="s">
        <v>1871</v>
      </c>
      <c r="F802" s="130" t="s">
        <v>1872</v>
      </c>
      <c r="G802" s="131" t="s">
        <v>215</v>
      </c>
      <c r="H802" s="132">
        <v>93.123999999999995</v>
      </c>
      <c r="I802" s="133"/>
      <c r="J802" s="134">
        <f>ROUND(I802*H802,2)</f>
        <v>0</v>
      </c>
      <c r="K802" s="130" t="s">
        <v>216</v>
      </c>
      <c r="L802" s="32"/>
      <c r="M802" s="135" t="s">
        <v>1</v>
      </c>
      <c r="N802" s="136" t="s">
        <v>38</v>
      </c>
      <c r="P802" s="137">
        <f>O802*H802</f>
        <v>0</v>
      </c>
      <c r="Q802" s="137">
        <v>2.9999999999999997E-4</v>
      </c>
      <c r="R802" s="137">
        <f>Q802*H802</f>
        <v>2.7937199999999995E-2</v>
      </c>
      <c r="S802" s="137">
        <v>0</v>
      </c>
      <c r="T802" s="138">
        <f>S802*H802</f>
        <v>0</v>
      </c>
      <c r="AR802" s="139" t="s">
        <v>210</v>
      </c>
      <c r="AT802" s="139" t="s">
        <v>212</v>
      </c>
      <c r="AU802" s="139" t="s">
        <v>81</v>
      </c>
      <c r="AY802" s="17" t="s">
        <v>211</v>
      </c>
      <c r="BE802" s="140">
        <f>IF(N802="základní",J802,0)</f>
        <v>0</v>
      </c>
      <c r="BF802" s="140">
        <f>IF(N802="snížená",J802,0)</f>
        <v>0</v>
      </c>
      <c r="BG802" s="140">
        <f>IF(N802="zákl. přenesená",J802,0)</f>
        <v>0</v>
      </c>
      <c r="BH802" s="140">
        <f>IF(N802="sníž. přenesená",J802,0)</f>
        <v>0</v>
      </c>
      <c r="BI802" s="140">
        <f>IF(N802="nulová",J802,0)</f>
        <v>0</v>
      </c>
      <c r="BJ802" s="17" t="s">
        <v>81</v>
      </c>
      <c r="BK802" s="140">
        <f>ROUND(I802*H802,2)</f>
        <v>0</v>
      </c>
      <c r="BL802" s="17" t="s">
        <v>210</v>
      </c>
      <c r="BM802" s="139" t="s">
        <v>1873</v>
      </c>
    </row>
    <row r="803" spans="2:65" s="1" customFormat="1" ht="11.25" x14ac:dyDescent="0.2">
      <c r="B803" s="32"/>
      <c r="D803" s="141" t="s">
        <v>218</v>
      </c>
      <c r="F803" s="142" t="s">
        <v>1872</v>
      </c>
      <c r="I803" s="143"/>
      <c r="L803" s="32"/>
      <c r="M803" s="144"/>
      <c r="T803" s="56"/>
      <c r="AT803" s="17" t="s">
        <v>218</v>
      </c>
      <c r="AU803" s="17" t="s">
        <v>81</v>
      </c>
    </row>
    <row r="804" spans="2:65" s="12" customFormat="1" ht="11.25" x14ac:dyDescent="0.2">
      <c r="B804" s="151"/>
      <c r="D804" s="141" t="s">
        <v>220</v>
      </c>
      <c r="E804" s="152" t="s">
        <v>1874</v>
      </c>
      <c r="F804" s="153" t="s">
        <v>1142</v>
      </c>
      <c r="H804" s="154">
        <v>93.123999999999995</v>
      </c>
      <c r="I804" s="155"/>
      <c r="L804" s="151"/>
      <c r="M804" s="156"/>
      <c r="T804" s="157"/>
      <c r="AT804" s="152" t="s">
        <v>220</v>
      </c>
      <c r="AU804" s="152" t="s">
        <v>81</v>
      </c>
      <c r="AV804" s="12" t="s">
        <v>90</v>
      </c>
      <c r="AW804" s="12" t="s">
        <v>30</v>
      </c>
      <c r="AX804" s="12" t="s">
        <v>81</v>
      </c>
      <c r="AY804" s="152" t="s">
        <v>211</v>
      </c>
    </row>
    <row r="805" spans="2:65" s="1" customFormat="1" ht="16.5" customHeight="1" x14ac:dyDescent="0.2">
      <c r="B805" s="32"/>
      <c r="C805" s="128" t="s">
        <v>1875</v>
      </c>
      <c r="D805" s="128" t="s">
        <v>212</v>
      </c>
      <c r="E805" s="129" t="s">
        <v>1876</v>
      </c>
      <c r="F805" s="130" t="s">
        <v>1877</v>
      </c>
      <c r="G805" s="131" t="s">
        <v>230</v>
      </c>
      <c r="H805" s="132">
        <v>55.874000000000002</v>
      </c>
      <c r="I805" s="133"/>
      <c r="J805" s="134">
        <f>ROUND(I805*H805,2)</f>
        <v>0</v>
      </c>
      <c r="K805" s="130" t="s">
        <v>216</v>
      </c>
      <c r="L805" s="32"/>
      <c r="M805" s="135" t="s">
        <v>1</v>
      </c>
      <c r="N805" s="136" t="s">
        <v>38</v>
      </c>
      <c r="P805" s="137">
        <f>O805*H805</f>
        <v>0</v>
      </c>
      <c r="Q805" s="137">
        <v>2.0000000000000001E-4</v>
      </c>
      <c r="R805" s="137">
        <f>Q805*H805</f>
        <v>1.11748E-2</v>
      </c>
      <c r="S805" s="137">
        <v>0</v>
      </c>
      <c r="T805" s="138">
        <f>S805*H805</f>
        <v>0</v>
      </c>
      <c r="AR805" s="139" t="s">
        <v>210</v>
      </c>
      <c r="AT805" s="139" t="s">
        <v>212</v>
      </c>
      <c r="AU805" s="139" t="s">
        <v>81</v>
      </c>
      <c r="AY805" s="17" t="s">
        <v>211</v>
      </c>
      <c r="BE805" s="140">
        <f>IF(N805="základní",J805,0)</f>
        <v>0</v>
      </c>
      <c r="BF805" s="140">
        <f>IF(N805="snížená",J805,0)</f>
        <v>0</v>
      </c>
      <c r="BG805" s="140">
        <f>IF(N805="zákl. přenesená",J805,0)</f>
        <v>0</v>
      </c>
      <c r="BH805" s="140">
        <f>IF(N805="sníž. přenesená",J805,0)</f>
        <v>0</v>
      </c>
      <c r="BI805" s="140">
        <f>IF(N805="nulová",J805,0)</f>
        <v>0</v>
      </c>
      <c r="BJ805" s="17" t="s">
        <v>81</v>
      </c>
      <c r="BK805" s="140">
        <f>ROUND(I805*H805,2)</f>
        <v>0</v>
      </c>
      <c r="BL805" s="17" t="s">
        <v>210</v>
      </c>
      <c r="BM805" s="139" t="s">
        <v>1878</v>
      </c>
    </row>
    <row r="806" spans="2:65" s="1" customFormat="1" ht="11.25" x14ac:dyDescent="0.2">
      <c r="B806" s="32"/>
      <c r="D806" s="141" t="s">
        <v>218</v>
      </c>
      <c r="F806" s="142" t="s">
        <v>1877</v>
      </c>
      <c r="I806" s="143"/>
      <c r="L806" s="32"/>
      <c r="M806" s="144"/>
      <c r="T806" s="56"/>
      <c r="AT806" s="17" t="s">
        <v>218</v>
      </c>
      <c r="AU806" s="17" t="s">
        <v>81</v>
      </c>
    </row>
    <row r="807" spans="2:65" s="12" customFormat="1" ht="11.25" x14ac:dyDescent="0.2">
      <c r="B807" s="151"/>
      <c r="D807" s="141" t="s">
        <v>220</v>
      </c>
      <c r="E807" s="152" t="s">
        <v>1879</v>
      </c>
      <c r="F807" s="153" t="s">
        <v>1880</v>
      </c>
      <c r="H807" s="154">
        <v>55.874000000000002</v>
      </c>
      <c r="I807" s="155"/>
      <c r="L807" s="151"/>
      <c r="M807" s="156"/>
      <c r="T807" s="157"/>
      <c r="AT807" s="152" t="s">
        <v>220</v>
      </c>
      <c r="AU807" s="152" t="s">
        <v>81</v>
      </c>
      <c r="AV807" s="12" t="s">
        <v>90</v>
      </c>
      <c r="AW807" s="12" t="s">
        <v>30</v>
      </c>
      <c r="AX807" s="12" t="s">
        <v>81</v>
      </c>
      <c r="AY807" s="152" t="s">
        <v>211</v>
      </c>
    </row>
    <row r="808" spans="2:65" s="1" customFormat="1" ht="16.5" customHeight="1" x14ac:dyDescent="0.2">
      <c r="B808" s="32"/>
      <c r="C808" s="158" t="s">
        <v>1881</v>
      </c>
      <c r="D808" s="158" t="s">
        <v>230</v>
      </c>
      <c r="E808" s="159" t="s">
        <v>1882</v>
      </c>
      <c r="F808" s="160" t="s">
        <v>1883</v>
      </c>
      <c r="G808" s="161" t="s">
        <v>230</v>
      </c>
      <c r="H808" s="162">
        <v>61.460999999999999</v>
      </c>
      <c r="I808" s="163"/>
      <c r="J808" s="164">
        <f>ROUND(I808*H808,2)</f>
        <v>0</v>
      </c>
      <c r="K808" s="160" t="s">
        <v>216</v>
      </c>
      <c r="L808" s="165"/>
      <c r="M808" s="166" t="s">
        <v>1</v>
      </c>
      <c r="N808" s="167" t="s">
        <v>38</v>
      </c>
      <c r="P808" s="137">
        <f>O808*H808</f>
        <v>0</v>
      </c>
      <c r="Q808" s="137">
        <v>6.9999999999999994E-5</v>
      </c>
      <c r="R808" s="137">
        <f>Q808*H808</f>
        <v>4.3022699999999995E-3</v>
      </c>
      <c r="S808" s="137">
        <v>0</v>
      </c>
      <c r="T808" s="138">
        <f>S808*H808</f>
        <v>0</v>
      </c>
      <c r="AR808" s="139" t="s">
        <v>244</v>
      </c>
      <c r="AT808" s="139" t="s">
        <v>230</v>
      </c>
      <c r="AU808" s="139" t="s">
        <v>81</v>
      </c>
      <c r="AY808" s="17" t="s">
        <v>211</v>
      </c>
      <c r="BE808" s="140">
        <f>IF(N808="základní",J808,0)</f>
        <v>0</v>
      </c>
      <c r="BF808" s="140">
        <f>IF(N808="snížená",J808,0)</f>
        <v>0</v>
      </c>
      <c r="BG808" s="140">
        <f>IF(N808="zákl. přenesená",J808,0)</f>
        <v>0</v>
      </c>
      <c r="BH808" s="140">
        <f>IF(N808="sníž. přenesená",J808,0)</f>
        <v>0</v>
      </c>
      <c r="BI808" s="140">
        <f>IF(N808="nulová",J808,0)</f>
        <v>0</v>
      </c>
      <c r="BJ808" s="17" t="s">
        <v>81</v>
      </c>
      <c r="BK808" s="140">
        <f>ROUND(I808*H808,2)</f>
        <v>0</v>
      </c>
      <c r="BL808" s="17" t="s">
        <v>210</v>
      </c>
      <c r="BM808" s="139" t="s">
        <v>1884</v>
      </c>
    </row>
    <row r="809" spans="2:65" s="1" customFormat="1" ht="11.25" x14ac:dyDescent="0.2">
      <c r="B809" s="32"/>
      <c r="D809" s="141" t="s">
        <v>218</v>
      </c>
      <c r="F809" s="142" t="s">
        <v>1883</v>
      </c>
      <c r="I809" s="143"/>
      <c r="L809" s="32"/>
      <c r="M809" s="144"/>
      <c r="T809" s="56"/>
      <c r="AT809" s="17" t="s">
        <v>218</v>
      </c>
      <c r="AU809" s="17" t="s">
        <v>81</v>
      </c>
    </row>
    <row r="810" spans="2:65" s="1" customFormat="1" ht="24.2" customHeight="1" x14ac:dyDescent="0.2">
      <c r="B810" s="32"/>
      <c r="C810" s="128" t="s">
        <v>1885</v>
      </c>
      <c r="D810" s="128" t="s">
        <v>212</v>
      </c>
      <c r="E810" s="129" t="s">
        <v>1886</v>
      </c>
      <c r="F810" s="130" t="s">
        <v>1887</v>
      </c>
      <c r="G810" s="131" t="s">
        <v>215</v>
      </c>
      <c r="H810" s="132">
        <v>93.123999999999995</v>
      </c>
      <c r="I810" s="133"/>
      <c r="J810" s="134">
        <f>ROUND(I810*H810,2)</f>
        <v>0</v>
      </c>
      <c r="K810" s="130" t="s">
        <v>216</v>
      </c>
      <c r="L810" s="32"/>
      <c r="M810" s="135" t="s">
        <v>1</v>
      </c>
      <c r="N810" s="136" t="s">
        <v>38</v>
      </c>
      <c r="P810" s="137">
        <f>O810*H810</f>
        <v>0</v>
      </c>
      <c r="Q810" s="137">
        <v>8.9999999999999993E-3</v>
      </c>
      <c r="R810" s="137">
        <f>Q810*H810</f>
        <v>0.83811599999999986</v>
      </c>
      <c r="S810" s="137">
        <v>0</v>
      </c>
      <c r="T810" s="138">
        <f>S810*H810</f>
        <v>0</v>
      </c>
      <c r="AR810" s="139" t="s">
        <v>210</v>
      </c>
      <c r="AT810" s="139" t="s">
        <v>212</v>
      </c>
      <c r="AU810" s="139" t="s">
        <v>81</v>
      </c>
      <c r="AY810" s="17" t="s">
        <v>211</v>
      </c>
      <c r="BE810" s="140">
        <f>IF(N810="základní",J810,0)</f>
        <v>0</v>
      </c>
      <c r="BF810" s="140">
        <f>IF(N810="snížená",J810,0)</f>
        <v>0</v>
      </c>
      <c r="BG810" s="140">
        <f>IF(N810="zákl. přenesená",J810,0)</f>
        <v>0</v>
      </c>
      <c r="BH810" s="140">
        <f>IF(N810="sníž. přenesená",J810,0)</f>
        <v>0</v>
      </c>
      <c r="BI810" s="140">
        <f>IF(N810="nulová",J810,0)</f>
        <v>0</v>
      </c>
      <c r="BJ810" s="17" t="s">
        <v>81</v>
      </c>
      <c r="BK810" s="140">
        <f>ROUND(I810*H810,2)</f>
        <v>0</v>
      </c>
      <c r="BL810" s="17" t="s">
        <v>210</v>
      </c>
      <c r="BM810" s="139" t="s">
        <v>1888</v>
      </c>
    </row>
    <row r="811" spans="2:65" s="1" customFormat="1" ht="11.25" x14ac:dyDescent="0.2">
      <c r="B811" s="32"/>
      <c r="D811" s="141" t="s">
        <v>218</v>
      </c>
      <c r="F811" s="142" t="s">
        <v>1887</v>
      </c>
      <c r="I811" s="143"/>
      <c r="L811" s="32"/>
      <c r="M811" s="144"/>
      <c r="T811" s="56"/>
      <c r="AT811" s="17" t="s">
        <v>218</v>
      </c>
      <c r="AU811" s="17" t="s">
        <v>81</v>
      </c>
    </row>
    <row r="812" spans="2:65" s="12" customFormat="1" ht="11.25" x14ac:dyDescent="0.2">
      <c r="B812" s="151"/>
      <c r="D812" s="141" t="s">
        <v>220</v>
      </c>
      <c r="E812" s="152" t="s">
        <v>1889</v>
      </c>
      <c r="F812" s="153" t="s">
        <v>1142</v>
      </c>
      <c r="H812" s="154">
        <v>93.123999999999995</v>
      </c>
      <c r="I812" s="155"/>
      <c r="L812" s="151"/>
      <c r="M812" s="156"/>
      <c r="T812" s="157"/>
      <c r="AT812" s="152" t="s">
        <v>220</v>
      </c>
      <c r="AU812" s="152" t="s">
        <v>81</v>
      </c>
      <c r="AV812" s="12" t="s">
        <v>90</v>
      </c>
      <c r="AW812" s="12" t="s">
        <v>30</v>
      </c>
      <c r="AX812" s="12" t="s">
        <v>81</v>
      </c>
      <c r="AY812" s="152" t="s">
        <v>211</v>
      </c>
    </row>
    <row r="813" spans="2:65" s="1" customFormat="1" ht="16.5" customHeight="1" x14ac:dyDescent="0.2">
      <c r="B813" s="32"/>
      <c r="C813" s="158" t="s">
        <v>1890</v>
      </c>
      <c r="D813" s="158" t="s">
        <v>230</v>
      </c>
      <c r="E813" s="159" t="s">
        <v>1891</v>
      </c>
      <c r="F813" s="160" t="s">
        <v>1892</v>
      </c>
      <c r="G813" s="161" t="s">
        <v>215</v>
      </c>
      <c r="H813" s="162">
        <v>107.093</v>
      </c>
      <c r="I813" s="163"/>
      <c r="J813" s="164">
        <f>ROUND(I813*H813,2)</f>
        <v>0</v>
      </c>
      <c r="K813" s="160" t="s">
        <v>216</v>
      </c>
      <c r="L813" s="165"/>
      <c r="M813" s="166" t="s">
        <v>1</v>
      </c>
      <c r="N813" s="167" t="s">
        <v>38</v>
      </c>
      <c r="P813" s="137">
        <f>O813*H813</f>
        <v>0</v>
      </c>
      <c r="Q813" s="137">
        <v>0.02</v>
      </c>
      <c r="R813" s="137">
        <f>Q813*H813</f>
        <v>2.1418600000000003</v>
      </c>
      <c r="S813" s="137">
        <v>0</v>
      </c>
      <c r="T813" s="138">
        <f>S813*H813</f>
        <v>0</v>
      </c>
      <c r="AR813" s="139" t="s">
        <v>244</v>
      </c>
      <c r="AT813" s="139" t="s">
        <v>230</v>
      </c>
      <c r="AU813" s="139" t="s">
        <v>81</v>
      </c>
      <c r="AY813" s="17" t="s">
        <v>211</v>
      </c>
      <c r="BE813" s="140">
        <f>IF(N813="základní",J813,0)</f>
        <v>0</v>
      </c>
      <c r="BF813" s="140">
        <f>IF(N813="snížená",J813,0)</f>
        <v>0</v>
      </c>
      <c r="BG813" s="140">
        <f>IF(N813="zákl. přenesená",J813,0)</f>
        <v>0</v>
      </c>
      <c r="BH813" s="140">
        <f>IF(N813="sníž. přenesená",J813,0)</f>
        <v>0</v>
      </c>
      <c r="BI813" s="140">
        <f>IF(N813="nulová",J813,0)</f>
        <v>0</v>
      </c>
      <c r="BJ813" s="17" t="s">
        <v>81</v>
      </c>
      <c r="BK813" s="140">
        <f>ROUND(I813*H813,2)</f>
        <v>0</v>
      </c>
      <c r="BL813" s="17" t="s">
        <v>210</v>
      </c>
      <c r="BM813" s="139" t="s">
        <v>1893</v>
      </c>
    </row>
    <row r="814" spans="2:65" s="1" customFormat="1" ht="11.25" x14ac:dyDescent="0.2">
      <c r="B814" s="32"/>
      <c r="D814" s="141" t="s">
        <v>218</v>
      </c>
      <c r="F814" s="142" t="s">
        <v>1892</v>
      </c>
      <c r="I814" s="143"/>
      <c r="L814" s="32"/>
      <c r="M814" s="144"/>
      <c r="T814" s="56"/>
      <c r="AT814" s="17" t="s">
        <v>218</v>
      </c>
      <c r="AU814" s="17" t="s">
        <v>81</v>
      </c>
    </row>
    <row r="815" spans="2:65" s="1" customFormat="1" ht="24.2" customHeight="1" x14ac:dyDescent="0.2">
      <c r="B815" s="32"/>
      <c r="C815" s="128" t="s">
        <v>1894</v>
      </c>
      <c r="D815" s="128" t="s">
        <v>212</v>
      </c>
      <c r="E815" s="129" t="s">
        <v>1895</v>
      </c>
      <c r="F815" s="130" t="s">
        <v>1896</v>
      </c>
      <c r="G815" s="131" t="s">
        <v>1317</v>
      </c>
      <c r="H815" s="171"/>
      <c r="I815" s="133"/>
      <c r="J815" s="134">
        <f>ROUND(I815*H815,2)</f>
        <v>0</v>
      </c>
      <c r="K815" s="130" t="s">
        <v>216</v>
      </c>
      <c r="L815" s="32"/>
      <c r="M815" s="135" t="s">
        <v>1</v>
      </c>
      <c r="N815" s="136" t="s">
        <v>38</v>
      </c>
      <c r="P815" s="137">
        <f>O815*H815</f>
        <v>0</v>
      </c>
      <c r="Q815" s="137">
        <v>0</v>
      </c>
      <c r="R815" s="137">
        <f>Q815*H815</f>
        <v>0</v>
      </c>
      <c r="S815" s="137">
        <v>0</v>
      </c>
      <c r="T815" s="138">
        <f>S815*H815</f>
        <v>0</v>
      </c>
      <c r="AR815" s="139" t="s">
        <v>210</v>
      </c>
      <c r="AT815" s="139" t="s">
        <v>212</v>
      </c>
      <c r="AU815" s="139" t="s">
        <v>81</v>
      </c>
      <c r="AY815" s="17" t="s">
        <v>211</v>
      </c>
      <c r="BE815" s="140">
        <f>IF(N815="základní",J815,0)</f>
        <v>0</v>
      </c>
      <c r="BF815" s="140">
        <f>IF(N815="snížená",J815,0)</f>
        <v>0</v>
      </c>
      <c r="BG815" s="140">
        <f>IF(N815="zákl. přenesená",J815,0)</f>
        <v>0</v>
      </c>
      <c r="BH815" s="140">
        <f>IF(N815="sníž. přenesená",J815,0)</f>
        <v>0</v>
      </c>
      <c r="BI815" s="140">
        <f>IF(N815="nulová",J815,0)</f>
        <v>0</v>
      </c>
      <c r="BJ815" s="17" t="s">
        <v>81</v>
      </c>
      <c r="BK815" s="140">
        <f>ROUND(I815*H815,2)</f>
        <v>0</v>
      </c>
      <c r="BL815" s="17" t="s">
        <v>210</v>
      </c>
      <c r="BM815" s="139" t="s">
        <v>1897</v>
      </c>
    </row>
    <row r="816" spans="2:65" s="1" customFormat="1" ht="19.5" x14ac:dyDescent="0.2">
      <c r="B816" s="32"/>
      <c r="D816" s="141" t="s">
        <v>218</v>
      </c>
      <c r="F816" s="142" t="s">
        <v>1896</v>
      </c>
      <c r="I816" s="143"/>
      <c r="L816" s="32"/>
      <c r="M816" s="144"/>
      <c r="T816" s="56"/>
      <c r="AT816" s="17" t="s">
        <v>218</v>
      </c>
      <c r="AU816" s="17" t="s">
        <v>81</v>
      </c>
    </row>
    <row r="817" spans="2:65" s="10" customFormat="1" ht="25.9" customHeight="1" x14ac:dyDescent="0.2">
      <c r="B817" s="118"/>
      <c r="D817" s="119" t="s">
        <v>72</v>
      </c>
      <c r="E817" s="120" t="s">
        <v>1898</v>
      </c>
      <c r="F817" s="120" t="s">
        <v>1899</v>
      </c>
      <c r="I817" s="121"/>
      <c r="J817" s="122">
        <f>BK817</f>
        <v>0</v>
      </c>
      <c r="L817" s="118"/>
      <c r="M817" s="123"/>
      <c r="P817" s="124">
        <f>SUM(P818:P865)</f>
        <v>0</v>
      </c>
      <c r="R817" s="124">
        <f>SUM(R818:R865)</f>
        <v>0.13623716000000002</v>
      </c>
      <c r="T817" s="125">
        <f>SUM(T818:T865)</f>
        <v>0</v>
      </c>
      <c r="AR817" s="119" t="s">
        <v>210</v>
      </c>
      <c r="AT817" s="126" t="s">
        <v>72</v>
      </c>
      <c r="AU817" s="126" t="s">
        <v>73</v>
      </c>
      <c r="AY817" s="119" t="s">
        <v>211</v>
      </c>
      <c r="BK817" s="127">
        <f>SUM(BK818:BK865)</f>
        <v>0</v>
      </c>
    </row>
    <row r="818" spans="2:65" s="1" customFormat="1" ht="16.5" customHeight="1" x14ac:dyDescent="0.2">
      <c r="B818" s="32"/>
      <c r="C818" s="128" t="s">
        <v>1900</v>
      </c>
      <c r="D818" s="128" t="s">
        <v>212</v>
      </c>
      <c r="E818" s="129" t="s">
        <v>1901</v>
      </c>
      <c r="F818" s="130" t="s">
        <v>1902</v>
      </c>
      <c r="G818" s="131" t="s">
        <v>215</v>
      </c>
      <c r="H818" s="132">
        <v>68.096000000000004</v>
      </c>
      <c r="I818" s="133"/>
      <c r="J818" s="134">
        <f>ROUND(I818*H818,2)</f>
        <v>0</v>
      </c>
      <c r="K818" s="130" t="s">
        <v>216</v>
      </c>
      <c r="L818" s="32"/>
      <c r="M818" s="135" t="s">
        <v>1</v>
      </c>
      <c r="N818" s="136" t="s">
        <v>38</v>
      </c>
      <c r="P818" s="137">
        <f>O818*H818</f>
        <v>0</v>
      </c>
      <c r="Q818" s="137">
        <v>2.0000000000000002E-5</v>
      </c>
      <c r="R818" s="137">
        <f>Q818*H818</f>
        <v>1.3619200000000002E-3</v>
      </c>
      <c r="S818" s="137">
        <v>0</v>
      </c>
      <c r="T818" s="138">
        <f>S818*H818</f>
        <v>0</v>
      </c>
      <c r="AR818" s="139" t="s">
        <v>210</v>
      </c>
      <c r="AT818" s="139" t="s">
        <v>212</v>
      </c>
      <c r="AU818" s="139" t="s">
        <v>81</v>
      </c>
      <c r="AY818" s="17" t="s">
        <v>211</v>
      </c>
      <c r="BE818" s="140">
        <f>IF(N818="základní",J818,0)</f>
        <v>0</v>
      </c>
      <c r="BF818" s="140">
        <f>IF(N818="snížená",J818,0)</f>
        <v>0</v>
      </c>
      <c r="BG818" s="140">
        <f>IF(N818="zákl. přenesená",J818,0)</f>
        <v>0</v>
      </c>
      <c r="BH818" s="140">
        <f>IF(N818="sníž. přenesená",J818,0)</f>
        <v>0</v>
      </c>
      <c r="BI818" s="140">
        <f>IF(N818="nulová",J818,0)</f>
        <v>0</v>
      </c>
      <c r="BJ818" s="17" t="s">
        <v>81</v>
      </c>
      <c r="BK818" s="140">
        <f>ROUND(I818*H818,2)</f>
        <v>0</v>
      </c>
      <c r="BL818" s="17" t="s">
        <v>210</v>
      </c>
      <c r="BM818" s="139" t="s">
        <v>1903</v>
      </c>
    </row>
    <row r="819" spans="2:65" s="1" customFormat="1" ht="11.25" x14ac:dyDescent="0.2">
      <c r="B819" s="32"/>
      <c r="D819" s="141" t="s">
        <v>218</v>
      </c>
      <c r="F819" s="142" t="s">
        <v>1902</v>
      </c>
      <c r="I819" s="143"/>
      <c r="L819" s="32"/>
      <c r="M819" s="144"/>
      <c r="T819" s="56"/>
      <c r="AT819" s="17" t="s">
        <v>218</v>
      </c>
      <c r="AU819" s="17" t="s">
        <v>81</v>
      </c>
    </row>
    <row r="820" spans="2:65" s="11" customFormat="1" ht="11.25" x14ac:dyDescent="0.2">
      <c r="B820" s="145"/>
      <c r="D820" s="141" t="s">
        <v>220</v>
      </c>
      <c r="E820" s="146" t="s">
        <v>1</v>
      </c>
      <c r="F820" s="147" t="s">
        <v>1904</v>
      </c>
      <c r="H820" s="146" t="s">
        <v>1</v>
      </c>
      <c r="I820" s="148"/>
      <c r="L820" s="145"/>
      <c r="M820" s="149"/>
      <c r="T820" s="150"/>
      <c r="AT820" s="146" t="s">
        <v>220</v>
      </c>
      <c r="AU820" s="146" t="s">
        <v>81</v>
      </c>
      <c r="AV820" s="11" t="s">
        <v>81</v>
      </c>
      <c r="AW820" s="11" t="s">
        <v>30</v>
      </c>
      <c r="AX820" s="11" t="s">
        <v>73</v>
      </c>
      <c r="AY820" s="146" t="s">
        <v>211</v>
      </c>
    </row>
    <row r="821" spans="2:65" s="12" customFormat="1" ht="11.25" x14ac:dyDescent="0.2">
      <c r="B821" s="151"/>
      <c r="D821" s="141" t="s">
        <v>220</v>
      </c>
      <c r="E821" s="152" t="s">
        <v>1905</v>
      </c>
      <c r="F821" s="153" t="s">
        <v>1477</v>
      </c>
      <c r="H821" s="154">
        <v>68.096000000000004</v>
      </c>
      <c r="I821" s="155"/>
      <c r="L821" s="151"/>
      <c r="M821" s="156"/>
      <c r="T821" s="157"/>
      <c r="AT821" s="152" t="s">
        <v>220</v>
      </c>
      <c r="AU821" s="152" t="s">
        <v>81</v>
      </c>
      <c r="AV821" s="12" t="s">
        <v>90</v>
      </c>
      <c r="AW821" s="12" t="s">
        <v>30</v>
      </c>
      <c r="AX821" s="12" t="s">
        <v>81</v>
      </c>
      <c r="AY821" s="152" t="s">
        <v>211</v>
      </c>
    </row>
    <row r="822" spans="2:65" s="1" customFormat="1" ht="24.2" customHeight="1" x14ac:dyDescent="0.2">
      <c r="B822" s="32"/>
      <c r="C822" s="128" t="s">
        <v>1906</v>
      </c>
      <c r="D822" s="128" t="s">
        <v>212</v>
      </c>
      <c r="E822" s="129" t="s">
        <v>1907</v>
      </c>
      <c r="F822" s="130" t="s">
        <v>1908</v>
      </c>
      <c r="G822" s="131" t="s">
        <v>1374</v>
      </c>
      <c r="H822" s="132">
        <v>1</v>
      </c>
      <c r="I822" s="133"/>
      <c r="J822" s="134">
        <f>ROUND(I822*H822,2)</f>
        <v>0</v>
      </c>
      <c r="K822" s="130" t="s">
        <v>1</v>
      </c>
      <c r="L822" s="32"/>
      <c r="M822" s="135" t="s">
        <v>1</v>
      </c>
      <c r="N822" s="136" t="s">
        <v>38</v>
      </c>
      <c r="P822" s="137">
        <f>O822*H822</f>
        <v>0</v>
      </c>
      <c r="Q822" s="137">
        <v>2.2000000000000001E-4</v>
      </c>
      <c r="R822" s="137">
        <f>Q822*H822</f>
        <v>2.2000000000000001E-4</v>
      </c>
      <c r="S822" s="137">
        <v>0</v>
      </c>
      <c r="T822" s="138">
        <f>S822*H822</f>
        <v>0</v>
      </c>
      <c r="AR822" s="139" t="s">
        <v>210</v>
      </c>
      <c r="AT822" s="139" t="s">
        <v>212</v>
      </c>
      <c r="AU822" s="139" t="s">
        <v>81</v>
      </c>
      <c r="AY822" s="17" t="s">
        <v>211</v>
      </c>
      <c r="BE822" s="140">
        <f>IF(N822="základní",J822,0)</f>
        <v>0</v>
      </c>
      <c r="BF822" s="140">
        <f>IF(N822="snížená",J822,0)</f>
        <v>0</v>
      </c>
      <c r="BG822" s="140">
        <f>IF(N822="zákl. přenesená",J822,0)</f>
        <v>0</v>
      </c>
      <c r="BH822" s="140">
        <f>IF(N822="sníž. přenesená",J822,0)</f>
        <v>0</v>
      </c>
      <c r="BI822" s="140">
        <f>IF(N822="nulová",J822,0)</f>
        <v>0</v>
      </c>
      <c r="BJ822" s="17" t="s">
        <v>81</v>
      </c>
      <c r="BK822" s="140">
        <f>ROUND(I822*H822,2)</f>
        <v>0</v>
      </c>
      <c r="BL822" s="17" t="s">
        <v>210</v>
      </c>
      <c r="BM822" s="139" t="s">
        <v>1909</v>
      </c>
    </row>
    <row r="823" spans="2:65" s="1" customFormat="1" ht="19.5" x14ac:dyDescent="0.2">
      <c r="B823" s="32"/>
      <c r="D823" s="141" t="s">
        <v>218</v>
      </c>
      <c r="F823" s="142" t="s">
        <v>1908</v>
      </c>
      <c r="I823" s="143"/>
      <c r="L823" s="32"/>
      <c r="M823" s="144"/>
      <c r="T823" s="56"/>
      <c r="AT823" s="17" t="s">
        <v>218</v>
      </c>
      <c r="AU823" s="17" t="s">
        <v>81</v>
      </c>
    </row>
    <row r="824" spans="2:65" s="1" customFormat="1" ht="16.5" customHeight="1" x14ac:dyDescent="0.2">
      <c r="B824" s="32"/>
      <c r="C824" s="128" t="s">
        <v>1910</v>
      </c>
      <c r="D824" s="128" t="s">
        <v>212</v>
      </c>
      <c r="E824" s="129" t="s">
        <v>1911</v>
      </c>
      <c r="F824" s="130" t="s">
        <v>1912</v>
      </c>
      <c r="G824" s="131" t="s">
        <v>215</v>
      </c>
      <c r="H824" s="132">
        <v>68.096000000000004</v>
      </c>
      <c r="I824" s="133"/>
      <c r="J824" s="134">
        <f>ROUND(I824*H824,2)</f>
        <v>0</v>
      </c>
      <c r="K824" s="130" t="s">
        <v>216</v>
      </c>
      <c r="L824" s="32"/>
      <c r="M824" s="135" t="s">
        <v>1</v>
      </c>
      <c r="N824" s="136" t="s">
        <v>38</v>
      </c>
      <c r="P824" s="137">
        <f>O824*H824</f>
        <v>0</v>
      </c>
      <c r="Q824" s="137">
        <v>1.7000000000000001E-4</v>
      </c>
      <c r="R824" s="137">
        <f>Q824*H824</f>
        <v>1.1576320000000001E-2</v>
      </c>
      <c r="S824" s="137">
        <v>0</v>
      </c>
      <c r="T824" s="138">
        <f>S824*H824</f>
        <v>0</v>
      </c>
      <c r="AR824" s="139" t="s">
        <v>210</v>
      </c>
      <c r="AT824" s="139" t="s">
        <v>212</v>
      </c>
      <c r="AU824" s="139" t="s">
        <v>81</v>
      </c>
      <c r="AY824" s="17" t="s">
        <v>211</v>
      </c>
      <c r="BE824" s="140">
        <f>IF(N824="základní",J824,0)</f>
        <v>0</v>
      </c>
      <c r="BF824" s="140">
        <f>IF(N824="snížená",J824,0)</f>
        <v>0</v>
      </c>
      <c r="BG824" s="140">
        <f>IF(N824="zákl. přenesená",J824,0)</f>
        <v>0</v>
      </c>
      <c r="BH824" s="140">
        <f>IF(N824="sníž. přenesená",J824,0)</f>
        <v>0</v>
      </c>
      <c r="BI824" s="140">
        <f>IF(N824="nulová",J824,0)</f>
        <v>0</v>
      </c>
      <c r="BJ824" s="17" t="s">
        <v>81</v>
      </c>
      <c r="BK824" s="140">
        <f>ROUND(I824*H824,2)</f>
        <v>0</v>
      </c>
      <c r="BL824" s="17" t="s">
        <v>210</v>
      </c>
      <c r="BM824" s="139" t="s">
        <v>1913</v>
      </c>
    </row>
    <row r="825" spans="2:65" s="1" customFormat="1" ht="11.25" x14ac:dyDescent="0.2">
      <c r="B825" s="32"/>
      <c r="D825" s="141" t="s">
        <v>218</v>
      </c>
      <c r="F825" s="142" t="s">
        <v>1912</v>
      </c>
      <c r="I825" s="143"/>
      <c r="L825" s="32"/>
      <c r="M825" s="144"/>
      <c r="T825" s="56"/>
      <c r="AT825" s="17" t="s">
        <v>218</v>
      </c>
      <c r="AU825" s="17" t="s">
        <v>81</v>
      </c>
    </row>
    <row r="826" spans="2:65" s="12" customFormat="1" ht="11.25" x14ac:dyDescent="0.2">
      <c r="B826" s="151"/>
      <c r="D826" s="141" t="s">
        <v>220</v>
      </c>
      <c r="E826" s="152" t="s">
        <v>1914</v>
      </c>
      <c r="F826" s="153" t="s">
        <v>1477</v>
      </c>
      <c r="H826" s="154">
        <v>68.096000000000004</v>
      </c>
      <c r="I826" s="155"/>
      <c r="L826" s="151"/>
      <c r="M826" s="156"/>
      <c r="T826" s="157"/>
      <c r="AT826" s="152" t="s">
        <v>220</v>
      </c>
      <c r="AU826" s="152" t="s">
        <v>81</v>
      </c>
      <c r="AV826" s="12" t="s">
        <v>90</v>
      </c>
      <c r="AW826" s="12" t="s">
        <v>30</v>
      </c>
      <c r="AX826" s="12" t="s">
        <v>81</v>
      </c>
      <c r="AY826" s="152" t="s">
        <v>211</v>
      </c>
    </row>
    <row r="827" spans="2:65" s="1" customFormat="1" ht="21.75" customHeight="1" x14ac:dyDescent="0.2">
      <c r="B827" s="32"/>
      <c r="C827" s="128" t="s">
        <v>1915</v>
      </c>
      <c r="D827" s="128" t="s">
        <v>212</v>
      </c>
      <c r="E827" s="129" t="s">
        <v>1916</v>
      </c>
      <c r="F827" s="130" t="s">
        <v>1917</v>
      </c>
      <c r="G827" s="131" t="s">
        <v>230</v>
      </c>
      <c r="H827" s="132">
        <v>85.12</v>
      </c>
      <c r="I827" s="133"/>
      <c r="J827" s="134">
        <f>ROUND(I827*H827,2)</f>
        <v>0</v>
      </c>
      <c r="K827" s="130" t="s">
        <v>216</v>
      </c>
      <c r="L827" s="32"/>
      <c r="M827" s="135" t="s">
        <v>1</v>
      </c>
      <c r="N827" s="136" t="s">
        <v>38</v>
      </c>
      <c r="P827" s="137">
        <f>O827*H827</f>
        <v>0</v>
      </c>
      <c r="Q827" s="137">
        <v>3.0000000000000001E-5</v>
      </c>
      <c r="R827" s="137">
        <f>Q827*H827</f>
        <v>2.5536000000000001E-3</v>
      </c>
      <c r="S827" s="137">
        <v>0</v>
      </c>
      <c r="T827" s="138">
        <f>S827*H827</f>
        <v>0</v>
      </c>
      <c r="AR827" s="139" t="s">
        <v>210</v>
      </c>
      <c r="AT827" s="139" t="s">
        <v>212</v>
      </c>
      <c r="AU827" s="139" t="s">
        <v>81</v>
      </c>
      <c r="AY827" s="17" t="s">
        <v>211</v>
      </c>
      <c r="BE827" s="140">
        <f>IF(N827="základní",J827,0)</f>
        <v>0</v>
      </c>
      <c r="BF827" s="140">
        <f>IF(N827="snížená",J827,0)</f>
        <v>0</v>
      </c>
      <c r="BG827" s="140">
        <f>IF(N827="zákl. přenesená",J827,0)</f>
        <v>0</v>
      </c>
      <c r="BH827" s="140">
        <f>IF(N827="sníž. přenesená",J827,0)</f>
        <v>0</v>
      </c>
      <c r="BI827" s="140">
        <f>IF(N827="nulová",J827,0)</f>
        <v>0</v>
      </c>
      <c r="BJ827" s="17" t="s">
        <v>81</v>
      </c>
      <c r="BK827" s="140">
        <f>ROUND(I827*H827,2)</f>
        <v>0</v>
      </c>
      <c r="BL827" s="17" t="s">
        <v>210</v>
      </c>
      <c r="BM827" s="139" t="s">
        <v>1918</v>
      </c>
    </row>
    <row r="828" spans="2:65" s="1" customFormat="1" ht="11.25" x14ac:dyDescent="0.2">
      <c r="B828" s="32"/>
      <c r="D828" s="141" t="s">
        <v>218</v>
      </c>
      <c r="F828" s="142" t="s">
        <v>1917</v>
      </c>
      <c r="I828" s="143"/>
      <c r="L828" s="32"/>
      <c r="M828" s="144"/>
      <c r="T828" s="56"/>
      <c r="AT828" s="17" t="s">
        <v>218</v>
      </c>
      <c r="AU828" s="17" t="s">
        <v>81</v>
      </c>
    </row>
    <row r="829" spans="2:65" s="11" customFormat="1" ht="11.25" x14ac:dyDescent="0.2">
      <c r="B829" s="145"/>
      <c r="D829" s="141" t="s">
        <v>220</v>
      </c>
      <c r="E829" s="146" t="s">
        <v>1</v>
      </c>
      <c r="F829" s="147" t="s">
        <v>1919</v>
      </c>
      <c r="H829" s="146" t="s">
        <v>1</v>
      </c>
      <c r="I829" s="148"/>
      <c r="L829" s="145"/>
      <c r="M829" s="149"/>
      <c r="T829" s="150"/>
      <c r="AT829" s="146" t="s">
        <v>220</v>
      </c>
      <c r="AU829" s="146" t="s">
        <v>81</v>
      </c>
      <c r="AV829" s="11" t="s">
        <v>81</v>
      </c>
      <c r="AW829" s="11" t="s">
        <v>30</v>
      </c>
      <c r="AX829" s="11" t="s">
        <v>73</v>
      </c>
      <c r="AY829" s="146" t="s">
        <v>211</v>
      </c>
    </row>
    <row r="830" spans="2:65" s="12" customFormat="1" ht="11.25" x14ac:dyDescent="0.2">
      <c r="B830" s="151"/>
      <c r="D830" s="141" t="s">
        <v>220</v>
      </c>
      <c r="E830" s="152" t="s">
        <v>1920</v>
      </c>
      <c r="F830" s="153" t="s">
        <v>1921</v>
      </c>
      <c r="H830" s="154">
        <v>85.12</v>
      </c>
      <c r="I830" s="155"/>
      <c r="L830" s="151"/>
      <c r="M830" s="156"/>
      <c r="T830" s="157"/>
      <c r="AT830" s="152" t="s">
        <v>220</v>
      </c>
      <c r="AU830" s="152" t="s">
        <v>81</v>
      </c>
      <c r="AV830" s="12" t="s">
        <v>90</v>
      </c>
      <c r="AW830" s="12" t="s">
        <v>30</v>
      </c>
      <c r="AX830" s="12" t="s">
        <v>81</v>
      </c>
      <c r="AY830" s="152" t="s">
        <v>211</v>
      </c>
    </row>
    <row r="831" spans="2:65" s="1" customFormat="1" ht="16.5" customHeight="1" x14ac:dyDescent="0.2">
      <c r="B831" s="32"/>
      <c r="C831" s="128" t="s">
        <v>1922</v>
      </c>
      <c r="D831" s="128" t="s">
        <v>212</v>
      </c>
      <c r="E831" s="129" t="s">
        <v>1923</v>
      </c>
      <c r="F831" s="130" t="s">
        <v>1924</v>
      </c>
      <c r="G831" s="131" t="s">
        <v>215</v>
      </c>
      <c r="H831" s="132">
        <v>68.096000000000004</v>
      </c>
      <c r="I831" s="133"/>
      <c r="J831" s="134">
        <f>ROUND(I831*H831,2)</f>
        <v>0</v>
      </c>
      <c r="K831" s="130" t="s">
        <v>216</v>
      </c>
      <c r="L831" s="32"/>
      <c r="M831" s="135" t="s">
        <v>1</v>
      </c>
      <c r="N831" s="136" t="s">
        <v>38</v>
      </c>
      <c r="P831" s="137">
        <f>O831*H831</f>
        <v>0</v>
      </c>
      <c r="Q831" s="137">
        <v>1.6000000000000001E-4</v>
      </c>
      <c r="R831" s="137">
        <f>Q831*H831</f>
        <v>1.0895360000000002E-2</v>
      </c>
      <c r="S831" s="137">
        <v>0</v>
      </c>
      <c r="T831" s="138">
        <f>S831*H831</f>
        <v>0</v>
      </c>
      <c r="AR831" s="139" t="s">
        <v>210</v>
      </c>
      <c r="AT831" s="139" t="s">
        <v>212</v>
      </c>
      <c r="AU831" s="139" t="s">
        <v>81</v>
      </c>
      <c r="AY831" s="17" t="s">
        <v>211</v>
      </c>
      <c r="BE831" s="140">
        <f>IF(N831="základní",J831,0)</f>
        <v>0</v>
      </c>
      <c r="BF831" s="140">
        <f>IF(N831="snížená",J831,0)</f>
        <v>0</v>
      </c>
      <c r="BG831" s="140">
        <f>IF(N831="zákl. přenesená",J831,0)</f>
        <v>0</v>
      </c>
      <c r="BH831" s="140">
        <f>IF(N831="sníž. přenesená",J831,0)</f>
        <v>0</v>
      </c>
      <c r="BI831" s="140">
        <f>IF(N831="nulová",J831,0)</f>
        <v>0</v>
      </c>
      <c r="BJ831" s="17" t="s">
        <v>81</v>
      </c>
      <c r="BK831" s="140">
        <f>ROUND(I831*H831,2)</f>
        <v>0</v>
      </c>
      <c r="BL831" s="17" t="s">
        <v>210</v>
      </c>
      <c r="BM831" s="139" t="s">
        <v>1925</v>
      </c>
    </row>
    <row r="832" spans="2:65" s="1" customFormat="1" ht="11.25" x14ac:dyDescent="0.2">
      <c r="B832" s="32"/>
      <c r="D832" s="141" t="s">
        <v>218</v>
      </c>
      <c r="F832" s="142" t="s">
        <v>1924</v>
      </c>
      <c r="I832" s="143"/>
      <c r="L832" s="32"/>
      <c r="M832" s="144"/>
      <c r="T832" s="56"/>
      <c r="AT832" s="17" t="s">
        <v>218</v>
      </c>
      <c r="AU832" s="17" t="s">
        <v>81</v>
      </c>
    </row>
    <row r="833" spans="2:65" s="1" customFormat="1" ht="16.5" customHeight="1" x14ac:dyDescent="0.2">
      <c r="B833" s="32"/>
      <c r="C833" s="128" t="s">
        <v>1926</v>
      </c>
      <c r="D833" s="128" t="s">
        <v>212</v>
      </c>
      <c r="E833" s="129" t="s">
        <v>1927</v>
      </c>
      <c r="F833" s="130" t="s">
        <v>1928</v>
      </c>
      <c r="G833" s="131" t="s">
        <v>215</v>
      </c>
      <c r="H833" s="132">
        <v>68.096000000000004</v>
      </c>
      <c r="I833" s="133"/>
      <c r="J833" s="134">
        <f>ROUND(I833*H833,2)</f>
        <v>0</v>
      </c>
      <c r="K833" s="130" t="s">
        <v>216</v>
      </c>
      <c r="L833" s="32"/>
      <c r="M833" s="135" t="s">
        <v>1</v>
      </c>
      <c r="N833" s="136" t="s">
        <v>38</v>
      </c>
      <c r="P833" s="137">
        <f>O833*H833</f>
        <v>0</v>
      </c>
      <c r="Q833" s="137">
        <v>1.3999999999999999E-4</v>
      </c>
      <c r="R833" s="137">
        <f>Q833*H833</f>
        <v>9.5334399999999989E-3</v>
      </c>
      <c r="S833" s="137">
        <v>0</v>
      </c>
      <c r="T833" s="138">
        <f>S833*H833</f>
        <v>0</v>
      </c>
      <c r="AR833" s="139" t="s">
        <v>210</v>
      </c>
      <c r="AT833" s="139" t="s">
        <v>212</v>
      </c>
      <c r="AU833" s="139" t="s">
        <v>81</v>
      </c>
      <c r="AY833" s="17" t="s">
        <v>211</v>
      </c>
      <c r="BE833" s="140">
        <f>IF(N833="základní",J833,0)</f>
        <v>0</v>
      </c>
      <c r="BF833" s="140">
        <f>IF(N833="snížená",J833,0)</f>
        <v>0</v>
      </c>
      <c r="BG833" s="140">
        <f>IF(N833="zákl. přenesená",J833,0)</f>
        <v>0</v>
      </c>
      <c r="BH833" s="140">
        <f>IF(N833="sníž. přenesená",J833,0)</f>
        <v>0</v>
      </c>
      <c r="BI833" s="140">
        <f>IF(N833="nulová",J833,0)</f>
        <v>0</v>
      </c>
      <c r="BJ833" s="17" t="s">
        <v>81</v>
      </c>
      <c r="BK833" s="140">
        <f>ROUND(I833*H833,2)</f>
        <v>0</v>
      </c>
      <c r="BL833" s="17" t="s">
        <v>210</v>
      </c>
      <c r="BM833" s="139" t="s">
        <v>1929</v>
      </c>
    </row>
    <row r="834" spans="2:65" s="1" customFormat="1" ht="11.25" x14ac:dyDescent="0.2">
      <c r="B834" s="32"/>
      <c r="D834" s="141" t="s">
        <v>218</v>
      </c>
      <c r="F834" s="142" t="s">
        <v>1928</v>
      </c>
      <c r="I834" s="143"/>
      <c r="L834" s="32"/>
      <c r="M834" s="144"/>
      <c r="T834" s="56"/>
      <c r="AT834" s="17" t="s">
        <v>218</v>
      </c>
      <c r="AU834" s="17" t="s">
        <v>81</v>
      </c>
    </row>
    <row r="835" spans="2:65" s="1" customFormat="1" ht="21.75" customHeight="1" x14ac:dyDescent="0.2">
      <c r="B835" s="32"/>
      <c r="C835" s="128" t="s">
        <v>1930</v>
      </c>
      <c r="D835" s="128" t="s">
        <v>212</v>
      </c>
      <c r="E835" s="129" t="s">
        <v>1931</v>
      </c>
      <c r="F835" s="130" t="s">
        <v>1932</v>
      </c>
      <c r="G835" s="131" t="s">
        <v>215</v>
      </c>
      <c r="H835" s="132">
        <v>12.507999999999999</v>
      </c>
      <c r="I835" s="133"/>
      <c r="J835" s="134">
        <f>ROUND(I835*H835,2)</f>
        <v>0</v>
      </c>
      <c r="K835" s="130" t="s">
        <v>1933</v>
      </c>
      <c r="L835" s="32"/>
      <c r="M835" s="135" t="s">
        <v>1</v>
      </c>
      <c r="N835" s="136" t="s">
        <v>38</v>
      </c>
      <c r="P835" s="137">
        <f>O835*H835</f>
        <v>0</v>
      </c>
      <c r="Q835" s="137">
        <v>6.9999999999999994E-5</v>
      </c>
      <c r="R835" s="137">
        <f>Q835*H835</f>
        <v>8.7555999999999984E-4</v>
      </c>
      <c r="S835" s="137">
        <v>0</v>
      </c>
      <c r="T835" s="138">
        <f>S835*H835</f>
        <v>0</v>
      </c>
      <c r="AR835" s="139" t="s">
        <v>210</v>
      </c>
      <c r="AT835" s="139" t="s">
        <v>212</v>
      </c>
      <c r="AU835" s="139" t="s">
        <v>81</v>
      </c>
      <c r="AY835" s="17" t="s">
        <v>211</v>
      </c>
      <c r="BE835" s="140">
        <f>IF(N835="základní",J835,0)</f>
        <v>0</v>
      </c>
      <c r="BF835" s="140">
        <f>IF(N835="snížená",J835,0)</f>
        <v>0</v>
      </c>
      <c r="BG835" s="140">
        <f>IF(N835="zákl. přenesená",J835,0)</f>
        <v>0</v>
      </c>
      <c r="BH835" s="140">
        <f>IF(N835="sníž. přenesená",J835,0)</f>
        <v>0</v>
      </c>
      <c r="BI835" s="140">
        <f>IF(N835="nulová",J835,0)</f>
        <v>0</v>
      </c>
      <c r="BJ835" s="17" t="s">
        <v>81</v>
      </c>
      <c r="BK835" s="140">
        <f>ROUND(I835*H835,2)</f>
        <v>0</v>
      </c>
      <c r="BL835" s="17" t="s">
        <v>210</v>
      </c>
      <c r="BM835" s="139" t="s">
        <v>1934</v>
      </c>
    </row>
    <row r="836" spans="2:65" s="1" customFormat="1" ht="11.25" x14ac:dyDescent="0.2">
      <c r="B836" s="32"/>
      <c r="D836" s="141" t="s">
        <v>218</v>
      </c>
      <c r="F836" s="142" t="s">
        <v>1932</v>
      </c>
      <c r="I836" s="143"/>
      <c r="L836" s="32"/>
      <c r="M836" s="144"/>
      <c r="T836" s="56"/>
      <c r="AT836" s="17" t="s">
        <v>218</v>
      </c>
      <c r="AU836" s="17" t="s">
        <v>81</v>
      </c>
    </row>
    <row r="837" spans="2:65" s="11" customFormat="1" ht="11.25" x14ac:dyDescent="0.2">
      <c r="B837" s="145"/>
      <c r="D837" s="141" t="s">
        <v>220</v>
      </c>
      <c r="E837" s="146" t="s">
        <v>1</v>
      </c>
      <c r="F837" s="147" t="s">
        <v>1935</v>
      </c>
      <c r="H837" s="146" t="s">
        <v>1</v>
      </c>
      <c r="I837" s="148"/>
      <c r="L837" s="145"/>
      <c r="M837" s="149"/>
      <c r="T837" s="150"/>
      <c r="AT837" s="146" t="s">
        <v>220</v>
      </c>
      <c r="AU837" s="146" t="s">
        <v>81</v>
      </c>
      <c r="AV837" s="11" t="s">
        <v>81</v>
      </c>
      <c r="AW837" s="11" t="s">
        <v>30</v>
      </c>
      <c r="AX837" s="11" t="s">
        <v>73</v>
      </c>
      <c r="AY837" s="146" t="s">
        <v>211</v>
      </c>
    </row>
    <row r="838" spans="2:65" s="12" customFormat="1" ht="11.25" x14ac:dyDescent="0.2">
      <c r="B838" s="151"/>
      <c r="D838" s="141" t="s">
        <v>220</v>
      </c>
      <c r="E838" s="152" t="s">
        <v>1936</v>
      </c>
      <c r="F838" s="153" t="s">
        <v>1937</v>
      </c>
      <c r="H838" s="154">
        <v>1.5</v>
      </c>
      <c r="I838" s="155"/>
      <c r="L838" s="151"/>
      <c r="M838" s="156"/>
      <c r="T838" s="157"/>
      <c r="AT838" s="152" t="s">
        <v>220</v>
      </c>
      <c r="AU838" s="152" t="s">
        <v>81</v>
      </c>
      <c r="AV838" s="12" t="s">
        <v>90</v>
      </c>
      <c r="AW838" s="12" t="s">
        <v>30</v>
      </c>
      <c r="AX838" s="12" t="s">
        <v>73</v>
      </c>
      <c r="AY838" s="152" t="s">
        <v>211</v>
      </c>
    </row>
    <row r="839" spans="2:65" s="12" customFormat="1" ht="11.25" x14ac:dyDescent="0.2">
      <c r="B839" s="151"/>
      <c r="D839" s="141" t="s">
        <v>220</v>
      </c>
      <c r="E839" s="152" t="s">
        <v>747</v>
      </c>
      <c r="F839" s="153" t="s">
        <v>1938</v>
      </c>
      <c r="H839" s="154">
        <v>10.29</v>
      </c>
      <c r="I839" s="155"/>
      <c r="L839" s="151"/>
      <c r="M839" s="156"/>
      <c r="T839" s="157"/>
      <c r="AT839" s="152" t="s">
        <v>220</v>
      </c>
      <c r="AU839" s="152" t="s">
        <v>81</v>
      </c>
      <c r="AV839" s="12" t="s">
        <v>90</v>
      </c>
      <c r="AW839" s="12" t="s">
        <v>30</v>
      </c>
      <c r="AX839" s="12" t="s">
        <v>73</v>
      </c>
      <c r="AY839" s="152" t="s">
        <v>211</v>
      </c>
    </row>
    <row r="840" spans="2:65" s="12" customFormat="1" ht="11.25" x14ac:dyDescent="0.2">
      <c r="B840" s="151"/>
      <c r="D840" s="141" t="s">
        <v>220</v>
      </c>
      <c r="E840" s="152" t="s">
        <v>788</v>
      </c>
      <c r="F840" s="153" t="s">
        <v>1939</v>
      </c>
      <c r="H840" s="154">
        <v>0.71799999999999997</v>
      </c>
      <c r="I840" s="155"/>
      <c r="L840" s="151"/>
      <c r="M840" s="156"/>
      <c r="T840" s="157"/>
      <c r="AT840" s="152" t="s">
        <v>220</v>
      </c>
      <c r="AU840" s="152" t="s">
        <v>81</v>
      </c>
      <c r="AV840" s="12" t="s">
        <v>90</v>
      </c>
      <c r="AW840" s="12" t="s">
        <v>30</v>
      </c>
      <c r="AX840" s="12" t="s">
        <v>73</v>
      </c>
      <c r="AY840" s="152" t="s">
        <v>211</v>
      </c>
    </row>
    <row r="841" spans="2:65" s="12" customFormat="1" ht="11.25" x14ac:dyDescent="0.2">
      <c r="B841" s="151"/>
      <c r="D841" s="141" t="s">
        <v>220</v>
      </c>
      <c r="E841" s="152" t="s">
        <v>1940</v>
      </c>
      <c r="F841" s="153" t="s">
        <v>1941</v>
      </c>
      <c r="H841" s="154">
        <v>12.507999999999999</v>
      </c>
      <c r="I841" s="155"/>
      <c r="L841" s="151"/>
      <c r="M841" s="156"/>
      <c r="T841" s="157"/>
      <c r="AT841" s="152" t="s">
        <v>220</v>
      </c>
      <c r="AU841" s="152" t="s">
        <v>81</v>
      </c>
      <c r="AV841" s="12" t="s">
        <v>90</v>
      </c>
      <c r="AW841" s="12" t="s">
        <v>30</v>
      </c>
      <c r="AX841" s="12" t="s">
        <v>81</v>
      </c>
      <c r="AY841" s="152" t="s">
        <v>211</v>
      </c>
    </row>
    <row r="842" spans="2:65" s="1" customFormat="1" ht="16.5" customHeight="1" x14ac:dyDescent="0.2">
      <c r="B842" s="32"/>
      <c r="C842" s="128" t="s">
        <v>1942</v>
      </c>
      <c r="D842" s="128" t="s">
        <v>212</v>
      </c>
      <c r="E842" s="129" t="s">
        <v>1943</v>
      </c>
      <c r="F842" s="130" t="s">
        <v>1944</v>
      </c>
      <c r="G842" s="131" t="s">
        <v>215</v>
      </c>
      <c r="H842" s="132">
        <v>12.507999999999999</v>
      </c>
      <c r="I842" s="133"/>
      <c r="J842" s="134">
        <f>ROUND(I842*H842,2)</f>
        <v>0</v>
      </c>
      <c r="K842" s="130" t="s">
        <v>216</v>
      </c>
      <c r="L842" s="32"/>
      <c r="M842" s="135" t="s">
        <v>1</v>
      </c>
      <c r="N842" s="136" t="s">
        <v>38</v>
      </c>
      <c r="P842" s="137">
        <f>O842*H842</f>
        <v>0</v>
      </c>
      <c r="Q842" s="137">
        <v>1.2999999999999999E-4</v>
      </c>
      <c r="R842" s="137">
        <f>Q842*H842</f>
        <v>1.6260399999999998E-3</v>
      </c>
      <c r="S842" s="137">
        <v>0</v>
      </c>
      <c r="T842" s="138">
        <f>S842*H842</f>
        <v>0</v>
      </c>
      <c r="AR842" s="139" t="s">
        <v>210</v>
      </c>
      <c r="AT842" s="139" t="s">
        <v>212</v>
      </c>
      <c r="AU842" s="139" t="s">
        <v>81</v>
      </c>
      <c r="AY842" s="17" t="s">
        <v>211</v>
      </c>
      <c r="BE842" s="140">
        <f>IF(N842="základní",J842,0)</f>
        <v>0</v>
      </c>
      <c r="BF842" s="140">
        <f>IF(N842="snížená",J842,0)</f>
        <v>0</v>
      </c>
      <c r="BG842" s="140">
        <f>IF(N842="zákl. přenesená",J842,0)</f>
        <v>0</v>
      </c>
      <c r="BH842" s="140">
        <f>IF(N842="sníž. přenesená",J842,0)</f>
        <v>0</v>
      </c>
      <c r="BI842" s="140">
        <f>IF(N842="nulová",J842,0)</f>
        <v>0</v>
      </c>
      <c r="BJ842" s="17" t="s">
        <v>81</v>
      </c>
      <c r="BK842" s="140">
        <f>ROUND(I842*H842,2)</f>
        <v>0</v>
      </c>
      <c r="BL842" s="17" t="s">
        <v>210</v>
      </c>
      <c r="BM842" s="139" t="s">
        <v>1945</v>
      </c>
    </row>
    <row r="843" spans="2:65" s="1" customFormat="1" ht="11.25" x14ac:dyDescent="0.2">
      <c r="B843" s="32"/>
      <c r="D843" s="141" t="s">
        <v>218</v>
      </c>
      <c r="F843" s="142" t="s">
        <v>1944</v>
      </c>
      <c r="I843" s="143"/>
      <c r="L843" s="32"/>
      <c r="M843" s="144"/>
      <c r="T843" s="56"/>
      <c r="AT843" s="17" t="s">
        <v>218</v>
      </c>
      <c r="AU843" s="17" t="s">
        <v>81</v>
      </c>
    </row>
    <row r="844" spans="2:65" s="12" customFormat="1" ht="11.25" x14ac:dyDescent="0.2">
      <c r="B844" s="151"/>
      <c r="D844" s="141" t="s">
        <v>220</v>
      </c>
      <c r="E844" s="152" t="s">
        <v>1946</v>
      </c>
      <c r="F844" s="153" t="s">
        <v>1947</v>
      </c>
      <c r="H844" s="154">
        <v>12.507999999999999</v>
      </c>
      <c r="I844" s="155"/>
      <c r="L844" s="151"/>
      <c r="M844" s="156"/>
      <c r="T844" s="157"/>
      <c r="AT844" s="152" t="s">
        <v>220</v>
      </c>
      <c r="AU844" s="152" t="s">
        <v>81</v>
      </c>
      <c r="AV844" s="12" t="s">
        <v>90</v>
      </c>
      <c r="AW844" s="12" t="s">
        <v>30</v>
      </c>
      <c r="AX844" s="12" t="s">
        <v>81</v>
      </c>
      <c r="AY844" s="152" t="s">
        <v>211</v>
      </c>
    </row>
    <row r="845" spans="2:65" s="1" customFormat="1" ht="16.5" customHeight="1" x14ac:dyDescent="0.2">
      <c r="B845" s="32"/>
      <c r="C845" s="128" t="s">
        <v>1948</v>
      </c>
      <c r="D845" s="128" t="s">
        <v>212</v>
      </c>
      <c r="E845" s="129" t="s">
        <v>1949</v>
      </c>
      <c r="F845" s="130" t="s">
        <v>1950</v>
      </c>
      <c r="G845" s="131" t="s">
        <v>215</v>
      </c>
      <c r="H845" s="132">
        <v>12.507999999999999</v>
      </c>
      <c r="I845" s="133"/>
      <c r="J845" s="134">
        <f>ROUND(I845*H845,2)</f>
        <v>0</v>
      </c>
      <c r="K845" s="130" t="s">
        <v>1933</v>
      </c>
      <c r="L845" s="32"/>
      <c r="M845" s="135" t="s">
        <v>1</v>
      </c>
      <c r="N845" s="136" t="s">
        <v>38</v>
      </c>
      <c r="P845" s="137">
        <f>O845*H845</f>
        <v>0</v>
      </c>
      <c r="Q845" s="137">
        <v>9.0000000000000006E-5</v>
      </c>
      <c r="R845" s="137">
        <f>Q845*H845</f>
        <v>1.12572E-3</v>
      </c>
      <c r="S845" s="137">
        <v>0</v>
      </c>
      <c r="T845" s="138">
        <f>S845*H845</f>
        <v>0</v>
      </c>
      <c r="AR845" s="139" t="s">
        <v>210</v>
      </c>
      <c r="AT845" s="139" t="s">
        <v>212</v>
      </c>
      <c r="AU845" s="139" t="s">
        <v>81</v>
      </c>
      <c r="AY845" s="17" t="s">
        <v>211</v>
      </c>
      <c r="BE845" s="140">
        <f>IF(N845="základní",J845,0)</f>
        <v>0</v>
      </c>
      <c r="BF845" s="140">
        <f>IF(N845="snížená",J845,0)</f>
        <v>0</v>
      </c>
      <c r="BG845" s="140">
        <f>IF(N845="zákl. přenesená",J845,0)</f>
        <v>0</v>
      </c>
      <c r="BH845" s="140">
        <f>IF(N845="sníž. přenesená",J845,0)</f>
        <v>0</v>
      </c>
      <c r="BI845" s="140">
        <f>IF(N845="nulová",J845,0)</f>
        <v>0</v>
      </c>
      <c r="BJ845" s="17" t="s">
        <v>81</v>
      </c>
      <c r="BK845" s="140">
        <f>ROUND(I845*H845,2)</f>
        <v>0</v>
      </c>
      <c r="BL845" s="17" t="s">
        <v>210</v>
      </c>
      <c r="BM845" s="139" t="s">
        <v>1951</v>
      </c>
    </row>
    <row r="846" spans="2:65" s="1" customFormat="1" ht="11.25" x14ac:dyDescent="0.2">
      <c r="B846" s="32"/>
      <c r="D846" s="141" t="s">
        <v>218</v>
      </c>
      <c r="F846" s="142" t="s">
        <v>1950</v>
      </c>
      <c r="I846" s="143"/>
      <c r="L846" s="32"/>
      <c r="M846" s="144"/>
      <c r="T846" s="56"/>
      <c r="AT846" s="17" t="s">
        <v>218</v>
      </c>
      <c r="AU846" s="17" t="s">
        <v>81</v>
      </c>
    </row>
    <row r="847" spans="2:65" s="12" customFormat="1" ht="11.25" x14ac:dyDescent="0.2">
      <c r="B847" s="151"/>
      <c r="D847" s="141" t="s">
        <v>220</v>
      </c>
      <c r="E847" s="152" t="s">
        <v>1952</v>
      </c>
      <c r="F847" s="153" t="s">
        <v>1947</v>
      </c>
      <c r="H847" s="154">
        <v>12.507999999999999</v>
      </c>
      <c r="I847" s="155"/>
      <c r="L847" s="151"/>
      <c r="M847" s="156"/>
      <c r="T847" s="157"/>
      <c r="AT847" s="152" t="s">
        <v>220</v>
      </c>
      <c r="AU847" s="152" t="s">
        <v>81</v>
      </c>
      <c r="AV847" s="12" t="s">
        <v>90</v>
      </c>
      <c r="AW847" s="12" t="s">
        <v>30</v>
      </c>
      <c r="AX847" s="12" t="s">
        <v>81</v>
      </c>
      <c r="AY847" s="152" t="s">
        <v>211</v>
      </c>
    </row>
    <row r="848" spans="2:65" s="1" customFormat="1" ht="16.5" customHeight="1" x14ac:dyDescent="0.2">
      <c r="B848" s="32"/>
      <c r="C848" s="128" t="s">
        <v>1953</v>
      </c>
      <c r="D848" s="128" t="s">
        <v>212</v>
      </c>
      <c r="E848" s="129" t="s">
        <v>1954</v>
      </c>
      <c r="F848" s="130" t="s">
        <v>1955</v>
      </c>
      <c r="G848" s="131" t="s">
        <v>215</v>
      </c>
      <c r="H848" s="132">
        <v>267.97000000000003</v>
      </c>
      <c r="I848" s="133"/>
      <c r="J848" s="134">
        <f>ROUND(I848*H848,2)</f>
        <v>0</v>
      </c>
      <c r="K848" s="130" t="s">
        <v>216</v>
      </c>
      <c r="L848" s="32"/>
      <c r="M848" s="135" t="s">
        <v>1</v>
      </c>
      <c r="N848" s="136" t="s">
        <v>38</v>
      </c>
      <c r="P848" s="137">
        <f>O848*H848</f>
        <v>0</v>
      </c>
      <c r="Q848" s="137">
        <v>0</v>
      </c>
      <c r="R848" s="137">
        <f>Q848*H848</f>
        <v>0</v>
      </c>
      <c r="S848" s="137">
        <v>0</v>
      </c>
      <c r="T848" s="138">
        <f>S848*H848</f>
        <v>0</v>
      </c>
      <c r="AR848" s="139" t="s">
        <v>210</v>
      </c>
      <c r="AT848" s="139" t="s">
        <v>212</v>
      </c>
      <c r="AU848" s="139" t="s">
        <v>81</v>
      </c>
      <c r="AY848" s="17" t="s">
        <v>211</v>
      </c>
      <c r="BE848" s="140">
        <f>IF(N848="základní",J848,0)</f>
        <v>0</v>
      </c>
      <c r="BF848" s="140">
        <f>IF(N848="snížená",J848,0)</f>
        <v>0</v>
      </c>
      <c r="BG848" s="140">
        <f>IF(N848="zákl. přenesená",J848,0)</f>
        <v>0</v>
      </c>
      <c r="BH848" s="140">
        <f>IF(N848="sníž. přenesená",J848,0)</f>
        <v>0</v>
      </c>
      <c r="BI848" s="140">
        <f>IF(N848="nulová",J848,0)</f>
        <v>0</v>
      </c>
      <c r="BJ848" s="17" t="s">
        <v>81</v>
      </c>
      <c r="BK848" s="140">
        <f>ROUND(I848*H848,2)</f>
        <v>0</v>
      </c>
      <c r="BL848" s="17" t="s">
        <v>210</v>
      </c>
      <c r="BM848" s="139" t="s">
        <v>1956</v>
      </c>
    </row>
    <row r="849" spans="2:65" s="1" customFormat="1" ht="11.25" x14ac:dyDescent="0.2">
      <c r="B849" s="32"/>
      <c r="D849" s="141" t="s">
        <v>218</v>
      </c>
      <c r="F849" s="142" t="s">
        <v>1955</v>
      </c>
      <c r="I849" s="143"/>
      <c r="L849" s="32"/>
      <c r="M849" s="144"/>
      <c r="T849" s="56"/>
      <c r="AT849" s="17" t="s">
        <v>218</v>
      </c>
      <c r="AU849" s="17" t="s">
        <v>81</v>
      </c>
    </row>
    <row r="850" spans="2:65" s="12" customFormat="1" ht="11.25" x14ac:dyDescent="0.2">
      <c r="B850" s="151"/>
      <c r="D850" s="141" t="s">
        <v>220</v>
      </c>
      <c r="E850" s="152" t="s">
        <v>1957</v>
      </c>
      <c r="F850" s="153" t="s">
        <v>1172</v>
      </c>
      <c r="H850" s="154">
        <v>78.018000000000001</v>
      </c>
      <c r="I850" s="155"/>
      <c r="L850" s="151"/>
      <c r="M850" s="156"/>
      <c r="T850" s="157"/>
      <c r="AT850" s="152" t="s">
        <v>220</v>
      </c>
      <c r="AU850" s="152" t="s">
        <v>81</v>
      </c>
      <c r="AV850" s="12" t="s">
        <v>90</v>
      </c>
      <c r="AW850" s="12" t="s">
        <v>30</v>
      </c>
      <c r="AX850" s="12" t="s">
        <v>73</v>
      </c>
      <c r="AY850" s="152" t="s">
        <v>211</v>
      </c>
    </row>
    <row r="851" spans="2:65" s="12" customFormat="1" ht="11.25" x14ac:dyDescent="0.2">
      <c r="B851" s="151"/>
      <c r="D851" s="141" t="s">
        <v>220</v>
      </c>
      <c r="E851" s="152" t="s">
        <v>749</v>
      </c>
      <c r="F851" s="153" t="s">
        <v>1173</v>
      </c>
      <c r="H851" s="154">
        <v>170.94399999999999</v>
      </c>
      <c r="I851" s="155"/>
      <c r="L851" s="151"/>
      <c r="M851" s="156"/>
      <c r="T851" s="157"/>
      <c r="AT851" s="152" t="s">
        <v>220</v>
      </c>
      <c r="AU851" s="152" t="s">
        <v>81</v>
      </c>
      <c r="AV851" s="12" t="s">
        <v>90</v>
      </c>
      <c r="AW851" s="12" t="s">
        <v>30</v>
      </c>
      <c r="AX851" s="12" t="s">
        <v>73</v>
      </c>
      <c r="AY851" s="152" t="s">
        <v>211</v>
      </c>
    </row>
    <row r="852" spans="2:65" s="12" customFormat="1" ht="11.25" x14ac:dyDescent="0.2">
      <c r="B852" s="151"/>
      <c r="D852" s="141" t="s">
        <v>220</v>
      </c>
      <c r="E852" s="152" t="s">
        <v>790</v>
      </c>
      <c r="F852" s="153" t="s">
        <v>1174</v>
      </c>
      <c r="H852" s="154">
        <v>19.007999999999999</v>
      </c>
      <c r="I852" s="155"/>
      <c r="L852" s="151"/>
      <c r="M852" s="156"/>
      <c r="T852" s="157"/>
      <c r="AT852" s="152" t="s">
        <v>220</v>
      </c>
      <c r="AU852" s="152" t="s">
        <v>81</v>
      </c>
      <c r="AV852" s="12" t="s">
        <v>90</v>
      </c>
      <c r="AW852" s="12" t="s">
        <v>30</v>
      </c>
      <c r="AX852" s="12" t="s">
        <v>73</v>
      </c>
      <c r="AY852" s="152" t="s">
        <v>211</v>
      </c>
    </row>
    <row r="853" spans="2:65" s="12" customFormat="1" ht="11.25" x14ac:dyDescent="0.2">
      <c r="B853" s="151"/>
      <c r="D853" s="141" t="s">
        <v>220</v>
      </c>
      <c r="E853" s="152" t="s">
        <v>1958</v>
      </c>
      <c r="F853" s="153" t="s">
        <v>1959</v>
      </c>
      <c r="H853" s="154">
        <v>267.97000000000003</v>
      </c>
      <c r="I853" s="155"/>
      <c r="L853" s="151"/>
      <c r="M853" s="156"/>
      <c r="T853" s="157"/>
      <c r="AT853" s="152" t="s">
        <v>220</v>
      </c>
      <c r="AU853" s="152" t="s">
        <v>81</v>
      </c>
      <c r="AV853" s="12" t="s">
        <v>90</v>
      </c>
      <c r="AW853" s="12" t="s">
        <v>30</v>
      </c>
      <c r="AX853" s="12" t="s">
        <v>81</v>
      </c>
      <c r="AY853" s="152" t="s">
        <v>211</v>
      </c>
    </row>
    <row r="854" spans="2:65" s="1" customFormat="1" ht="16.5" customHeight="1" x14ac:dyDescent="0.2">
      <c r="B854" s="32"/>
      <c r="C854" s="128" t="s">
        <v>1960</v>
      </c>
      <c r="D854" s="128" t="s">
        <v>212</v>
      </c>
      <c r="E854" s="129" t="s">
        <v>1961</v>
      </c>
      <c r="F854" s="130" t="s">
        <v>1962</v>
      </c>
      <c r="G854" s="131" t="s">
        <v>215</v>
      </c>
      <c r="H854" s="132">
        <v>267.97000000000003</v>
      </c>
      <c r="I854" s="133"/>
      <c r="J854" s="134">
        <f>ROUND(I854*H854,2)</f>
        <v>0</v>
      </c>
      <c r="K854" s="130" t="s">
        <v>216</v>
      </c>
      <c r="L854" s="32"/>
      <c r="M854" s="135" t="s">
        <v>1</v>
      </c>
      <c r="N854" s="136" t="s">
        <v>38</v>
      </c>
      <c r="P854" s="137">
        <f>O854*H854</f>
        <v>0</v>
      </c>
      <c r="Q854" s="137">
        <v>0</v>
      </c>
      <c r="R854" s="137">
        <f>Q854*H854</f>
        <v>0</v>
      </c>
      <c r="S854" s="137">
        <v>0</v>
      </c>
      <c r="T854" s="138">
        <f>S854*H854</f>
        <v>0</v>
      </c>
      <c r="AR854" s="139" t="s">
        <v>210</v>
      </c>
      <c r="AT854" s="139" t="s">
        <v>212</v>
      </c>
      <c r="AU854" s="139" t="s">
        <v>81</v>
      </c>
      <c r="AY854" s="17" t="s">
        <v>211</v>
      </c>
      <c r="BE854" s="140">
        <f>IF(N854="základní",J854,0)</f>
        <v>0</v>
      </c>
      <c r="BF854" s="140">
        <f>IF(N854="snížená",J854,0)</f>
        <v>0</v>
      </c>
      <c r="BG854" s="140">
        <f>IF(N854="zákl. přenesená",J854,0)</f>
        <v>0</v>
      </c>
      <c r="BH854" s="140">
        <f>IF(N854="sníž. přenesená",J854,0)</f>
        <v>0</v>
      </c>
      <c r="BI854" s="140">
        <f>IF(N854="nulová",J854,0)</f>
        <v>0</v>
      </c>
      <c r="BJ854" s="17" t="s">
        <v>81</v>
      </c>
      <c r="BK854" s="140">
        <f>ROUND(I854*H854,2)</f>
        <v>0</v>
      </c>
      <c r="BL854" s="17" t="s">
        <v>210</v>
      </c>
      <c r="BM854" s="139" t="s">
        <v>1963</v>
      </c>
    </row>
    <row r="855" spans="2:65" s="1" customFormat="1" ht="11.25" x14ac:dyDescent="0.2">
      <c r="B855" s="32"/>
      <c r="D855" s="141" t="s">
        <v>218</v>
      </c>
      <c r="F855" s="142" t="s">
        <v>1962</v>
      </c>
      <c r="I855" s="143"/>
      <c r="L855" s="32"/>
      <c r="M855" s="144"/>
      <c r="T855" s="56"/>
      <c r="AT855" s="17" t="s">
        <v>218</v>
      </c>
      <c r="AU855" s="17" t="s">
        <v>81</v>
      </c>
    </row>
    <row r="856" spans="2:65" s="12" customFormat="1" ht="11.25" x14ac:dyDescent="0.2">
      <c r="B856" s="151"/>
      <c r="D856" s="141" t="s">
        <v>220</v>
      </c>
      <c r="E856" s="152" t="s">
        <v>1964</v>
      </c>
      <c r="F856" s="153" t="s">
        <v>1172</v>
      </c>
      <c r="H856" s="154">
        <v>78.018000000000001</v>
      </c>
      <c r="I856" s="155"/>
      <c r="L856" s="151"/>
      <c r="M856" s="156"/>
      <c r="T856" s="157"/>
      <c r="AT856" s="152" t="s">
        <v>220</v>
      </c>
      <c r="AU856" s="152" t="s">
        <v>81</v>
      </c>
      <c r="AV856" s="12" t="s">
        <v>90</v>
      </c>
      <c r="AW856" s="12" t="s">
        <v>30</v>
      </c>
      <c r="AX856" s="12" t="s">
        <v>73</v>
      </c>
      <c r="AY856" s="152" t="s">
        <v>211</v>
      </c>
    </row>
    <row r="857" spans="2:65" s="12" customFormat="1" ht="11.25" x14ac:dyDescent="0.2">
      <c r="B857" s="151"/>
      <c r="D857" s="141" t="s">
        <v>220</v>
      </c>
      <c r="E857" s="152" t="s">
        <v>751</v>
      </c>
      <c r="F857" s="153" t="s">
        <v>1173</v>
      </c>
      <c r="H857" s="154">
        <v>170.94399999999999</v>
      </c>
      <c r="I857" s="155"/>
      <c r="L857" s="151"/>
      <c r="M857" s="156"/>
      <c r="T857" s="157"/>
      <c r="AT857" s="152" t="s">
        <v>220</v>
      </c>
      <c r="AU857" s="152" t="s">
        <v>81</v>
      </c>
      <c r="AV857" s="12" t="s">
        <v>90</v>
      </c>
      <c r="AW857" s="12" t="s">
        <v>30</v>
      </c>
      <c r="AX857" s="12" t="s">
        <v>73</v>
      </c>
      <c r="AY857" s="152" t="s">
        <v>211</v>
      </c>
    </row>
    <row r="858" spans="2:65" s="12" customFormat="1" ht="11.25" x14ac:dyDescent="0.2">
      <c r="B858" s="151"/>
      <c r="D858" s="141" t="s">
        <v>220</v>
      </c>
      <c r="E858" s="152" t="s">
        <v>792</v>
      </c>
      <c r="F858" s="153" t="s">
        <v>1174</v>
      </c>
      <c r="H858" s="154">
        <v>19.007999999999999</v>
      </c>
      <c r="I858" s="155"/>
      <c r="L858" s="151"/>
      <c r="M858" s="156"/>
      <c r="T858" s="157"/>
      <c r="AT858" s="152" t="s">
        <v>220</v>
      </c>
      <c r="AU858" s="152" t="s">
        <v>81</v>
      </c>
      <c r="AV858" s="12" t="s">
        <v>90</v>
      </c>
      <c r="AW858" s="12" t="s">
        <v>30</v>
      </c>
      <c r="AX858" s="12" t="s">
        <v>73</v>
      </c>
      <c r="AY858" s="152" t="s">
        <v>211</v>
      </c>
    </row>
    <row r="859" spans="2:65" s="12" customFormat="1" ht="11.25" x14ac:dyDescent="0.2">
      <c r="B859" s="151"/>
      <c r="D859" s="141" t="s">
        <v>220</v>
      </c>
      <c r="E859" s="152" t="s">
        <v>1965</v>
      </c>
      <c r="F859" s="153" t="s">
        <v>1966</v>
      </c>
      <c r="H859" s="154">
        <v>267.97000000000003</v>
      </c>
      <c r="I859" s="155"/>
      <c r="L859" s="151"/>
      <c r="M859" s="156"/>
      <c r="T859" s="157"/>
      <c r="AT859" s="152" t="s">
        <v>220</v>
      </c>
      <c r="AU859" s="152" t="s">
        <v>81</v>
      </c>
      <c r="AV859" s="12" t="s">
        <v>90</v>
      </c>
      <c r="AW859" s="12" t="s">
        <v>30</v>
      </c>
      <c r="AX859" s="12" t="s">
        <v>81</v>
      </c>
      <c r="AY859" s="152" t="s">
        <v>211</v>
      </c>
    </row>
    <row r="860" spans="2:65" s="1" customFormat="1" ht="24.2" customHeight="1" x14ac:dyDescent="0.2">
      <c r="B860" s="32"/>
      <c r="C860" s="128" t="s">
        <v>1967</v>
      </c>
      <c r="D860" s="128" t="s">
        <v>212</v>
      </c>
      <c r="E860" s="129" t="s">
        <v>1968</v>
      </c>
      <c r="F860" s="130" t="s">
        <v>1969</v>
      </c>
      <c r="G860" s="131" t="s">
        <v>215</v>
      </c>
      <c r="H860" s="132">
        <v>267.97000000000003</v>
      </c>
      <c r="I860" s="133"/>
      <c r="J860" s="134">
        <f>ROUND(I860*H860,2)</f>
        <v>0</v>
      </c>
      <c r="K860" s="130" t="s">
        <v>216</v>
      </c>
      <c r="L860" s="32"/>
      <c r="M860" s="135" t="s">
        <v>1</v>
      </c>
      <c r="N860" s="136" t="s">
        <v>38</v>
      </c>
      <c r="P860" s="137">
        <f>O860*H860</f>
        <v>0</v>
      </c>
      <c r="Q860" s="137">
        <v>3.6000000000000002E-4</v>
      </c>
      <c r="R860" s="137">
        <f>Q860*H860</f>
        <v>9.6469200000000019E-2</v>
      </c>
      <c r="S860" s="137">
        <v>0</v>
      </c>
      <c r="T860" s="138">
        <f>S860*H860</f>
        <v>0</v>
      </c>
      <c r="AR860" s="139" t="s">
        <v>210</v>
      </c>
      <c r="AT860" s="139" t="s">
        <v>212</v>
      </c>
      <c r="AU860" s="139" t="s">
        <v>81</v>
      </c>
      <c r="AY860" s="17" t="s">
        <v>211</v>
      </c>
      <c r="BE860" s="140">
        <f>IF(N860="základní",J860,0)</f>
        <v>0</v>
      </c>
      <c r="BF860" s="140">
        <f>IF(N860="snížená",J860,0)</f>
        <v>0</v>
      </c>
      <c r="BG860" s="140">
        <f>IF(N860="zákl. přenesená",J860,0)</f>
        <v>0</v>
      </c>
      <c r="BH860" s="140">
        <f>IF(N860="sníž. přenesená",J860,0)</f>
        <v>0</v>
      </c>
      <c r="BI860" s="140">
        <f>IF(N860="nulová",J860,0)</f>
        <v>0</v>
      </c>
      <c r="BJ860" s="17" t="s">
        <v>81</v>
      </c>
      <c r="BK860" s="140">
        <f>ROUND(I860*H860,2)</f>
        <v>0</v>
      </c>
      <c r="BL860" s="17" t="s">
        <v>210</v>
      </c>
      <c r="BM860" s="139" t="s">
        <v>1970</v>
      </c>
    </row>
    <row r="861" spans="2:65" s="1" customFormat="1" ht="19.5" x14ac:dyDescent="0.2">
      <c r="B861" s="32"/>
      <c r="D861" s="141" t="s">
        <v>218</v>
      </c>
      <c r="F861" s="142" t="s">
        <v>1969</v>
      </c>
      <c r="I861" s="143"/>
      <c r="L861" s="32"/>
      <c r="M861" s="144"/>
      <c r="T861" s="56"/>
      <c r="AT861" s="17" t="s">
        <v>218</v>
      </c>
      <c r="AU861" s="17" t="s">
        <v>81</v>
      </c>
    </row>
    <row r="862" spans="2:65" s="12" customFormat="1" ht="11.25" x14ac:dyDescent="0.2">
      <c r="B862" s="151"/>
      <c r="D862" s="141" t="s">
        <v>220</v>
      </c>
      <c r="E862" s="152" t="s">
        <v>1971</v>
      </c>
      <c r="F862" s="153" t="s">
        <v>1172</v>
      </c>
      <c r="H862" s="154">
        <v>78.018000000000001</v>
      </c>
      <c r="I862" s="155"/>
      <c r="L862" s="151"/>
      <c r="M862" s="156"/>
      <c r="T862" s="157"/>
      <c r="AT862" s="152" t="s">
        <v>220</v>
      </c>
      <c r="AU862" s="152" t="s">
        <v>81</v>
      </c>
      <c r="AV862" s="12" t="s">
        <v>90</v>
      </c>
      <c r="AW862" s="12" t="s">
        <v>30</v>
      </c>
      <c r="AX862" s="12" t="s">
        <v>73</v>
      </c>
      <c r="AY862" s="152" t="s">
        <v>211</v>
      </c>
    </row>
    <row r="863" spans="2:65" s="12" customFormat="1" ht="11.25" x14ac:dyDescent="0.2">
      <c r="B863" s="151"/>
      <c r="D863" s="141" t="s">
        <v>220</v>
      </c>
      <c r="E863" s="152" t="s">
        <v>752</v>
      </c>
      <c r="F863" s="153" t="s">
        <v>1173</v>
      </c>
      <c r="H863" s="154">
        <v>170.94399999999999</v>
      </c>
      <c r="I863" s="155"/>
      <c r="L863" s="151"/>
      <c r="M863" s="156"/>
      <c r="T863" s="157"/>
      <c r="AT863" s="152" t="s">
        <v>220</v>
      </c>
      <c r="AU863" s="152" t="s">
        <v>81</v>
      </c>
      <c r="AV863" s="12" t="s">
        <v>90</v>
      </c>
      <c r="AW863" s="12" t="s">
        <v>30</v>
      </c>
      <c r="AX863" s="12" t="s">
        <v>73</v>
      </c>
      <c r="AY863" s="152" t="s">
        <v>211</v>
      </c>
    </row>
    <row r="864" spans="2:65" s="12" customFormat="1" ht="11.25" x14ac:dyDescent="0.2">
      <c r="B864" s="151"/>
      <c r="D864" s="141" t="s">
        <v>220</v>
      </c>
      <c r="E864" s="152" t="s">
        <v>793</v>
      </c>
      <c r="F864" s="153" t="s">
        <v>1174</v>
      </c>
      <c r="H864" s="154">
        <v>19.007999999999999</v>
      </c>
      <c r="I864" s="155"/>
      <c r="L864" s="151"/>
      <c r="M864" s="156"/>
      <c r="T864" s="157"/>
      <c r="AT864" s="152" t="s">
        <v>220</v>
      </c>
      <c r="AU864" s="152" t="s">
        <v>81</v>
      </c>
      <c r="AV864" s="12" t="s">
        <v>90</v>
      </c>
      <c r="AW864" s="12" t="s">
        <v>30</v>
      </c>
      <c r="AX864" s="12" t="s">
        <v>73</v>
      </c>
      <c r="AY864" s="152" t="s">
        <v>211</v>
      </c>
    </row>
    <row r="865" spans="2:65" s="12" customFormat="1" ht="11.25" x14ac:dyDescent="0.2">
      <c r="B865" s="151"/>
      <c r="D865" s="141" t="s">
        <v>220</v>
      </c>
      <c r="E865" s="152" t="s">
        <v>1972</v>
      </c>
      <c r="F865" s="153" t="s">
        <v>1973</v>
      </c>
      <c r="H865" s="154">
        <v>267.97000000000003</v>
      </c>
      <c r="I865" s="155"/>
      <c r="L865" s="151"/>
      <c r="M865" s="156"/>
      <c r="T865" s="157"/>
      <c r="AT865" s="152" t="s">
        <v>220</v>
      </c>
      <c r="AU865" s="152" t="s">
        <v>81</v>
      </c>
      <c r="AV865" s="12" t="s">
        <v>90</v>
      </c>
      <c r="AW865" s="12" t="s">
        <v>30</v>
      </c>
      <c r="AX865" s="12" t="s">
        <v>81</v>
      </c>
      <c r="AY865" s="152" t="s">
        <v>211</v>
      </c>
    </row>
    <row r="866" spans="2:65" s="10" customFormat="1" ht="25.9" customHeight="1" x14ac:dyDescent="0.2">
      <c r="B866" s="118"/>
      <c r="D866" s="119" t="s">
        <v>72</v>
      </c>
      <c r="E866" s="120" t="s">
        <v>1974</v>
      </c>
      <c r="F866" s="120" t="s">
        <v>1975</v>
      </c>
      <c r="I866" s="121"/>
      <c r="J866" s="122">
        <f>BK866</f>
        <v>0</v>
      </c>
      <c r="L866" s="118"/>
      <c r="M866" s="123"/>
      <c r="P866" s="124">
        <f>SUM(P867:P885)</f>
        <v>0</v>
      </c>
      <c r="R866" s="124">
        <f>SUM(R867:R885)</f>
        <v>0.15120659000000003</v>
      </c>
      <c r="T866" s="125">
        <f>SUM(T867:T885)</f>
        <v>0</v>
      </c>
      <c r="AR866" s="119" t="s">
        <v>210</v>
      </c>
      <c r="AT866" s="126" t="s">
        <v>72</v>
      </c>
      <c r="AU866" s="126" t="s">
        <v>73</v>
      </c>
      <c r="AY866" s="119" t="s">
        <v>211</v>
      </c>
      <c r="BK866" s="127">
        <f>SUM(BK867:BK885)</f>
        <v>0</v>
      </c>
    </row>
    <row r="867" spans="2:65" s="1" customFormat="1" ht="16.5" customHeight="1" x14ac:dyDescent="0.2">
      <c r="B867" s="32"/>
      <c r="C867" s="128" t="s">
        <v>1976</v>
      </c>
      <c r="D867" s="128" t="s">
        <v>212</v>
      </c>
      <c r="E867" s="129" t="s">
        <v>1977</v>
      </c>
      <c r="F867" s="130" t="s">
        <v>1978</v>
      </c>
      <c r="G867" s="131" t="s">
        <v>215</v>
      </c>
      <c r="H867" s="132">
        <v>324.69600000000003</v>
      </c>
      <c r="I867" s="133"/>
      <c r="J867" s="134">
        <f>ROUND(I867*H867,2)</f>
        <v>0</v>
      </c>
      <c r="K867" s="130" t="s">
        <v>216</v>
      </c>
      <c r="L867" s="32"/>
      <c r="M867" s="135" t="s">
        <v>1</v>
      </c>
      <c r="N867" s="136" t="s">
        <v>38</v>
      </c>
      <c r="P867" s="137">
        <f>O867*H867</f>
        <v>0</v>
      </c>
      <c r="Q867" s="137">
        <v>0</v>
      </c>
      <c r="R867" s="137">
        <f>Q867*H867</f>
        <v>0</v>
      </c>
      <c r="S867" s="137">
        <v>0</v>
      </c>
      <c r="T867" s="138">
        <f>S867*H867</f>
        <v>0</v>
      </c>
      <c r="AR867" s="139" t="s">
        <v>210</v>
      </c>
      <c r="AT867" s="139" t="s">
        <v>212</v>
      </c>
      <c r="AU867" s="139" t="s">
        <v>81</v>
      </c>
      <c r="AY867" s="17" t="s">
        <v>211</v>
      </c>
      <c r="BE867" s="140">
        <f>IF(N867="základní",J867,0)</f>
        <v>0</v>
      </c>
      <c r="BF867" s="140">
        <f>IF(N867="snížená",J867,0)</f>
        <v>0</v>
      </c>
      <c r="BG867" s="140">
        <f>IF(N867="zákl. přenesená",J867,0)</f>
        <v>0</v>
      </c>
      <c r="BH867" s="140">
        <f>IF(N867="sníž. přenesená",J867,0)</f>
        <v>0</v>
      </c>
      <c r="BI867" s="140">
        <f>IF(N867="nulová",J867,0)</f>
        <v>0</v>
      </c>
      <c r="BJ867" s="17" t="s">
        <v>81</v>
      </c>
      <c r="BK867" s="140">
        <f>ROUND(I867*H867,2)</f>
        <v>0</v>
      </c>
      <c r="BL867" s="17" t="s">
        <v>210</v>
      </c>
      <c r="BM867" s="139" t="s">
        <v>1979</v>
      </c>
    </row>
    <row r="868" spans="2:65" s="1" customFormat="1" ht="11.25" x14ac:dyDescent="0.2">
      <c r="B868" s="32"/>
      <c r="D868" s="141" t="s">
        <v>218</v>
      </c>
      <c r="F868" s="142" t="s">
        <v>1978</v>
      </c>
      <c r="I868" s="143"/>
      <c r="L868" s="32"/>
      <c r="M868" s="144"/>
      <c r="T868" s="56"/>
      <c r="AT868" s="17" t="s">
        <v>218</v>
      </c>
      <c r="AU868" s="17" t="s">
        <v>81</v>
      </c>
    </row>
    <row r="869" spans="2:65" s="12" customFormat="1" ht="11.25" x14ac:dyDescent="0.2">
      <c r="B869" s="151"/>
      <c r="D869" s="141" t="s">
        <v>220</v>
      </c>
      <c r="E869" s="152" t="s">
        <v>1980</v>
      </c>
      <c r="F869" s="153" t="s">
        <v>1981</v>
      </c>
      <c r="H869" s="154">
        <v>324.69600000000003</v>
      </c>
      <c r="I869" s="155"/>
      <c r="L869" s="151"/>
      <c r="M869" s="156"/>
      <c r="T869" s="157"/>
      <c r="AT869" s="152" t="s">
        <v>220</v>
      </c>
      <c r="AU869" s="152" t="s">
        <v>81</v>
      </c>
      <c r="AV869" s="12" t="s">
        <v>90</v>
      </c>
      <c r="AW869" s="12" t="s">
        <v>30</v>
      </c>
      <c r="AX869" s="12" t="s">
        <v>81</v>
      </c>
      <c r="AY869" s="152" t="s">
        <v>211</v>
      </c>
    </row>
    <row r="870" spans="2:65" s="1" customFormat="1" ht="16.5" customHeight="1" x14ac:dyDescent="0.2">
      <c r="B870" s="32"/>
      <c r="C870" s="128" t="s">
        <v>1982</v>
      </c>
      <c r="D870" s="128" t="s">
        <v>212</v>
      </c>
      <c r="E870" s="129" t="s">
        <v>1983</v>
      </c>
      <c r="F870" s="130" t="s">
        <v>1984</v>
      </c>
      <c r="G870" s="131" t="s">
        <v>215</v>
      </c>
      <c r="H870" s="132">
        <v>131.33000000000001</v>
      </c>
      <c r="I870" s="133"/>
      <c r="J870" s="134">
        <f>ROUND(I870*H870,2)</f>
        <v>0</v>
      </c>
      <c r="K870" s="130" t="s">
        <v>216</v>
      </c>
      <c r="L870" s="32"/>
      <c r="M870" s="135" t="s">
        <v>1</v>
      </c>
      <c r="N870" s="136" t="s">
        <v>38</v>
      </c>
      <c r="P870" s="137">
        <f>O870*H870</f>
        <v>0</v>
      </c>
      <c r="Q870" s="137">
        <v>0</v>
      </c>
      <c r="R870" s="137">
        <f>Q870*H870</f>
        <v>0</v>
      </c>
      <c r="S870" s="137">
        <v>0</v>
      </c>
      <c r="T870" s="138">
        <f>S870*H870</f>
        <v>0</v>
      </c>
      <c r="AR870" s="139" t="s">
        <v>210</v>
      </c>
      <c r="AT870" s="139" t="s">
        <v>212</v>
      </c>
      <c r="AU870" s="139" t="s">
        <v>81</v>
      </c>
      <c r="AY870" s="17" t="s">
        <v>211</v>
      </c>
      <c r="BE870" s="140">
        <f>IF(N870="základní",J870,0)</f>
        <v>0</v>
      </c>
      <c r="BF870" s="140">
        <f>IF(N870="snížená",J870,0)</f>
        <v>0</v>
      </c>
      <c r="BG870" s="140">
        <f>IF(N870="zákl. přenesená",J870,0)</f>
        <v>0</v>
      </c>
      <c r="BH870" s="140">
        <f>IF(N870="sníž. přenesená",J870,0)</f>
        <v>0</v>
      </c>
      <c r="BI870" s="140">
        <f>IF(N870="nulová",J870,0)</f>
        <v>0</v>
      </c>
      <c r="BJ870" s="17" t="s">
        <v>81</v>
      </c>
      <c r="BK870" s="140">
        <f>ROUND(I870*H870,2)</f>
        <v>0</v>
      </c>
      <c r="BL870" s="17" t="s">
        <v>210</v>
      </c>
      <c r="BM870" s="139" t="s">
        <v>1985</v>
      </c>
    </row>
    <row r="871" spans="2:65" s="1" customFormat="1" ht="11.25" x14ac:dyDescent="0.2">
      <c r="B871" s="32"/>
      <c r="D871" s="141" t="s">
        <v>218</v>
      </c>
      <c r="F871" s="142" t="s">
        <v>1984</v>
      </c>
      <c r="I871" s="143"/>
      <c r="L871" s="32"/>
      <c r="M871" s="144"/>
      <c r="T871" s="56"/>
      <c r="AT871" s="17" t="s">
        <v>218</v>
      </c>
      <c r="AU871" s="17" t="s">
        <v>81</v>
      </c>
    </row>
    <row r="872" spans="2:65" s="12" customFormat="1" ht="11.25" x14ac:dyDescent="0.2">
      <c r="B872" s="151"/>
      <c r="D872" s="141" t="s">
        <v>220</v>
      </c>
      <c r="E872" s="152" t="s">
        <v>1986</v>
      </c>
      <c r="F872" s="153" t="s">
        <v>1225</v>
      </c>
      <c r="H872" s="154">
        <v>131.33000000000001</v>
      </c>
      <c r="I872" s="155"/>
      <c r="L872" s="151"/>
      <c r="M872" s="156"/>
      <c r="T872" s="157"/>
      <c r="AT872" s="152" t="s">
        <v>220</v>
      </c>
      <c r="AU872" s="152" t="s">
        <v>81</v>
      </c>
      <c r="AV872" s="12" t="s">
        <v>90</v>
      </c>
      <c r="AW872" s="12" t="s">
        <v>30</v>
      </c>
      <c r="AX872" s="12" t="s">
        <v>81</v>
      </c>
      <c r="AY872" s="152" t="s">
        <v>211</v>
      </c>
    </row>
    <row r="873" spans="2:65" s="1" customFormat="1" ht="16.5" customHeight="1" x14ac:dyDescent="0.2">
      <c r="B873" s="32"/>
      <c r="C873" s="158" t="s">
        <v>1987</v>
      </c>
      <c r="D873" s="158" t="s">
        <v>230</v>
      </c>
      <c r="E873" s="159" t="s">
        <v>1988</v>
      </c>
      <c r="F873" s="160" t="s">
        <v>1989</v>
      </c>
      <c r="G873" s="161" t="s">
        <v>215</v>
      </c>
      <c r="H873" s="162">
        <v>131.33000000000001</v>
      </c>
      <c r="I873" s="163"/>
      <c r="J873" s="164">
        <f>ROUND(I873*H873,2)</f>
        <v>0</v>
      </c>
      <c r="K873" s="160" t="s">
        <v>216</v>
      </c>
      <c r="L873" s="165"/>
      <c r="M873" s="166" t="s">
        <v>1</v>
      </c>
      <c r="N873" s="167" t="s">
        <v>38</v>
      </c>
      <c r="P873" s="137">
        <f>O873*H873</f>
        <v>0</v>
      </c>
      <c r="Q873" s="137">
        <v>0</v>
      </c>
      <c r="R873" s="137">
        <f>Q873*H873</f>
        <v>0</v>
      </c>
      <c r="S873" s="137">
        <v>0</v>
      </c>
      <c r="T873" s="138">
        <f>S873*H873</f>
        <v>0</v>
      </c>
      <c r="AR873" s="139" t="s">
        <v>244</v>
      </c>
      <c r="AT873" s="139" t="s">
        <v>230</v>
      </c>
      <c r="AU873" s="139" t="s">
        <v>81</v>
      </c>
      <c r="AY873" s="17" t="s">
        <v>211</v>
      </c>
      <c r="BE873" s="140">
        <f>IF(N873="základní",J873,0)</f>
        <v>0</v>
      </c>
      <c r="BF873" s="140">
        <f>IF(N873="snížená",J873,0)</f>
        <v>0</v>
      </c>
      <c r="BG873" s="140">
        <f>IF(N873="zákl. přenesená",J873,0)</f>
        <v>0</v>
      </c>
      <c r="BH873" s="140">
        <f>IF(N873="sníž. přenesená",J873,0)</f>
        <v>0</v>
      </c>
      <c r="BI873" s="140">
        <f>IF(N873="nulová",J873,0)</f>
        <v>0</v>
      </c>
      <c r="BJ873" s="17" t="s">
        <v>81</v>
      </c>
      <c r="BK873" s="140">
        <f>ROUND(I873*H873,2)</f>
        <v>0</v>
      </c>
      <c r="BL873" s="17" t="s">
        <v>210</v>
      </c>
      <c r="BM873" s="139" t="s">
        <v>1990</v>
      </c>
    </row>
    <row r="874" spans="2:65" s="1" customFormat="1" ht="11.25" x14ac:dyDescent="0.2">
      <c r="B874" s="32"/>
      <c r="D874" s="141" t="s">
        <v>218</v>
      </c>
      <c r="F874" s="142" t="s">
        <v>1989</v>
      </c>
      <c r="I874" s="143"/>
      <c r="L874" s="32"/>
      <c r="M874" s="144"/>
      <c r="T874" s="56"/>
      <c r="AT874" s="17" t="s">
        <v>218</v>
      </c>
      <c r="AU874" s="17" t="s">
        <v>81</v>
      </c>
    </row>
    <row r="875" spans="2:65" s="1" customFormat="1" ht="16.5" customHeight="1" x14ac:dyDescent="0.2">
      <c r="B875" s="32"/>
      <c r="C875" s="128" t="s">
        <v>1991</v>
      </c>
      <c r="D875" s="128" t="s">
        <v>212</v>
      </c>
      <c r="E875" s="129" t="s">
        <v>1992</v>
      </c>
      <c r="F875" s="130" t="s">
        <v>1993</v>
      </c>
      <c r="G875" s="131" t="s">
        <v>215</v>
      </c>
      <c r="H875" s="132">
        <v>324.69600000000003</v>
      </c>
      <c r="I875" s="133"/>
      <c r="J875" s="134">
        <f>ROUND(I875*H875,2)</f>
        <v>0</v>
      </c>
      <c r="K875" s="130" t="s">
        <v>216</v>
      </c>
      <c r="L875" s="32"/>
      <c r="M875" s="135" t="s">
        <v>1</v>
      </c>
      <c r="N875" s="136" t="s">
        <v>38</v>
      </c>
      <c r="P875" s="137">
        <f>O875*H875</f>
        <v>0</v>
      </c>
      <c r="Q875" s="137">
        <v>2.0000000000000001E-4</v>
      </c>
      <c r="R875" s="137">
        <f>Q875*H875</f>
        <v>6.4939200000000002E-2</v>
      </c>
      <c r="S875" s="137">
        <v>0</v>
      </c>
      <c r="T875" s="138">
        <f>S875*H875</f>
        <v>0</v>
      </c>
      <c r="AR875" s="139" t="s">
        <v>210</v>
      </c>
      <c r="AT875" s="139" t="s">
        <v>212</v>
      </c>
      <c r="AU875" s="139" t="s">
        <v>81</v>
      </c>
      <c r="AY875" s="17" t="s">
        <v>211</v>
      </c>
      <c r="BE875" s="140">
        <f>IF(N875="základní",J875,0)</f>
        <v>0</v>
      </c>
      <c r="BF875" s="140">
        <f>IF(N875="snížená",J875,0)</f>
        <v>0</v>
      </c>
      <c r="BG875" s="140">
        <f>IF(N875="zákl. přenesená",J875,0)</f>
        <v>0</v>
      </c>
      <c r="BH875" s="140">
        <f>IF(N875="sníž. přenesená",J875,0)</f>
        <v>0</v>
      </c>
      <c r="BI875" s="140">
        <f>IF(N875="nulová",J875,0)</f>
        <v>0</v>
      </c>
      <c r="BJ875" s="17" t="s">
        <v>81</v>
      </c>
      <c r="BK875" s="140">
        <f>ROUND(I875*H875,2)</f>
        <v>0</v>
      </c>
      <c r="BL875" s="17" t="s">
        <v>210</v>
      </c>
      <c r="BM875" s="139" t="s">
        <v>1994</v>
      </c>
    </row>
    <row r="876" spans="2:65" s="1" customFormat="1" ht="11.25" x14ac:dyDescent="0.2">
      <c r="B876" s="32"/>
      <c r="D876" s="141" t="s">
        <v>218</v>
      </c>
      <c r="F876" s="142" t="s">
        <v>1993</v>
      </c>
      <c r="I876" s="143"/>
      <c r="L876" s="32"/>
      <c r="M876" s="144"/>
      <c r="T876" s="56"/>
      <c r="AT876" s="17" t="s">
        <v>218</v>
      </c>
      <c r="AU876" s="17" t="s">
        <v>81</v>
      </c>
    </row>
    <row r="877" spans="2:65" s="12" customFormat="1" ht="11.25" x14ac:dyDescent="0.2">
      <c r="B877" s="151"/>
      <c r="D877" s="141" t="s">
        <v>220</v>
      </c>
      <c r="E877" s="152" t="s">
        <v>1995</v>
      </c>
      <c r="F877" s="153" t="s">
        <v>1981</v>
      </c>
      <c r="H877" s="154">
        <v>324.69600000000003</v>
      </c>
      <c r="I877" s="155"/>
      <c r="L877" s="151"/>
      <c r="M877" s="156"/>
      <c r="T877" s="157"/>
      <c r="AT877" s="152" t="s">
        <v>220</v>
      </c>
      <c r="AU877" s="152" t="s">
        <v>81</v>
      </c>
      <c r="AV877" s="12" t="s">
        <v>90</v>
      </c>
      <c r="AW877" s="12" t="s">
        <v>30</v>
      </c>
      <c r="AX877" s="12" t="s">
        <v>81</v>
      </c>
      <c r="AY877" s="152" t="s">
        <v>211</v>
      </c>
    </row>
    <row r="878" spans="2:65" s="1" customFormat="1" ht="24.2" customHeight="1" x14ac:dyDescent="0.2">
      <c r="B878" s="32"/>
      <c r="C878" s="128" t="s">
        <v>1996</v>
      </c>
      <c r="D878" s="128" t="s">
        <v>212</v>
      </c>
      <c r="E878" s="129" t="s">
        <v>1997</v>
      </c>
      <c r="F878" s="130" t="s">
        <v>1998</v>
      </c>
      <c r="G878" s="131" t="s">
        <v>215</v>
      </c>
      <c r="H878" s="132">
        <v>53.313000000000002</v>
      </c>
      <c r="I878" s="133"/>
      <c r="J878" s="134">
        <f>ROUND(I878*H878,2)</f>
        <v>0</v>
      </c>
      <c r="K878" s="130" t="s">
        <v>216</v>
      </c>
      <c r="L878" s="32"/>
      <c r="M878" s="135" t="s">
        <v>1</v>
      </c>
      <c r="N878" s="136" t="s">
        <v>38</v>
      </c>
      <c r="P878" s="137">
        <f>O878*H878</f>
        <v>0</v>
      </c>
      <c r="Q878" s="137">
        <v>1.0000000000000001E-5</v>
      </c>
      <c r="R878" s="137">
        <f>Q878*H878</f>
        <v>5.3313000000000004E-4</v>
      </c>
      <c r="S878" s="137">
        <v>0</v>
      </c>
      <c r="T878" s="138">
        <f>S878*H878</f>
        <v>0</v>
      </c>
      <c r="AR878" s="139" t="s">
        <v>210</v>
      </c>
      <c r="AT878" s="139" t="s">
        <v>212</v>
      </c>
      <c r="AU878" s="139" t="s">
        <v>81</v>
      </c>
      <c r="AY878" s="17" t="s">
        <v>211</v>
      </c>
      <c r="BE878" s="140">
        <f>IF(N878="základní",J878,0)</f>
        <v>0</v>
      </c>
      <c r="BF878" s="140">
        <f>IF(N878="snížená",J878,0)</f>
        <v>0</v>
      </c>
      <c r="BG878" s="140">
        <f>IF(N878="zákl. přenesená",J878,0)</f>
        <v>0</v>
      </c>
      <c r="BH878" s="140">
        <f>IF(N878="sníž. přenesená",J878,0)</f>
        <v>0</v>
      </c>
      <c r="BI878" s="140">
        <f>IF(N878="nulová",J878,0)</f>
        <v>0</v>
      </c>
      <c r="BJ878" s="17" t="s">
        <v>81</v>
      </c>
      <c r="BK878" s="140">
        <f>ROUND(I878*H878,2)</f>
        <v>0</v>
      </c>
      <c r="BL878" s="17" t="s">
        <v>210</v>
      </c>
      <c r="BM878" s="139" t="s">
        <v>1999</v>
      </c>
    </row>
    <row r="879" spans="2:65" s="1" customFormat="1" ht="11.25" x14ac:dyDescent="0.2">
      <c r="B879" s="32"/>
      <c r="D879" s="141" t="s">
        <v>218</v>
      </c>
      <c r="F879" s="142" t="s">
        <v>1998</v>
      </c>
      <c r="I879" s="143"/>
      <c r="L879" s="32"/>
      <c r="M879" s="144"/>
      <c r="T879" s="56"/>
      <c r="AT879" s="17" t="s">
        <v>218</v>
      </c>
      <c r="AU879" s="17" t="s">
        <v>81</v>
      </c>
    </row>
    <row r="880" spans="2:65" s="12" customFormat="1" ht="11.25" x14ac:dyDescent="0.2">
      <c r="B880" s="151"/>
      <c r="D880" s="141" t="s">
        <v>220</v>
      </c>
      <c r="E880" s="152" t="s">
        <v>2000</v>
      </c>
      <c r="F880" s="153" t="s">
        <v>2001</v>
      </c>
      <c r="H880" s="154">
        <v>53.313000000000002</v>
      </c>
      <c r="I880" s="155"/>
      <c r="L880" s="151"/>
      <c r="M880" s="156"/>
      <c r="T880" s="157"/>
      <c r="AT880" s="152" t="s">
        <v>220</v>
      </c>
      <c r="AU880" s="152" t="s">
        <v>81</v>
      </c>
      <c r="AV880" s="12" t="s">
        <v>90</v>
      </c>
      <c r="AW880" s="12" t="s">
        <v>30</v>
      </c>
      <c r="AX880" s="12" t="s">
        <v>81</v>
      </c>
      <c r="AY880" s="152" t="s">
        <v>211</v>
      </c>
    </row>
    <row r="881" spans="2:65" s="1" customFormat="1" ht="16.5" customHeight="1" x14ac:dyDescent="0.2">
      <c r="B881" s="32"/>
      <c r="C881" s="128" t="s">
        <v>2002</v>
      </c>
      <c r="D881" s="128" t="s">
        <v>212</v>
      </c>
      <c r="E881" s="129" t="s">
        <v>2003</v>
      </c>
      <c r="F881" s="130" t="s">
        <v>2004</v>
      </c>
      <c r="G881" s="131" t="s">
        <v>215</v>
      </c>
      <c r="H881" s="132">
        <v>131.33000000000001</v>
      </c>
      <c r="I881" s="133"/>
      <c r="J881" s="134">
        <f>ROUND(I881*H881,2)</f>
        <v>0</v>
      </c>
      <c r="K881" s="130" t="s">
        <v>216</v>
      </c>
      <c r="L881" s="32"/>
      <c r="M881" s="135" t="s">
        <v>1</v>
      </c>
      <c r="N881" s="136" t="s">
        <v>38</v>
      </c>
      <c r="P881" s="137">
        <f>O881*H881</f>
        <v>0</v>
      </c>
      <c r="Q881" s="137">
        <v>1.0000000000000001E-5</v>
      </c>
      <c r="R881" s="137">
        <f>Q881*H881</f>
        <v>1.3133000000000003E-3</v>
      </c>
      <c r="S881" s="137">
        <v>0</v>
      </c>
      <c r="T881" s="138">
        <f>S881*H881</f>
        <v>0</v>
      </c>
      <c r="AR881" s="139" t="s">
        <v>210</v>
      </c>
      <c r="AT881" s="139" t="s">
        <v>212</v>
      </c>
      <c r="AU881" s="139" t="s">
        <v>81</v>
      </c>
      <c r="AY881" s="17" t="s">
        <v>211</v>
      </c>
      <c r="BE881" s="140">
        <f>IF(N881="základní",J881,0)</f>
        <v>0</v>
      </c>
      <c r="BF881" s="140">
        <f>IF(N881="snížená",J881,0)</f>
        <v>0</v>
      </c>
      <c r="BG881" s="140">
        <f>IF(N881="zákl. přenesená",J881,0)</f>
        <v>0</v>
      </c>
      <c r="BH881" s="140">
        <f>IF(N881="sníž. přenesená",J881,0)</f>
        <v>0</v>
      </c>
      <c r="BI881" s="140">
        <f>IF(N881="nulová",J881,0)</f>
        <v>0</v>
      </c>
      <c r="BJ881" s="17" t="s">
        <v>81</v>
      </c>
      <c r="BK881" s="140">
        <f>ROUND(I881*H881,2)</f>
        <v>0</v>
      </c>
      <c r="BL881" s="17" t="s">
        <v>210</v>
      </c>
      <c r="BM881" s="139" t="s">
        <v>2005</v>
      </c>
    </row>
    <row r="882" spans="2:65" s="1" customFormat="1" ht="11.25" x14ac:dyDescent="0.2">
      <c r="B882" s="32"/>
      <c r="D882" s="141" t="s">
        <v>218</v>
      </c>
      <c r="F882" s="142" t="s">
        <v>2004</v>
      </c>
      <c r="I882" s="143"/>
      <c r="L882" s="32"/>
      <c r="M882" s="144"/>
      <c r="T882" s="56"/>
      <c r="AT882" s="17" t="s">
        <v>218</v>
      </c>
      <c r="AU882" s="17" t="s">
        <v>81</v>
      </c>
    </row>
    <row r="883" spans="2:65" s="1" customFormat="1" ht="24.2" customHeight="1" x14ac:dyDescent="0.2">
      <c r="B883" s="32"/>
      <c r="C883" s="128" t="s">
        <v>2006</v>
      </c>
      <c r="D883" s="128" t="s">
        <v>212</v>
      </c>
      <c r="E883" s="129" t="s">
        <v>2007</v>
      </c>
      <c r="F883" s="130" t="s">
        <v>2008</v>
      </c>
      <c r="G883" s="131" t="s">
        <v>215</v>
      </c>
      <c r="H883" s="132">
        <v>324.69600000000003</v>
      </c>
      <c r="I883" s="133"/>
      <c r="J883" s="134">
        <f>ROUND(I883*H883,2)</f>
        <v>0</v>
      </c>
      <c r="K883" s="130" t="s">
        <v>216</v>
      </c>
      <c r="L883" s="32"/>
      <c r="M883" s="135" t="s">
        <v>1</v>
      </c>
      <c r="N883" s="136" t="s">
        <v>38</v>
      </c>
      <c r="P883" s="137">
        <f>O883*H883</f>
        <v>0</v>
      </c>
      <c r="Q883" s="137">
        <v>2.5999999999999998E-4</v>
      </c>
      <c r="R883" s="137">
        <f>Q883*H883</f>
        <v>8.4420960000000003E-2</v>
      </c>
      <c r="S883" s="137">
        <v>0</v>
      </c>
      <c r="T883" s="138">
        <f>S883*H883</f>
        <v>0</v>
      </c>
      <c r="AR883" s="139" t="s">
        <v>210</v>
      </c>
      <c r="AT883" s="139" t="s">
        <v>212</v>
      </c>
      <c r="AU883" s="139" t="s">
        <v>81</v>
      </c>
      <c r="AY883" s="17" t="s">
        <v>211</v>
      </c>
      <c r="BE883" s="140">
        <f>IF(N883="základní",J883,0)</f>
        <v>0</v>
      </c>
      <c r="BF883" s="140">
        <f>IF(N883="snížená",J883,0)</f>
        <v>0</v>
      </c>
      <c r="BG883" s="140">
        <f>IF(N883="zákl. přenesená",J883,0)</f>
        <v>0</v>
      </c>
      <c r="BH883" s="140">
        <f>IF(N883="sníž. přenesená",J883,0)</f>
        <v>0</v>
      </c>
      <c r="BI883" s="140">
        <f>IF(N883="nulová",J883,0)</f>
        <v>0</v>
      </c>
      <c r="BJ883" s="17" t="s">
        <v>81</v>
      </c>
      <c r="BK883" s="140">
        <f>ROUND(I883*H883,2)</f>
        <v>0</v>
      </c>
      <c r="BL883" s="17" t="s">
        <v>210</v>
      </c>
      <c r="BM883" s="139" t="s">
        <v>2009</v>
      </c>
    </row>
    <row r="884" spans="2:65" s="1" customFormat="1" ht="11.25" x14ac:dyDescent="0.2">
      <c r="B884" s="32"/>
      <c r="D884" s="141" t="s">
        <v>218</v>
      </c>
      <c r="F884" s="142" t="s">
        <v>2008</v>
      </c>
      <c r="I884" s="143"/>
      <c r="L884" s="32"/>
      <c r="M884" s="144"/>
      <c r="T884" s="56"/>
      <c r="AT884" s="17" t="s">
        <v>218</v>
      </c>
      <c r="AU884" s="17" t="s">
        <v>81</v>
      </c>
    </row>
    <row r="885" spans="2:65" s="12" customFormat="1" ht="11.25" x14ac:dyDescent="0.2">
      <c r="B885" s="151"/>
      <c r="D885" s="141" t="s">
        <v>220</v>
      </c>
      <c r="E885" s="152" t="s">
        <v>2010</v>
      </c>
      <c r="F885" s="153" t="s">
        <v>1981</v>
      </c>
      <c r="H885" s="154">
        <v>324.69600000000003</v>
      </c>
      <c r="I885" s="155"/>
      <c r="L885" s="151"/>
      <c r="M885" s="156"/>
      <c r="T885" s="157"/>
      <c r="AT885" s="152" t="s">
        <v>220</v>
      </c>
      <c r="AU885" s="152" t="s">
        <v>81</v>
      </c>
      <c r="AV885" s="12" t="s">
        <v>90</v>
      </c>
      <c r="AW885" s="12" t="s">
        <v>30</v>
      </c>
      <c r="AX885" s="12" t="s">
        <v>81</v>
      </c>
      <c r="AY885" s="152" t="s">
        <v>211</v>
      </c>
    </row>
    <row r="886" spans="2:65" s="10" customFormat="1" ht="25.9" customHeight="1" x14ac:dyDescent="0.2">
      <c r="B886" s="118"/>
      <c r="D886" s="119" t="s">
        <v>72</v>
      </c>
      <c r="E886" s="120" t="s">
        <v>2011</v>
      </c>
      <c r="F886" s="120" t="s">
        <v>2012</v>
      </c>
      <c r="I886" s="121"/>
      <c r="J886" s="122">
        <f>BK886</f>
        <v>0</v>
      </c>
      <c r="L886" s="118"/>
      <c r="M886" s="123"/>
      <c r="P886" s="124">
        <f>SUM(P887:P903)</f>
        <v>0</v>
      </c>
      <c r="R886" s="124">
        <f>SUM(R887:R903)</f>
        <v>3.1706999999999999E-2</v>
      </c>
      <c r="T886" s="125">
        <f>SUM(T887:T903)</f>
        <v>0</v>
      </c>
      <c r="AR886" s="119" t="s">
        <v>210</v>
      </c>
      <c r="AT886" s="126" t="s">
        <v>72</v>
      </c>
      <c r="AU886" s="126" t="s">
        <v>73</v>
      </c>
      <c r="AY886" s="119" t="s">
        <v>211</v>
      </c>
      <c r="BK886" s="127">
        <f>SUM(BK887:BK903)</f>
        <v>0</v>
      </c>
    </row>
    <row r="887" spans="2:65" s="1" customFormat="1" ht="24.2" customHeight="1" x14ac:dyDescent="0.2">
      <c r="B887" s="32"/>
      <c r="C887" s="128" t="s">
        <v>2013</v>
      </c>
      <c r="D887" s="128" t="s">
        <v>212</v>
      </c>
      <c r="E887" s="129" t="s">
        <v>2014</v>
      </c>
      <c r="F887" s="130" t="s">
        <v>2015</v>
      </c>
      <c r="G887" s="131" t="s">
        <v>294</v>
      </c>
      <c r="H887" s="132">
        <v>10</v>
      </c>
      <c r="I887" s="133"/>
      <c r="J887" s="134">
        <f>ROUND(I887*H887,2)</f>
        <v>0</v>
      </c>
      <c r="K887" s="130" t="s">
        <v>216</v>
      </c>
      <c r="L887" s="32"/>
      <c r="M887" s="135" t="s">
        <v>1</v>
      </c>
      <c r="N887" s="136" t="s">
        <v>38</v>
      </c>
      <c r="P887" s="137">
        <f>O887*H887</f>
        <v>0</v>
      </c>
      <c r="Q887" s="137">
        <v>0</v>
      </c>
      <c r="R887" s="137">
        <f>Q887*H887</f>
        <v>0</v>
      </c>
      <c r="S887" s="137">
        <v>0</v>
      </c>
      <c r="T887" s="138">
        <f>S887*H887</f>
        <v>0</v>
      </c>
      <c r="AR887" s="139" t="s">
        <v>210</v>
      </c>
      <c r="AT887" s="139" t="s">
        <v>212</v>
      </c>
      <c r="AU887" s="139" t="s">
        <v>81</v>
      </c>
      <c r="AY887" s="17" t="s">
        <v>211</v>
      </c>
      <c r="BE887" s="140">
        <f>IF(N887="základní",J887,0)</f>
        <v>0</v>
      </c>
      <c r="BF887" s="140">
        <f>IF(N887="snížená",J887,0)</f>
        <v>0</v>
      </c>
      <c r="BG887" s="140">
        <f>IF(N887="zákl. přenesená",J887,0)</f>
        <v>0</v>
      </c>
      <c r="BH887" s="140">
        <f>IF(N887="sníž. přenesená",J887,0)</f>
        <v>0</v>
      </c>
      <c r="BI887" s="140">
        <f>IF(N887="nulová",J887,0)</f>
        <v>0</v>
      </c>
      <c r="BJ887" s="17" t="s">
        <v>81</v>
      </c>
      <c r="BK887" s="140">
        <f>ROUND(I887*H887,2)</f>
        <v>0</v>
      </c>
      <c r="BL887" s="17" t="s">
        <v>210</v>
      </c>
      <c r="BM887" s="139" t="s">
        <v>2016</v>
      </c>
    </row>
    <row r="888" spans="2:65" s="1" customFormat="1" ht="19.5" x14ac:dyDescent="0.2">
      <c r="B888" s="32"/>
      <c r="D888" s="141" t="s">
        <v>218</v>
      </c>
      <c r="F888" s="142" t="s">
        <v>2015</v>
      </c>
      <c r="I888" s="143"/>
      <c r="L888" s="32"/>
      <c r="M888" s="144"/>
      <c r="T888" s="56"/>
      <c r="AT888" s="17" t="s">
        <v>218</v>
      </c>
      <c r="AU888" s="17" t="s">
        <v>81</v>
      </c>
    </row>
    <row r="889" spans="2:65" s="12" customFormat="1" ht="11.25" x14ac:dyDescent="0.2">
      <c r="B889" s="151"/>
      <c r="D889" s="141" t="s">
        <v>220</v>
      </c>
      <c r="E889" s="152" t="s">
        <v>2017</v>
      </c>
      <c r="F889" s="153" t="s">
        <v>2018</v>
      </c>
      <c r="H889" s="154">
        <v>10</v>
      </c>
      <c r="I889" s="155"/>
      <c r="L889" s="151"/>
      <c r="M889" s="156"/>
      <c r="T889" s="157"/>
      <c r="AT889" s="152" t="s">
        <v>220</v>
      </c>
      <c r="AU889" s="152" t="s">
        <v>81</v>
      </c>
      <c r="AV889" s="12" t="s">
        <v>90</v>
      </c>
      <c r="AW889" s="12" t="s">
        <v>30</v>
      </c>
      <c r="AX889" s="12" t="s">
        <v>81</v>
      </c>
      <c r="AY889" s="152" t="s">
        <v>211</v>
      </c>
    </row>
    <row r="890" spans="2:65" s="1" customFormat="1" ht="16.5" customHeight="1" x14ac:dyDescent="0.2">
      <c r="B890" s="32"/>
      <c r="C890" s="158" t="s">
        <v>2019</v>
      </c>
      <c r="D890" s="158" t="s">
        <v>230</v>
      </c>
      <c r="E890" s="159" t="s">
        <v>2020</v>
      </c>
      <c r="F890" s="160" t="s">
        <v>2021</v>
      </c>
      <c r="G890" s="161" t="s">
        <v>215</v>
      </c>
      <c r="H890" s="162">
        <v>24</v>
      </c>
      <c r="I890" s="163"/>
      <c r="J890" s="164">
        <f>ROUND(I890*H890,2)</f>
        <v>0</v>
      </c>
      <c r="K890" s="160" t="s">
        <v>216</v>
      </c>
      <c r="L890" s="165"/>
      <c r="M890" s="166" t="s">
        <v>1</v>
      </c>
      <c r="N890" s="167" t="s">
        <v>38</v>
      </c>
      <c r="P890" s="137">
        <f>O890*H890</f>
        <v>0</v>
      </c>
      <c r="Q890" s="137">
        <v>1E-3</v>
      </c>
      <c r="R890" s="137">
        <f>Q890*H890</f>
        <v>2.4E-2</v>
      </c>
      <c r="S890" s="137">
        <v>0</v>
      </c>
      <c r="T890" s="138">
        <f>S890*H890</f>
        <v>0</v>
      </c>
      <c r="AR890" s="139" t="s">
        <v>244</v>
      </c>
      <c r="AT890" s="139" t="s">
        <v>230</v>
      </c>
      <c r="AU890" s="139" t="s">
        <v>81</v>
      </c>
      <c r="AY890" s="17" t="s">
        <v>211</v>
      </c>
      <c r="BE890" s="140">
        <f>IF(N890="základní",J890,0)</f>
        <v>0</v>
      </c>
      <c r="BF890" s="140">
        <f>IF(N890="snížená",J890,0)</f>
        <v>0</v>
      </c>
      <c r="BG890" s="140">
        <f>IF(N890="zákl. přenesená",J890,0)</f>
        <v>0</v>
      </c>
      <c r="BH890" s="140">
        <f>IF(N890="sníž. přenesená",J890,0)</f>
        <v>0</v>
      </c>
      <c r="BI890" s="140">
        <f>IF(N890="nulová",J890,0)</f>
        <v>0</v>
      </c>
      <c r="BJ890" s="17" t="s">
        <v>81</v>
      </c>
      <c r="BK890" s="140">
        <f>ROUND(I890*H890,2)</f>
        <v>0</v>
      </c>
      <c r="BL890" s="17" t="s">
        <v>210</v>
      </c>
      <c r="BM890" s="139" t="s">
        <v>2022</v>
      </c>
    </row>
    <row r="891" spans="2:65" s="1" customFormat="1" ht="11.25" x14ac:dyDescent="0.2">
      <c r="B891" s="32"/>
      <c r="D891" s="141" t="s">
        <v>218</v>
      </c>
      <c r="F891" s="142" t="s">
        <v>2021</v>
      </c>
      <c r="I891" s="143"/>
      <c r="L891" s="32"/>
      <c r="M891" s="144"/>
      <c r="T891" s="56"/>
      <c r="AT891" s="17" t="s">
        <v>218</v>
      </c>
      <c r="AU891" s="17" t="s">
        <v>81</v>
      </c>
    </row>
    <row r="892" spans="2:65" s="12" customFormat="1" ht="11.25" x14ac:dyDescent="0.2">
      <c r="B892" s="151"/>
      <c r="D892" s="141" t="s">
        <v>220</v>
      </c>
      <c r="E892" s="152" t="s">
        <v>2023</v>
      </c>
      <c r="F892" s="153" t="s">
        <v>2024</v>
      </c>
      <c r="H892" s="154">
        <v>24</v>
      </c>
      <c r="I892" s="155"/>
      <c r="L892" s="151"/>
      <c r="M892" s="156"/>
      <c r="T892" s="157"/>
      <c r="AT892" s="152" t="s">
        <v>220</v>
      </c>
      <c r="AU892" s="152" t="s">
        <v>81</v>
      </c>
      <c r="AV892" s="12" t="s">
        <v>90</v>
      </c>
      <c r="AW892" s="12" t="s">
        <v>30</v>
      </c>
      <c r="AX892" s="12" t="s">
        <v>81</v>
      </c>
      <c r="AY892" s="152" t="s">
        <v>211</v>
      </c>
    </row>
    <row r="893" spans="2:65" s="1" customFormat="1" ht="16.5" customHeight="1" x14ac:dyDescent="0.2">
      <c r="B893" s="32"/>
      <c r="C893" s="158" t="s">
        <v>2025</v>
      </c>
      <c r="D893" s="158" t="s">
        <v>230</v>
      </c>
      <c r="E893" s="159" t="s">
        <v>2026</v>
      </c>
      <c r="F893" s="160" t="s">
        <v>2027</v>
      </c>
      <c r="G893" s="161" t="s">
        <v>215</v>
      </c>
      <c r="H893" s="162">
        <v>3.4380000000000002</v>
      </c>
      <c r="I893" s="163"/>
      <c r="J893" s="164">
        <f>ROUND(I893*H893,2)</f>
        <v>0</v>
      </c>
      <c r="K893" s="160" t="s">
        <v>216</v>
      </c>
      <c r="L893" s="165"/>
      <c r="M893" s="166" t="s">
        <v>1</v>
      </c>
      <c r="N893" s="167" t="s">
        <v>38</v>
      </c>
      <c r="P893" s="137">
        <f>O893*H893</f>
        <v>0</v>
      </c>
      <c r="Q893" s="137">
        <v>1E-3</v>
      </c>
      <c r="R893" s="137">
        <f>Q893*H893</f>
        <v>3.4380000000000001E-3</v>
      </c>
      <c r="S893" s="137">
        <v>0</v>
      </c>
      <c r="T893" s="138">
        <f>S893*H893</f>
        <v>0</v>
      </c>
      <c r="AR893" s="139" t="s">
        <v>244</v>
      </c>
      <c r="AT893" s="139" t="s">
        <v>230</v>
      </c>
      <c r="AU893" s="139" t="s">
        <v>81</v>
      </c>
      <c r="AY893" s="17" t="s">
        <v>211</v>
      </c>
      <c r="BE893" s="140">
        <f>IF(N893="základní",J893,0)</f>
        <v>0</v>
      </c>
      <c r="BF893" s="140">
        <f>IF(N893="snížená",J893,0)</f>
        <v>0</v>
      </c>
      <c r="BG893" s="140">
        <f>IF(N893="zákl. přenesená",J893,0)</f>
        <v>0</v>
      </c>
      <c r="BH893" s="140">
        <f>IF(N893="sníž. přenesená",J893,0)</f>
        <v>0</v>
      </c>
      <c r="BI893" s="140">
        <f>IF(N893="nulová",J893,0)</f>
        <v>0</v>
      </c>
      <c r="BJ893" s="17" t="s">
        <v>81</v>
      </c>
      <c r="BK893" s="140">
        <f>ROUND(I893*H893,2)</f>
        <v>0</v>
      </c>
      <c r="BL893" s="17" t="s">
        <v>210</v>
      </c>
      <c r="BM893" s="139" t="s">
        <v>2028</v>
      </c>
    </row>
    <row r="894" spans="2:65" s="1" customFormat="1" ht="11.25" x14ac:dyDescent="0.2">
      <c r="B894" s="32"/>
      <c r="D894" s="141" t="s">
        <v>218</v>
      </c>
      <c r="F894" s="142" t="s">
        <v>2027</v>
      </c>
      <c r="I894" s="143"/>
      <c r="L894" s="32"/>
      <c r="M894" s="144"/>
      <c r="T894" s="56"/>
      <c r="AT894" s="17" t="s">
        <v>218</v>
      </c>
      <c r="AU894" s="17" t="s">
        <v>81</v>
      </c>
    </row>
    <row r="895" spans="2:65" s="12" customFormat="1" ht="11.25" x14ac:dyDescent="0.2">
      <c r="B895" s="151"/>
      <c r="D895" s="141" t="s">
        <v>220</v>
      </c>
      <c r="E895" s="152" t="s">
        <v>2029</v>
      </c>
      <c r="F895" s="153" t="s">
        <v>2030</v>
      </c>
      <c r="H895" s="154">
        <v>3.4380000000000002</v>
      </c>
      <c r="I895" s="155"/>
      <c r="L895" s="151"/>
      <c r="M895" s="156"/>
      <c r="T895" s="157"/>
      <c r="AT895" s="152" t="s">
        <v>220</v>
      </c>
      <c r="AU895" s="152" t="s">
        <v>81</v>
      </c>
      <c r="AV895" s="12" t="s">
        <v>90</v>
      </c>
      <c r="AW895" s="12" t="s">
        <v>30</v>
      </c>
      <c r="AX895" s="12" t="s">
        <v>81</v>
      </c>
      <c r="AY895" s="152" t="s">
        <v>211</v>
      </c>
    </row>
    <row r="896" spans="2:65" s="1" customFormat="1" ht="16.5" customHeight="1" x14ac:dyDescent="0.2">
      <c r="B896" s="32"/>
      <c r="C896" s="158" t="s">
        <v>2031</v>
      </c>
      <c r="D896" s="158" t="s">
        <v>230</v>
      </c>
      <c r="E896" s="159" t="s">
        <v>2032</v>
      </c>
      <c r="F896" s="160" t="s">
        <v>2033</v>
      </c>
      <c r="G896" s="161" t="s">
        <v>215</v>
      </c>
      <c r="H896" s="162">
        <v>2.8439999999999999</v>
      </c>
      <c r="I896" s="163"/>
      <c r="J896" s="164">
        <f>ROUND(I896*H896,2)</f>
        <v>0</v>
      </c>
      <c r="K896" s="160" t="s">
        <v>216</v>
      </c>
      <c r="L896" s="165"/>
      <c r="M896" s="166" t="s">
        <v>1</v>
      </c>
      <c r="N896" s="167" t="s">
        <v>38</v>
      </c>
      <c r="P896" s="137">
        <f>O896*H896</f>
        <v>0</v>
      </c>
      <c r="Q896" s="137">
        <v>1E-3</v>
      </c>
      <c r="R896" s="137">
        <f>Q896*H896</f>
        <v>2.8439999999999997E-3</v>
      </c>
      <c r="S896" s="137">
        <v>0</v>
      </c>
      <c r="T896" s="138">
        <f>S896*H896</f>
        <v>0</v>
      </c>
      <c r="AR896" s="139" t="s">
        <v>244</v>
      </c>
      <c r="AT896" s="139" t="s">
        <v>230</v>
      </c>
      <c r="AU896" s="139" t="s">
        <v>81</v>
      </c>
      <c r="AY896" s="17" t="s">
        <v>211</v>
      </c>
      <c r="BE896" s="140">
        <f>IF(N896="základní",J896,0)</f>
        <v>0</v>
      </c>
      <c r="BF896" s="140">
        <f>IF(N896="snížená",J896,0)</f>
        <v>0</v>
      </c>
      <c r="BG896" s="140">
        <f>IF(N896="zákl. přenesená",J896,0)</f>
        <v>0</v>
      </c>
      <c r="BH896" s="140">
        <f>IF(N896="sníž. přenesená",J896,0)</f>
        <v>0</v>
      </c>
      <c r="BI896" s="140">
        <f>IF(N896="nulová",J896,0)</f>
        <v>0</v>
      </c>
      <c r="BJ896" s="17" t="s">
        <v>81</v>
      </c>
      <c r="BK896" s="140">
        <f>ROUND(I896*H896,2)</f>
        <v>0</v>
      </c>
      <c r="BL896" s="17" t="s">
        <v>210</v>
      </c>
      <c r="BM896" s="139" t="s">
        <v>2034</v>
      </c>
    </row>
    <row r="897" spans="2:65" s="1" customFormat="1" ht="11.25" x14ac:dyDescent="0.2">
      <c r="B897" s="32"/>
      <c r="D897" s="141" t="s">
        <v>218</v>
      </c>
      <c r="F897" s="142" t="s">
        <v>2033</v>
      </c>
      <c r="I897" s="143"/>
      <c r="L897" s="32"/>
      <c r="M897" s="144"/>
      <c r="T897" s="56"/>
      <c r="AT897" s="17" t="s">
        <v>218</v>
      </c>
      <c r="AU897" s="17" t="s">
        <v>81</v>
      </c>
    </row>
    <row r="898" spans="2:65" s="12" customFormat="1" ht="11.25" x14ac:dyDescent="0.2">
      <c r="B898" s="151"/>
      <c r="D898" s="141" t="s">
        <v>220</v>
      </c>
      <c r="E898" s="152" t="s">
        <v>2035</v>
      </c>
      <c r="F898" s="153" t="s">
        <v>2036</v>
      </c>
      <c r="H898" s="154">
        <v>2.8439999999999999</v>
      </c>
      <c r="I898" s="155"/>
      <c r="L898" s="151"/>
      <c r="M898" s="156"/>
      <c r="T898" s="157"/>
      <c r="AT898" s="152" t="s">
        <v>220</v>
      </c>
      <c r="AU898" s="152" t="s">
        <v>81</v>
      </c>
      <c r="AV898" s="12" t="s">
        <v>90</v>
      </c>
      <c r="AW898" s="12" t="s">
        <v>30</v>
      </c>
      <c r="AX898" s="12" t="s">
        <v>81</v>
      </c>
      <c r="AY898" s="152" t="s">
        <v>211</v>
      </c>
    </row>
    <row r="899" spans="2:65" s="1" customFormat="1" ht="16.5" customHeight="1" x14ac:dyDescent="0.2">
      <c r="B899" s="32"/>
      <c r="C899" s="158" t="s">
        <v>2037</v>
      </c>
      <c r="D899" s="158" t="s">
        <v>230</v>
      </c>
      <c r="E899" s="159" t="s">
        <v>2038</v>
      </c>
      <c r="F899" s="160" t="s">
        <v>2039</v>
      </c>
      <c r="G899" s="161" t="s">
        <v>215</v>
      </c>
      <c r="H899" s="162">
        <v>1.425</v>
      </c>
      <c r="I899" s="163"/>
      <c r="J899" s="164">
        <f>ROUND(I899*H899,2)</f>
        <v>0</v>
      </c>
      <c r="K899" s="160" t="s">
        <v>216</v>
      </c>
      <c r="L899" s="165"/>
      <c r="M899" s="166" t="s">
        <v>1</v>
      </c>
      <c r="N899" s="167" t="s">
        <v>38</v>
      </c>
      <c r="P899" s="137">
        <f>O899*H899</f>
        <v>0</v>
      </c>
      <c r="Q899" s="137">
        <v>1E-3</v>
      </c>
      <c r="R899" s="137">
        <f>Q899*H899</f>
        <v>1.4250000000000001E-3</v>
      </c>
      <c r="S899" s="137">
        <v>0</v>
      </c>
      <c r="T899" s="138">
        <f>S899*H899</f>
        <v>0</v>
      </c>
      <c r="AR899" s="139" t="s">
        <v>244</v>
      </c>
      <c r="AT899" s="139" t="s">
        <v>230</v>
      </c>
      <c r="AU899" s="139" t="s">
        <v>81</v>
      </c>
      <c r="AY899" s="17" t="s">
        <v>211</v>
      </c>
      <c r="BE899" s="140">
        <f>IF(N899="základní",J899,0)</f>
        <v>0</v>
      </c>
      <c r="BF899" s="140">
        <f>IF(N899="snížená",J899,0)</f>
        <v>0</v>
      </c>
      <c r="BG899" s="140">
        <f>IF(N899="zákl. přenesená",J899,0)</f>
        <v>0</v>
      </c>
      <c r="BH899" s="140">
        <f>IF(N899="sníž. přenesená",J899,0)</f>
        <v>0</v>
      </c>
      <c r="BI899" s="140">
        <f>IF(N899="nulová",J899,0)</f>
        <v>0</v>
      </c>
      <c r="BJ899" s="17" t="s">
        <v>81</v>
      </c>
      <c r="BK899" s="140">
        <f>ROUND(I899*H899,2)</f>
        <v>0</v>
      </c>
      <c r="BL899" s="17" t="s">
        <v>210</v>
      </c>
      <c r="BM899" s="139" t="s">
        <v>2040</v>
      </c>
    </row>
    <row r="900" spans="2:65" s="1" customFormat="1" ht="11.25" x14ac:dyDescent="0.2">
      <c r="B900" s="32"/>
      <c r="D900" s="141" t="s">
        <v>218</v>
      </c>
      <c r="F900" s="142" t="s">
        <v>2039</v>
      </c>
      <c r="I900" s="143"/>
      <c r="L900" s="32"/>
      <c r="M900" s="144"/>
      <c r="T900" s="56"/>
      <c r="AT900" s="17" t="s">
        <v>218</v>
      </c>
      <c r="AU900" s="17" t="s">
        <v>81</v>
      </c>
    </row>
    <row r="901" spans="2:65" s="12" customFormat="1" ht="11.25" x14ac:dyDescent="0.2">
      <c r="B901" s="151"/>
      <c r="D901" s="141" t="s">
        <v>220</v>
      </c>
      <c r="E901" s="152" t="s">
        <v>2041</v>
      </c>
      <c r="F901" s="153" t="s">
        <v>2042</v>
      </c>
      <c r="H901" s="154">
        <v>1.425</v>
      </c>
      <c r="I901" s="155"/>
      <c r="L901" s="151"/>
      <c r="M901" s="156"/>
      <c r="T901" s="157"/>
      <c r="AT901" s="152" t="s">
        <v>220</v>
      </c>
      <c r="AU901" s="152" t="s">
        <v>81</v>
      </c>
      <c r="AV901" s="12" t="s">
        <v>90</v>
      </c>
      <c r="AW901" s="12" t="s">
        <v>30</v>
      </c>
      <c r="AX901" s="12" t="s">
        <v>81</v>
      </c>
      <c r="AY901" s="152" t="s">
        <v>211</v>
      </c>
    </row>
    <row r="902" spans="2:65" s="1" customFormat="1" ht="24.2" customHeight="1" x14ac:dyDescent="0.2">
      <c r="B902" s="32"/>
      <c r="C902" s="128" t="s">
        <v>2043</v>
      </c>
      <c r="D902" s="128" t="s">
        <v>212</v>
      </c>
      <c r="E902" s="129" t="s">
        <v>2044</v>
      </c>
      <c r="F902" s="130" t="s">
        <v>2045</v>
      </c>
      <c r="G902" s="131" t="s">
        <v>1317</v>
      </c>
      <c r="H902" s="171"/>
      <c r="I902" s="133"/>
      <c r="J902" s="134">
        <f>ROUND(I902*H902,2)</f>
        <v>0</v>
      </c>
      <c r="K902" s="130" t="s">
        <v>216</v>
      </c>
      <c r="L902" s="32"/>
      <c r="M902" s="135" t="s">
        <v>1</v>
      </c>
      <c r="N902" s="136" t="s">
        <v>38</v>
      </c>
      <c r="P902" s="137">
        <f>O902*H902</f>
        <v>0</v>
      </c>
      <c r="Q902" s="137">
        <v>0</v>
      </c>
      <c r="R902" s="137">
        <f>Q902*H902</f>
        <v>0</v>
      </c>
      <c r="S902" s="137">
        <v>0</v>
      </c>
      <c r="T902" s="138">
        <f>S902*H902</f>
        <v>0</v>
      </c>
      <c r="AR902" s="139" t="s">
        <v>210</v>
      </c>
      <c r="AT902" s="139" t="s">
        <v>212</v>
      </c>
      <c r="AU902" s="139" t="s">
        <v>81</v>
      </c>
      <c r="AY902" s="17" t="s">
        <v>211</v>
      </c>
      <c r="BE902" s="140">
        <f>IF(N902="základní",J902,0)</f>
        <v>0</v>
      </c>
      <c r="BF902" s="140">
        <f>IF(N902="snížená",J902,0)</f>
        <v>0</v>
      </c>
      <c r="BG902" s="140">
        <f>IF(N902="zákl. přenesená",J902,0)</f>
        <v>0</v>
      </c>
      <c r="BH902" s="140">
        <f>IF(N902="sníž. přenesená",J902,0)</f>
        <v>0</v>
      </c>
      <c r="BI902" s="140">
        <f>IF(N902="nulová",J902,0)</f>
        <v>0</v>
      </c>
      <c r="BJ902" s="17" t="s">
        <v>81</v>
      </c>
      <c r="BK902" s="140">
        <f>ROUND(I902*H902,2)</f>
        <v>0</v>
      </c>
      <c r="BL902" s="17" t="s">
        <v>210</v>
      </c>
      <c r="BM902" s="139" t="s">
        <v>2046</v>
      </c>
    </row>
    <row r="903" spans="2:65" s="1" customFormat="1" ht="19.5" x14ac:dyDescent="0.2">
      <c r="B903" s="32"/>
      <c r="D903" s="141" t="s">
        <v>218</v>
      </c>
      <c r="F903" s="142" t="s">
        <v>2045</v>
      </c>
      <c r="I903" s="143"/>
      <c r="L903" s="32"/>
      <c r="M903" s="144"/>
      <c r="T903" s="56"/>
      <c r="AT903" s="17" t="s">
        <v>218</v>
      </c>
      <c r="AU903" s="17" t="s">
        <v>81</v>
      </c>
    </row>
    <row r="904" spans="2:65" s="10" customFormat="1" ht="25.9" customHeight="1" x14ac:dyDescent="0.2">
      <c r="B904" s="118"/>
      <c r="D904" s="119" t="s">
        <v>72</v>
      </c>
      <c r="E904" s="120" t="s">
        <v>515</v>
      </c>
      <c r="F904" s="120" t="s">
        <v>516</v>
      </c>
      <c r="I904" s="121"/>
      <c r="J904" s="122">
        <f>BK904</f>
        <v>0</v>
      </c>
      <c r="L904" s="118"/>
      <c r="M904" s="123"/>
      <c r="P904" s="124">
        <f>SUM(P905:P946)</f>
        <v>0</v>
      </c>
      <c r="R904" s="124">
        <f>SUM(R905:R946)</f>
        <v>9.3003011300000011</v>
      </c>
      <c r="T904" s="125">
        <f>SUM(T905:T946)</f>
        <v>0</v>
      </c>
      <c r="AR904" s="119" t="s">
        <v>210</v>
      </c>
      <c r="AT904" s="126" t="s">
        <v>72</v>
      </c>
      <c r="AU904" s="126" t="s">
        <v>73</v>
      </c>
      <c r="AY904" s="119" t="s">
        <v>211</v>
      </c>
      <c r="BK904" s="127">
        <f>SUM(BK905:BK946)</f>
        <v>0</v>
      </c>
    </row>
    <row r="905" spans="2:65" s="1" customFormat="1" ht="24.2" customHeight="1" x14ac:dyDescent="0.2">
      <c r="B905" s="32"/>
      <c r="C905" s="128" t="s">
        <v>2047</v>
      </c>
      <c r="D905" s="128" t="s">
        <v>212</v>
      </c>
      <c r="E905" s="129" t="s">
        <v>2048</v>
      </c>
      <c r="F905" s="130" t="s">
        <v>2049</v>
      </c>
      <c r="G905" s="131" t="s">
        <v>230</v>
      </c>
      <c r="H905" s="132">
        <v>3</v>
      </c>
      <c r="I905" s="133"/>
      <c r="J905" s="134">
        <f>ROUND(I905*H905,2)</f>
        <v>0</v>
      </c>
      <c r="K905" s="130" t="s">
        <v>216</v>
      </c>
      <c r="L905" s="32"/>
      <c r="M905" s="135" t="s">
        <v>1</v>
      </c>
      <c r="N905" s="136" t="s">
        <v>38</v>
      </c>
      <c r="P905" s="137">
        <f>O905*H905</f>
        <v>0</v>
      </c>
      <c r="Q905" s="137">
        <v>0.14321</v>
      </c>
      <c r="R905" s="137">
        <f>Q905*H905</f>
        <v>0.42963000000000001</v>
      </c>
      <c r="S905" s="137">
        <v>0</v>
      </c>
      <c r="T905" s="138">
        <f>S905*H905</f>
        <v>0</v>
      </c>
      <c r="AR905" s="139" t="s">
        <v>210</v>
      </c>
      <c r="AT905" s="139" t="s">
        <v>212</v>
      </c>
      <c r="AU905" s="139" t="s">
        <v>81</v>
      </c>
      <c r="AY905" s="17" t="s">
        <v>211</v>
      </c>
      <c r="BE905" s="140">
        <f>IF(N905="základní",J905,0)</f>
        <v>0</v>
      </c>
      <c r="BF905" s="140">
        <f>IF(N905="snížená",J905,0)</f>
        <v>0</v>
      </c>
      <c r="BG905" s="140">
        <f>IF(N905="zákl. přenesená",J905,0)</f>
        <v>0</v>
      </c>
      <c r="BH905" s="140">
        <f>IF(N905="sníž. přenesená",J905,0)</f>
        <v>0</v>
      </c>
      <c r="BI905" s="140">
        <f>IF(N905="nulová",J905,0)</f>
        <v>0</v>
      </c>
      <c r="BJ905" s="17" t="s">
        <v>81</v>
      </c>
      <c r="BK905" s="140">
        <f>ROUND(I905*H905,2)</f>
        <v>0</v>
      </c>
      <c r="BL905" s="17" t="s">
        <v>210</v>
      </c>
      <c r="BM905" s="139" t="s">
        <v>2050</v>
      </c>
    </row>
    <row r="906" spans="2:65" s="1" customFormat="1" ht="19.5" x14ac:dyDescent="0.2">
      <c r="B906" s="32"/>
      <c r="D906" s="141" t="s">
        <v>218</v>
      </c>
      <c r="F906" s="142" t="s">
        <v>2049</v>
      </c>
      <c r="I906" s="143"/>
      <c r="L906" s="32"/>
      <c r="M906" s="144"/>
      <c r="T906" s="56"/>
      <c r="AT906" s="17" t="s">
        <v>218</v>
      </c>
      <c r="AU906" s="17" t="s">
        <v>81</v>
      </c>
    </row>
    <row r="907" spans="2:65" s="12" customFormat="1" ht="11.25" x14ac:dyDescent="0.2">
      <c r="B907" s="151"/>
      <c r="D907" s="141" t="s">
        <v>220</v>
      </c>
      <c r="E907" s="152" t="s">
        <v>2051</v>
      </c>
      <c r="F907" s="153" t="s">
        <v>2052</v>
      </c>
      <c r="H907" s="154">
        <v>3</v>
      </c>
      <c r="I907" s="155"/>
      <c r="L907" s="151"/>
      <c r="M907" s="156"/>
      <c r="T907" s="157"/>
      <c r="AT907" s="152" t="s">
        <v>220</v>
      </c>
      <c r="AU907" s="152" t="s">
        <v>81</v>
      </c>
      <c r="AV907" s="12" t="s">
        <v>90</v>
      </c>
      <c r="AW907" s="12" t="s">
        <v>30</v>
      </c>
      <c r="AX907" s="12" t="s">
        <v>81</v>
      </c>
      <c r="AY907" s="152" t="s">
        <v>211</v>
      </c>
    </row>
    <row r="908" spans="2:65" s="1" customFormat="1" ht="16.5" customHeight="1" x14ac:dyDescent="0.2">
      <c r="B908" s="32"/>
      <c r="C908" s="158" t="s">
        <v>2053</v>
      </c>
      <c r="D908" s="158" t="s">
        <v>230</v>
      </c>
      <c r="E908" s="159" t="s">
        <v>2054</v>
      </c>
      <c r="F908" s="160" t="s">
        <v>2055</v>
      </c>
      <c r="G908" s="161" t="s">
        <v>230</v>
      </c>
      <c r="H908" s="162">
        <v>3.06</v>
      </c>
      <c r="I908" s="163"/>
      <c r="J908" s="164">
        <f>ROUND(I908*H908,2)</f>
        <v>0</v>
      </c>
      <c r="K908" s="160" t="s">
        <v>216</v>
      </c>
      <c r="L908" s="165"/>
      <c r="M908" s="166" t="s">
        <v>1</v>
      </c>
      <c r="N908" s="167" t="s">
        <v>38</v>
      </c>
      <c r="P908" s="137">
        <f>O908*H908</f>
        <v>0</v>
      </c>
      <c r="Q908" s="137">
        <v>5.5E-2</v>
      </c>
      <c r="R908" s="137">
        <f>Q908*H908</f>
        <v>0.16830000000000001</v>
      </c>
      <c r="S908" s="137">
        <v>0</v>
      </c>
      <c r="T908" s="138">
        <f>S908*H908</f>
        <v>0</v>
      </c>
      <c r="AR908" s="139" t="s">
        <v>244</v>
      </c>
      <c r="AT908" s="139" t="s">
        <v>230</v>
      </c>
      <c r="AU908" s="139" t="s">
        <v>81</v>
      </c>
      <c r="AY908" s="17" t="s">
        <v>211</v>
      </c>
      <c r="BE908" s="140">
        <f>IF(N908="základní",J908,0)</f>
        <v>0</v>
      </c>
      <c r="BF908" s="140">
        <f>IF(N908="snížená",J908,0)</f>
        <v>0</v>
      </c>
      <c r="BG908" s="140">
        <f>IF(N908="zákl. přenesená",J908,0)</f>
        <v>0</v>
      </c>
      <c r="BH908" s="140">
        <f>IF(N908="sníž. přenesená",J908,0)</f>
        <v>0</v>
      </c>
      <c r="BI908" s="140">
        <f>IF(N908="nulová",J908,0)</f>
        <v>0</v>
      </c>
      <c r="BJ908" s="17" t="s">
        <v>81</v>
      </c>
      <c r="BK908" s="140">
        <f>ROUND(I908*H908,2)</f>
        <v>0</v>
      </c>
      <c r="BL908" s="17" t="s">
        <v>210</v>
      </c>
      <c r="BM908" s="139" t="s">
        <v>2056</v>
      </c>
    </row>
    <row r="909" spans="2:65" s="1" customFormat="1" ht="11.25" x14ac:dyDescent="0.2">
      <c r="B909" s="32"/>
      <c r="D909" s="141" t="s">
        <v>218</v>
      </c>
      <c r="F909" s="142" t="s">
        <v>2055</v>
      </c>
      <c r="I909" s="143"/>
      <c r="L909" s="32"/>
      <c r="M909" s="144"/>
      <c r="T909" s="56"/>
      <c r="AT909" s="17" t="s">
        <v>218</v>
      </c>
      <c r="AU909" s="17" t="s">
        <v>81</v>
      </c>
    </row>
    <row r="910" spans="2:65" s="1" customFormat="1" ht="24.2" customHeight="1" x14ac:dyDescent="0.2">
      <c r="B910" s="32"/>
      <c r="C910" s="128" t="s">
        <v>2057</v>
      </c>
      <c r="D910" s="128" t="s">
        <v>212</v>
      </c>
      <c r="E910" s="129" t="s">
        <v>2058</v>
      </c>
      <c r="F910" s="130" t="s">
        <v>2059</v>
      </c>
      <c r="G910" s="131" t="s">
        <v>230</v>
      </c>
      <c r="H910" s="132">
        <v>75.94</v>
      </c>
      <c r="I910" s="133"/>
      <c r="J910" s="134">
        <f>ROUND(I910*H910,2)</f>
        <v>0</v>
      </c>
      <c r="K910" s="130" t="s">
        <v>216</v>
      </c>
      <c r="L910" s="32"/>
      <c r="M910" s="135" t="s">
        <v>1</v>
      </c>
      <c r="N910" s="136" t="s">
        <v>38</v>
      </c>
      <c r="P910" s="137">
        <f>O910*H910</f>
        <v>0</v>
      </c>
      <c r="Q910" s="137">
        <v>8.5309999999999997E-2</v>
      </c>
      <c r="R910" s="137">
        <f>Q910*H910</f>
        <v>6.4784413999999995</v>
      </c>
      <c r="S910" s="137">
        <v>0</v>
      </c>
      <c r="T910" s="138">
        <f>S910*H910</f>
        <v>0</v>
      </c>
      <c r="AR910" s="139" t="s">
        <v>210</v>
      </c>
      <c r="AT910" s="139" t="s">
        <v>212</v>
      </c>
      <c r="AU910" s="139" t="s">
        <v>81</v>
      </c>
      <c r="AY910" s="17" t="s">
        <v>211</v>
      </c>
      <c r="BE910" s="140">
        <f>IF(N910="základní",J910,0)</f>
        <v>0</v>
      </c>
      <c r="BF910" s="140">
        <f>IF(N910="snížená",J910,0)</f>
        <v>0</v>
      </c>
      <c r="BG910" s="140">
        <f>IF(N910="zákl. přenesená",J910,0)</f>
        <v>0</v>
      </c>
      <c r="BH910" s="140">
        <f>IF(N910="sníž. přenesená",J910,0)</f>
        <v>0</v>
      </c>
      <c r="BI910" s="140">
        <f>IF(N910="nulová",J910,0)</f>
        <v>0</v>
      </c>
      <c r="BJ910" s="17" t="s">
        <v>81</v>
      </c>
      <c r="BK910" s="140">
        <f>ROUND(I910*H910,2)</f>
        <v>0</v>
      </c>
      <c r="BL910" s="17" t="s">
        <v>210</v>
      </c>
      <c r="BM910" s="139" t="s">
        <v>2060</v>
      </c>
    </row>
    <row r="911" spans="2:65" s="1" customFormat="1" ht="11.25" x14ac:dyDescent="0.2">
      <c r="B911" s="32"/>
      <c r="D911" s="141" t="s">
        <v>218</v>
      </c>
      <c r="F911" s="142" t="s">
        <v>2059</v>
      </c>
      <c r="I911" s="143"/>
      <c r="L911" s="32"/>
      <c r="M911" s="144"/>
      <c r="T911" s="56"/>
      <c r="AT911" s="17" t="s">
        <v>218</v>
      </c>
      <c r="AU911" s="17" t="s">
        <v>81</v>
      </c>
    </row>
    <row r="912" spans="2:65" s="12" customFormat="1" ht="11.25" x14ac:dyDescent="0.2">
      <c r="B912" s="151"/>
      <c r="D912" s="141" t="s">
        <v>220</v>
      </c>
      <c r="E912" s="152" t="s">
        <v>2061</v>
      </c>
      <c r="F912" s="153" t="s">
        <v>2062</v>
      </c>
      <c r="H912" s="154">
        <v>39.005000000000003</v>
      </c>
      <c r="I912" s="155"/>
      <c r="L912" s="151"/>
      <c r="M912" s="156"/>
      <c r="T912" s="157"/>
      <c r="AT912" s="152" t="s">
        <v>220</v>
      </c>
      <c r="AU912" s="152" t="s">
        <v>81</v>
      </c>
      <c r="AV912" s="12" t="s">
        <v>90</v>
      </c>
      <c r="AW912" s="12" t="s">
        <v>30</v>
      </c>
      <c r="AX912" s="12" t="s">
        <v>73</v>
      </c>
      <c r="AY912" s="152" t="s">
        <v>211</v>
      </c>
    </row>
    <row r="913" spans="2:65" s="12" customFormat="1" ht="11.25" x14ac:dyDescent="0.2">
      <c r="B913" s="151"/>
      <c r="D913" s="141" t="s">
        <v>220</v>
      </c>
      <c r="E913" s="152" t="s">
        <v>2063</v>
      </c>
      <c r="F913" s="153" t="s">
        <v>2064</v>
      </c>
      <c r="H913" s="154">
        <v>75.94</v>
      </c>
      <c r="I913" s="155"/>
      <c r="L913" s="151"/>
      <c r="M913" s="156"/>
      <c r="T913" s="157"/>
      <c r="AT913" s="152" t="s">
        <v>220</v>
      </c>
      <c r="AU913" s="152" t="s">
        <v>81</v>
      </c>
      <c r="AV913" s="12" t="s">
        <v>90</v>
      </c>
      <c r="AW913" s="12" t="s">
        <v>30</v>
      </c>
      <c r="AX913" s="12" t="s">
        <v>81</v>
      </c>
      <c r="AY913" s="152" t="s">
        <v>211</v>
      </c>
    </row>
    <row r="914" spans="2:65" s="1" customFormat="1" ht="16.5" customHeight="1" x14ac:dyDescent="0.2">
      <c r="B914" s="32"/>
      <c r="C914" s="158" t="s">
        <v>2065</v>
      </c>
      <c r="D914" s="158" t="s">
        <v>230</v>
      </c>
      <c r="E914" s="159" t="s">
        <v>2066</v>
      </c>
      <c r="F914" s="160" t="s">
        <v>2067</v>
      </c>
      <c r="G914" s="161" t="s">
        <v>230</v>
      </c>
      <c r="H914" s="162">
        <v>75.94</v>
      </c>
      <c r="I914" s="163"/>
      <c r="J914" s="164">
        <f>ROUND(I914*H914,2)</f>
        <v>0</v>
      </c>
      <c r="K914" s="160" t="s">
        <v>216</v>
      </c>
      <c r="L914" s="165"/>
      <c r="M914" s="166" t="s">
        <v>1</v>
      </c>
      <c r="N914" s="167" t="s">
        <v>38</v>
      </c>
      <c r="P914" s="137">
        <f>O914*H914</f>
        <v>0</v>
      </c>
      <c r="Q914" s="137">
        <v>2.8000000000000001E-2</v>
      </c>
      <c r="R914" s="137">
        <f>Q914*H914</f>
        <v>2.1263199999999998</v>
      </c>
      <c r="S914" s="137">
        <v>0</v>
      </c>
      <c r="T914" s="138">
        <f>S914*H914</f>
        <v>0</v>
      </c>
      <c r="AR914" s="139" t="s">
        <v>244</v>
      </c>
      <c r="AT914" s="139" t="s">
        <v>230</v>
      </c>
      <c r="AU914" s="139" t="s">
        <v>81</v>
      </c>
      <c r="AY914" s="17" t="s">
        <v>211</v>
      </c>
      <c r="BE914" s="140">
        <f>IF(N914="základní",J914,0)</f>
        <v>0</v>
      </c>
      <c r="BF914" s="140">
        <f>IF(N914="snížená",J914,0)</f>
        <v>0</v>
      </c>
      <c r="BG914" s="140">
        <f>IF(N914="zákl. přenesená",J914,0)</f>
        <v>0</v>
      </c>
      <c r="BH914" s="140">
        <f>IF(N914="sníž. přenesená",J914,0)</f>
        <v>0</v>
      </c>
      <c r="BI914" s="140">
        <f>IF(N914="nulová",J914,0)</f>
        <v>0</v>
      </c>
      <c r="BJ914" s="17" t="s">
        <v>81</v>
      </c>
      <c r="BK914" s="140">
        <f>ROUND(I914*H914,2)</f>
        <v>0</v>
      </c>
      <c r="BL914" s="17" t="s">
        <v>210</v>
      </c>
      <c r="BM914" s="139" t="s">
        <v>2068</v>
      </c>
    </row>
    <row r="915" spans="2:65" s="1" customFormat="1" ht="11.25" x14ac:dyDescent="0.2">
      <c r="B915" s="32"/>
      <c r="D915" s="141" t="s">
        <v>218</v>
      </c>
      <c r="F915" s="142" t="s">
        <v>2067</v>
      </c>
      <c r="I915" s="143"/>
      <c r="L915" s="32"/>
      <c r="M915" s="144"/>
      <c r="T915" s="56"/>
      <c r="AT915" s="17" t="s">
        <v>218</v>
      </c>
      <c r="AU915" s="17" t="s">
        <v>81</v>
      </c>
    </row>
    <row r="916" spans="2:65" s="1" customFormat="1" ht="21.75" customHeight="1" x14ac:dyDescent="0.2">
      <c r="B916" s="32"/>
      <c r="C916" s="128" t="s">
        <v>2069</v>
      </c>
      <c r="D916" s="128" t="s">
        <v>212</v>
      </c>
      <c r="E916" s="129" t="s">
        <v>2070</v>
      </c>
      <c r="F916" s="130" t="s">
        <v>2071</v>
      </c>
      <c r="G916" s="131" t="s">
        <v>215</v>
      </c>
      <c r="H916" s="132">
        <v>19.503</v>
      </c>
      <c r="I916" s="133"/>
      <c r="J916" s="134">
        <f>ROUND(I916*H916,2)</f>
        <v>0</v>
      </c>
      <c r="K916" s="130" t="s">
        <v>216</v>
      </c>
      <c r="L916" s="32"/>
      <c r="M916" s="135" t="s">
        <v>1</v>
      </c>
      <c r="N916" s="136" t="s">
        <v>38</v>
      </c>
      <c r="P916" s="137">
        <f>O916*H916</f>
        <v>0</v>
      </c>
      <c r="Q916" s="137">
        <v>5.1000000000000004E-4</v>
      </c>
      <c r="R916" s="137">
        <f>Q916*H916</f>
        <v>9.9465300000000003E-3</v>
      </c>
      <c r="S916" s="137">
        <v>0</v>
      </c>
      <c r="T916" s="138">
        <f>S916*H916</f>
        <v>0</v>
      </c>
      <c r="AR916" s="139" t="s">
        <v>210</v>
      </c>
      <c r="AT916" s="139" t="s">
        <v>212</v>
      </c>
      <c r="AU916" s="139" t="s">
        <v>81</v>
      </c>
      <c r="AY916" s="17" t="s">
        <v>211</v>
      </c>
      <c r="BE916" s="140">
        <f>IF(N916="základní",J916,0)</f>
        <v>0</v>
      </c>
      <c r="BF916" s="140">
        <f>IF(N916="snížená",J916,0)</f>
        <v>0</v>
      </c>
      <c r="BG916" s="140">
        <f>IF(N916="zákl. přenesená",J916,0)</f>
        <v>0</v>
      </c>
      <c r="BH916" s="140">
        <f>IF(N916="sníž. přenesená",J916,0)</f>
        <v>0</v>
      </c>
      <c r="BI916" s="140">
        <f>IF(N916="nulová",J916,0)</f>
        <v>0</v>
      </c>
      <c r="BJ916" s="17" t="s">
        <v>81</v>
      </c>
      <c r="BK916" s="140">
        <f>ROUND(I916*H916,2)</f>
        <v>0</v>
      </c>
      <c r="BL916" s="17" t="s">
        <v>210</v>
      </c>
      <c r="BM916" s="139" t="s">
        <v>2072</v>
      </c>
    </row>
    <row r="917" spans="2:65" s="1" customFormat="1" ht="11.25" x14ac:dyDescent="0.2">
      <c r="B917" s="32"/>
      <c r="D917" s="141" t="s">
        <v>218</v>
      </c>
      <c r="F917" s="142" t="s">
        <v>2071</v>
      </c>
      <c r="I917" s="143"/>
      <c r="L917" s="32"/>
      <c r="M917" s="144"/>
      <c r="T917" s="56"/>
      <c r="AT917" s="17" t="s">
        <v>218</v>
      </c>
      <c r="AU917" s="17" t="s">
        <v>81</v>
      </c>
    </row>
    <row r="918" spans="2:65" s="12" customFormat="1" ht="11.25" x14ac:dyDescent="0.2">
      <c r="B918" s="151"/>
      <c r="D918" s="141" t="s">
        <v>220</v>
      </c>
      <c r="E918" s="152" t="s">
        <v>2073</v>
      </c>
      <c r="F918" s="153" t="s">
        <v>1123</v>
      </c>
      <c r="H918" s="154">
        <v>19.503</v>
      </c>
      <c r="I918" s="155"/>
      <c r="L918" s="151"/>
      <c r="M918" s="156"/>
      <c r="T918" s="157"/>
      <c r="AT918" s="152" t="s">
        <v>220</v>
      </c>
      <c r="AU918" s="152" t="s">
        <v>81</v>
      </c>
      <c r="AV918" s="12" t="s">
        <v>90</v>
      </c>
      <c r="AW918" s="12" t="s">
        <v>30</v>
      </c>
      <c r="AX918" s="12" t="s">
        <v>81</v>
      </c>
      <c r="AY918" s="152" t="s">
        <v>211</v>
      </c>
    </row>
    <row r="919" spans="2:65" s="1" customFormat="1" ht="24.2" customHeight="1" x14ac:dyDescent="0.2">
      <c r="B919" s="32"/>
      <c r="C919" s="128" t="s">
        <v>2074</v>
      </c>
      <c r="D919" s="128" t="s">
        <v>212</v>
      </c>
      <c r="E919" s="129" t="s">
        <v>2075</v>
      </c>
      <c r="F919" s="130" t="s">
        <v>2076</v>
      </c>
      <c r="G919" s="131" t="s">
        <v>215</v>
      </c>
      <c r="H919" s="132">
        <v>238.56800000000001</v>
      </c>
      <c r="I919" s="133"/>
      <c r="J919" s="134">
        <f>ROUND(I919*H919,2)</f>
        <v>0</v>
      </c>
      <c r="K919" s="130" t="s">
        <v>2077</v>
      </c>
      <c r="L919" s="32"/>
      <c r="M919" s="135" t="s">
        <v>1</v>
      </c>
      <c r="N919" s="136" t="s">
        <v>38</v>
      </c>
      <c r="P919" s="137">
        <f>O919*H919</f>
        <v>0</v>
      </c>
      <c r="Q919" s="137">
        <v>0</v>
      </c>
      <c r="R919" s="137">
        <f>Q919*H919</f>
        <v>0</v>
      </c>
      <c r="S919" s="137">
        <v>0</v>
      </c>
      <c r="T919" s="138">
        <f>S919*H919</f>
        <v>0</v>
      </c>
      <c r="AR919" s="139" t="s">
        <v>210</v>
      </c>
      <c r="AT919" s="139" t="s">
        <v>212</v>
      </c>
      <c r="AU919" s="139" t="s">
        <v>81</v>
      </c>
      <c r="AY919" s="17" t="s">
        <v>211</v>
      </c>
      <c r="BE919" s="140">
        <f>IF(N919="základní",J919,0)</f>
        <v>0</v>
      </c>
      <c r="BF919" s="140">
        <f>IF(N919="snížená",J919,0)</f>
        <v>0</v>
      </c>
      <c r="BG919" s="140">
        <f>IF(N919="zákl. přenesená",J919,0)</f>
        <v>0</v>
      </c>
      <c r="BH919" s="140">
        <f>IF(N919="sníž. přenesená",J919,0)</f>
        <v>0</v>
      </c>
      <c r="BI919" s="140">
        <f>IF(N919="nulová",J919,0)</f>
        <v>0</v>
      </c>
      <c r="BJ919" s="17" t="s">
        <v>81</v>
      </c>
      <c r="BK919" s="140">
        <f>ROUND(I919*H919,2)</f>
        <v>0</v>
      </c>
      <c r="BL919" s="17" t="s">
        <v>210</v>
      </c>
      <c r="BM919" s="139" t="s">
        <v>2078</v>
      </c>
    </row>
    <row r="920" spans="2:65" s="1" customFormat="1" ht="19.5" x14ac:dyDescent="0.2">
      <c r="B920" s="32"/>
      <c r="D920" s="141" t="s">
        <v>218</v>
      </c>
      <c r="F920" s="142" t="s">
        <v>2076</v>
      </c>
      <c r="I920" s="143"/>
      <c r="L920" s="32"/>
      <c r="M920" s="144"/>
      <c r="T920" s="56"/>
      <c r="AT920" s="17" t="s">
        <v>218</v>
      </c>
      <c r="AU920" s="17" t="s">
        <v>81</v>
      </c>
    </row>
    <row r="921" spans="2:65" s="12" customFormat="1" ht="11.25" x14ac:dyDescent="0.2">
      <c r="B921" s="151"/>
      <c r="D921" s="141" t="s">
        <v>220</v>
      </c>
      <c r="E921" s="152" t="s">
        <v>2079</v>
      </c>
      <c r="F921" s="153" t="s">
        <v>2080</v>
      </c>
      <c r="H921" s="154">
        <v>238.56800000000001</v>
      </c>
      <c r="I921" s="155"/>
      <c r="L921" s="151"/>
      <c r="M921" s="156"/>
      <c r="T921" s="157"/>
      <c r="AT921" s="152" t="s">
        <v>220</v>
      </c>
      <c r="AU921" s="152" t="s">
        <v>81</v>
      </c>
      <c r="AV921" s="12" t="s">
        <v>90</v>
      </c>
      <c r="AW921" s="12" t="s">
        <v>30</v>
      </c>
      <c r="AX921" s="12" t="s">
        <v>81</v>
      </c>
      <c r="AY921" s="152" t="s">
        <v>211</v>
      </c>
    </row>
    <row r="922" spans="2:65" s="1" customFormat="1" ht="24.2" customHeight="1" x14ac:dyDescent="0.2">
      <c r="B922" s="32"/>
      <c r="C922" s="128" t="s">
        <v>2081</v>
      </c>
      <c r="D922" s="128" t="s">
        <v>212</v>
      </c>
      <c r="E922" s="129" t="s">
        <v>2082</v>
      </c>
      <c r="F922" s="130" t="s">
        <v>2083</v>
      </c>
      <c r="G922" s="131" t="s">
        <v>215</v>
      </c>
      <c r="H922" s="132">
        <v>14314.08</v>
      </c>
      <c r="I922" s="133"/>
      <c r="J922" s="134">
        <f>ROUND(I922*H922,2)</f>
        <v>0</v>
      </c>
      <c r="K922" s="130" t="s">
        <v>2077</v>
      </c>
      <c r="L922" s="32"/>
      <c r="M922" s="135" t="s">
        <v>1</v>
      </c>
      <c r="N922" s="136" t="s">
        <v>38</v>
      </c>
      <c r="P922" s="137">
        <f>O922*H922</f>
        <v>0</v>
      </c>
      <c r="Q922" s="137">
        <v>0</v>
      </c>
      <c r="R922" s="137">
        <f>Q922*H922</f>
        <v>0</v>
      </c>
      <c r="S922" s="137">
        <v>0</v>
      </c>
      <c r="T922" s="138">
        <f>S922*H922</f>
        <v>0</v>
      </c>
      <c r="AR922" s="139" t="s">
        <v>210</v>
      </c>
      <c r="AT922" s="139" t="s">
        <v>212</v>
      </c>
      <c r="AU922" s="139" t="s">
        <v>81</v>
      </c>
      <c r="AY922" s="17" t="s">
        <v>211</v>
      </c>
      <c r="BE922" s="140">
        <f>IF(N922="základní",J922,0)</f>
        <v>0</v>
      </c>
      <c r="BF922" s="140">
        <f>IF(N922="snížená",J922,0)</f>
        <v>0</v>
      </c>
      <c r="BG922" s="140">
        <f>IF(N922="zákl. přenesená",J922,0)</f>
        <v>0</v>
      </c>
      <c r="BH922" s="140">
        <f>IF(N922="sníž. přenesená",J922,0)</f>
        <v>0</v>
      </c>
      <c r="BI922" s="140">
        <f>IF(N922="nulová",J922,0)</f>
        <v>0</v>
      </c>
      <c r="BJ922" s="17" t="s">
        <v>81</v>
      </c>
      <c r="BK922" s="140">
        <f>ROUND(I922*H922,2)</f>
        <v>0</v>
      </c>
      <c r="BL922" s="17" t="s">
        <v>210</v>
      </c>
      <c r="BM922" s="139" t="s">
        <v>2084</v>
      </c>
    </row>
    <row r="923" spans="2:65" s="1" customFormat="1" ht="19.5" x14ac:dyDescent="0.2">
      <c r="B923" s="32"/>
      <c r="D923" s="141" t="s">
        <v>218</v>
      </c>
      <c r="F923" s="142" t="s">
        <v>2085</v>
      </c>
      <c r="I923" s="143"/>
      <c r="L923" s="32"/>
      <c r="M923" s="144"/>
      <c r="T923" s="56"/>
      <c r="AT923" s="17" t="s">
        <v>218</v>
      </c>
      <c r="AU923" s="17" t="s">
        <v>81</v>
      </c>
    </row>
    <row r="924" spans="2:65" s="12" customFormat="1" ht="11.25" x14ac:dyDescent="0.2">
      <c r="B924" s="151"/>
      <c r="D924" s="141" t="s">
        <v>220</v>
      </c>
      <c r="E924" s="152" t="s">
        <v>2086</v>
      </c>
      <c r="F924" s="153" t="s">
        <v>2087</v>
      </c>
      <c r="H924" s="154">
        <v>14314.08</v>
      </c>
      <c r="I924" s="155"/>
      <c r="L924" s="151"/>
      <c r="M924" s="156"/>
      <c r="T924" s="157"/>
      <c r="AT924" s="152" t="s">
        <v>220</v>
      </c>
      <c r="AU924" s="152" t="s">
        <v>81</v>
      </c>
      <c r="AV924" s="12" t="s">
        <v>90</v>
      </c>
      <c r="AW924" s="12" t="s">
        <v>30</v>
      </c>
      <c r="AX924" s="12" t="s">
        <v>81</v>
      </c>
      <c r="AY924" s="152" t="s">
        <v>211</v>
      </c>
    </row>
    <row r="925" spans="2:65" s="1" customFormat="1" ht="24.2" customHeight="1" x14ac:dyDescent="0.2">
      <c r="B925" s="32"/>
      <c r="C925" s="128" t="s">
        <v>2088</v>
      </c>
      <c r="D925" s="128" t="s">
        <v>212</v>
      </c>
      <c r="E925" s="129" t="s">
        <v>2089</v>
      </c>
      <c r="F925" s="130" t="s">
        <v>2090</v>
      </c>
      <c r="G925" s="131" t="s">
        <v>215</v>
      </c>
      <c r="H925" s="132">
        <v>238.56800000000001</v>
      </c>
      <c r="I925" s="133"/>
      <c r="J925" s="134">
        <f>ROUND(I925*H925,2)</f>
        <v>0</v>
      </c>
      <c r="K925" s="130" t="s">
        <v>2077</v>
      </c>
      <c r="L925" s="32"/>
      <c r="M925" s="135" t="s">
        <v>1</v>
      </c>
      <c r="N925" s="136" t="s">
        <v>38</v>
      </c>
      <c r="P925" s="137">
        <f>O925*H925</f>
        <v>0</v>
      </c>
      <c r="Q925" s="137">
        <v>0</v>
      </c>
      <c r="R925" s="137">
        <f>Q925*H925</f>
        <v>0</v>
      </c>
      <c r="S925" s="137">
        <v>0</v>
      </c>
      <c r="T925" s="138">
        <f>S925*H925</f>
        <v>0</v>
      </c>
      <c r="AR925" s="139" t="s">
        <v>210</v>
      </c>
      <c r="AT925" s="139" t="s">
        <v>212</v>
      </c>
      <c r="AU925" s="139" t="s">
        <v>81</v>
      </c>
      <c r="AY925" s="17" t="s">
        <v>211</v>
      </c>
      <c r="BE925" s="140">
        <f>IF(N925="základní",J925,0)</f>
        <v>0</v>
      </c>
      <c r="BF925" s="140">
        <f>IF(N925="snížená",J925,0)</f>
        <v>0</v>
      </c>
      <c r="BG925" s="140">
        <f>IF(N925="zákl. přenesená",J925,0)</f>
        <v>0</v>
      </c>
      <c r="BH925" s="140">
        <f>IF(N925="sníž. přenesená",J925,0)</f>
        <v>0</v>
      </c>
      <c r="BI925" s="140">
        <f>IF(N925="nulová",J925,0)</f>
        <v>0</v>
      </c>
      <c r="BJ925" s="17" t="s">
        <v>81</v>
      </c>
      <c r="BK925" s="140">
        <f>ROUND(I925*H925,2)</f>
        <v>0</v>
      </c>
      <c r="BL925" s="17" t="s">
        <v>210</v>
      </c>
      <c r="BM925" s="139" t="s">
        <v>2091</v>
      </c>
    </row>
    <row r="926" spans="2:65" s="1" customFormat="1" ht="19.5" x14ac:dyDescent="0.2">
      <c r="B926" s="32"/>
      <c r="D926" s="141" t="s">
        <v>218</v>
      </c>
      <c r="F926" s="142" t="s">
        <v>2090</v>
      </c>
      <c r="I926" s="143"/>
      <c r="L926" s="32"/>
      <c r="M926" s="144"/>
      <c r="T926" s="56"/>
      <c r="AT926" s="17" t="s">
        <v>218</v>
      </c>
      <c r="AU926" s="17" t="s">
        <v>81</v>
      </c>
    </row>
    <row r="927" spans="2:65" s="1" customFormat="1" ht="16.5" customHeight="1" x14ac:dyDescent="0.2">
      <c r="B927" s="32"/>
      <c r="C927" s="128" t="s">
        <v>2092</v>
      </c>
      <c r="D927" s="128" t="s">
        <v>212</v>
      </c>
      <c r="E927" s="129" t="s">
        <v>2093</v>
      </c>
      <c r="F927" s="130" t="s">
        <v>2094</v>
      </c>
      <c r="G927" s="131" t="s">
        <v>2095</v>
      </c>
      <c r="H927" s="132">
        <v>3</v>
      </c>
      <c r="I927" s="133"/>
      <c r="J927" s="134">
        <f>ROUND(I927*H927,2)</f>
        <v>0</v>
      </c>
      <c r="K927" s="130" t="s">
        <v>2077</v>
      </c>
      <c r="L927" s="32"/>
      <c r="M927" s="135" t="s">
        <v>1</v>
      </c>
      <c r="N927" s="136" t="s">
        <v>38</v>
      </c>
      <c r="P927" s="137">
        <f>O927*H927</f>
        <v>0</v>
      </c>
      <c r="Q927" s="137">
        <v>0</v>
      </c>
      <c r="R927" s="137">
        <f>Q927*H927</f>
        <v>0</v>
      </c>
      <c r="S927" s="137">
        <v>0</v>
      </c>
      <c r="T927" s="138">
        <f>S927*H927</f>
        <v>0</v>
      </c>
      <c r="AR927" s="139" t="s">
        <v>210</v>
      </c>
      <c r="AT927" s="139" t="s">
        <v>212</v>
      </c>
      <c r="AU927" s="139" t="s">
        <v>81</v>
      </c>
      <c r="AY927" s="17" t="s">
        <v>211</v>
      </c>
      <c r="BE927" s="140">
        <f>IF(N927="základní",J927,0)</f>
        <v>0</v>
      </c>
      <c r="BF927" s="140">
        <f>IF(N927="snížená",J927,0)</f>
        <v>0</v>
      </c>
      <c r="BG927" s="140">
        <f>IF(N927="zákl. přenesená",J927,0)</f>
        <v>0</v>
      </c>
      <c r="BH927" s="140">
        <f>IF(N927="sníž. přenesená",J927,0)</f>
        <v>0</v>
      </c>
      <c r="BI927" s="140">
        <f>IF(N927="nulová",J927,0)</f>
        <v>0</v>
      </c>
      <c r="BJ927" s="17" t="s">
        <v>81</v>
      </c>
      <c r="BK927" s="140">
        <f>ROUND(I927*H927,2)</f>
        <v>0</v>
      </c>
      <c r="BL927" s="17" t="s">
        <v>210</v>
      </c>
      <c r="BM927" s="139" t="s">
        <v>2096</v>
      </c>
    </row>
    <row r="928" spans="2:65" s="1" customFormat="1" ht="11.25" x14ac:dyDescent="0.2">
      <c r="B928" s="32"/>
      <c r="D928" s="141" t="s">
        <v>218</v>
      </c>
      <c r="F928" s="142" t="s">
        <v>2094</v>
      </c>
      <c r="I928" s="143"/>
      <c r="L928" s="32"/>
      <c r="M928" s="144"/>
      <c r="T928" s="56"/>
      <c r="AT928" s="17" t="s">
        <v>218</v>
      </c>
      <c r="AU928" s="17" t="s">
        <v>81</v>
      </c>
    </row>
    <row r="929" spans="2:65" s="1" customFormat="1" ht="21.75" customHeight="1" x14ac:dyDescent="0.2">
      <c r="B929" s="32"/>
      <c r="C929" s="128" t="s">
        <v>2097</v>
      </c>
      <c r="D929" s="128" t="s">
        <v>212</v>
      </c>
      <c r="E929" s="129" t="s">
        <v>2098</v>
      </c>
      <c r="F929" s="130" t="s">
        <v>2099</v>
      </c>
      <c r="G929" s="131" t="s">
        <v>2095</v>
      </c>
      <c r="H929" s="132">
        <v>180</v>
      </c>
      <c r="I929" s="133"/>
      <c r="J929" s="134">
        <f>ROUND(I929*H929,2)</f>
        <v>0</v>
      </c>
      <c r="K929" s="130" t="s">
        <v>216</v>
      </c>
      <c r="L929" s="32"/>
      <c r="M929" s="135" t="s">
        <v>1</v>
      </c>
      <c r="N929" s="136" t="s">
        <v>38</v>
      </c>
      <c r="P929" s="137">
        <f>O929*H929</f>
        <v>0</v>
      </c>
      <c r="Q929" s="137">
        <v>0</v>
      </c>
      <c r="R929" s="137">
        <f>Q929*H929</f>
        <v>0</v>
      </c>
      <c r="S929" s="137">
        <v>0</v>
      </c>
      <c r="T929" s="138">
        <f>S929*H929</f>
        <v>0</v>
      </c>
      <c r="AR929" s="139" t="s">
        <v>210</v>
      </c>
      <c r="AT929" s="139" t="s">
        <v>212</v>
      </c>
      <c r="AU929" s="139" t="s">
        <v>81</v>
      </c>
      <c r="AY929" s="17" t="s">
        <v>211</v>
      </c>
      <c r="BE929" s="140">
        <f>IF(N929="základní",J929,0)</f>
        <v>0</v>
      </c>
      <c r="BF929" s="140">
        <f>IF(N929="snížená",J929,0)</f>
        <v>0</v>
      </c>
      <c r="BG929" s="140">
        <f>IF(N929="zákl. přenesená",J929,0)</f>
        <v>0</v>
      </c>
      <c r="BH929" s="140">
        <f>IF(N929="sníž. přenesená",J929,0)</f>
        <v>0</v>
      </c>
      <c r="BI929" s="140">
        <f>IF(N929="nulová",J929,0)</f>
        <v>0</v>
      </c>
      <c r="BJ929" s="17" t="s">
        <v>81</v>
      </c>
      <c r="BK929" s="140">
        <f>ROUND(I929*H929,2)</f>
        <v>0</v>
      </c>
      <c r="BL929" s="17" t="s">
        <v>210</v>
      </c>
      <c r="BM929" s="139" t="s">
        <v>2100</v>
      </c>
    </row>
    <row r="930" spans="2:65" s="1" customFormat="1" ht="11.25" x14ac:dyDescent="0.2">
      <c r="B930" s="32"/>
      <c r="D930" s="141" t="s">
        <v>218</v>
      </c>
      <c r="F930" s="142" t="s">
        <v>2099</v>
      </c>
      <c r="I930" s="143"/>
      <c r="L930" s="32"/>
      <c r="M930" s="144"/>
      <c r="T930" s="56"/>
      <c r="AT930" s="17" t="s">
        <v>218</v>
      </c>
      <c r="AU930" s="17" t="s">
        <v>81</v>
      </c>
    </row>
    <row r="931" spans="2:65" s="12" customFormat="1" ht="11.25" x14ac:dyDescent="0.2">
      <c r="B931" s="151"/>
      <c r="D931" s="141" t="s">
        <v>220</v>
      </c>
      <c r="E931" s="152" t="s">
        <v>2101</v>
      </c>
      <c r="F931" s="153" t="s">
        <v>2102</v>
      </c>
      <c r="H931" s="154">
        <v>180</v>
      </c>
      <c r="I931" s="155"/>
      <c r="L931" s="151"/>
      <c r="M931" s="156"/>
      <c r="T931" s="157"/>
      <c r="AT931" s="152" t="s">
        <v>220</v>
      </c>
      <c r="AU931" s="152" t="s">
        <v>81</v>
      </c>
      <c r="AV931" s="12" t="s">
        <v>90</v>
      </c>
      <c r="AW931" s="12" t="s">
        <v>30</v>
      </c>
      <c r="AX931" s="12" t="s">
        <v>81</v>
      </c>
      <c r="AY931" s="152" t="s">
        <v>211</v>
      </c>
    </row>
    <row r="932" spans="2:65" s="1" customFormat="1" ht="16.5" customHeight="1" x14ac:dyDescent="0.2">
      <c r="B932" s="32"/>
      <c r="C932" s="128" t="s">
        <v>2103</v>
      </c>
      <c r="D932" s="128" t="s">
        <v>212</v>
      </c>
      <c r="E932" s="129" t="s">
        <v>2104</v>
      </c>
      <c r="F932" s="130" t="s">
        <v>2105</v>
      </c>
      <c r="G932" s="131" t="s">
        <v>2095</v>
      </c>
      <c r="H932" s="132">
        <v>3</v>
      </c>
      <c r="I932" s="133"/>
      <c r="J932" s="134">
        <f>ROUND(I932*H932,2)</f>
        <v>0</v>
      </c>
      <c r="K932" s="130" t="s">
        <v>2077</v>
      </c>
      <c r="L932" s="32"/>
      <c r="M932" s="135" t="s">
        <v>1</v>
      </c>
      <c r="N932" s="136" t="s">
        <v>38</v>
      </c>
      <c r="P932" s="137">
        <f>O932*H932</f>
        <v>0</v>
      </c>
      <c r="Q932" s="137">
        <v>0</v>
      </c>
      <c r="R932" s="137">
        <f>Q932*H932</f>
        <v>0</v>
      </c>
      <c r="S932" s="137">
        <v>0</v>
      </c>
      <c r="T932" s="138">
        <f>S932*H932</f>
        <v>0</v>
      </c>
      <c r="AR932" s="139" t="s">
        <v>210</v>
      </c>
      <c r="AT932" s="139" t="s">
        <v>212</v>
      </c>
      <c r="AU932" s="139" t="s">
        <v>81</v>
      </c>
      <c r="AY932" s="17" t="s">
        <v>211</v>
      </c>
      <c r="BE932" s="140">
        <f>IF(N932="základní",J932,0)</f>
        <v>0</v>
      </c>
      <c r="BF932" s="140">
        <f>IF(N932="snížená",J932,0)</f>
        <v>0</v>
      </c>
      <c r="BG932" s="140">
        <f>IF(N932="zákl. přenesená",J932,0)</f>
        <v>0</v>
      </c>
      <c r="BH932" s="140">
        <f>IF(N932="sníž. přenesená",J932,0)</f>
        <v>0</v>
      </c>
      <c r="BI932" s="140">
        <f>IF(N932="nulová",J932,0)</f>
        <v>0</v>
      </c>
      <c r="BJ932" s="17" t="s">
        <v>81</v>
      </c>
      <c r="BK932" s="140">
        <f>ROUND(I932*H932,2)</f>
        <v>0</v>
      </c>
      <c r="BL932" s="17" t="s">
        <v>210</v>
      </c>
      <c r="BM932" s="139" t="s">
        <v>2106</v>
      </c>
    </row>
    <row r="933" spans="2:65" s="1" customFormat="1" ht="11.25" x14ac:dyDescent="0.2">
      <c r="B933" s="32"/>
      <c r="D933" s="141" t="s">
        <v>218</v>
      </c>
      <c r="F933" s="142" t="s">
        <v>2105</v>
      </c>
      <c r="I933" s="143"/>
      <c r="L933" s="32"/>
      <c r="M933" s="144"/>
      <c r="T933" s="56"/>
      <c r="AT933" s="17" t="s">
        <v>218</v>
      </c>
      <c r="AU933" s="17" t="s">
        <v>81</v>
      </c>
    </row>
    <row r="934" spans="2:65" s="1" customFormat="1" ht="24.2" customHeight="1" x14ac:dyDescent="0.2">
      <c r="B934" s="32"/>
      <c r="C934" s="128" t="s">
        <v>2107</v>
      </c>
      <c r="D934" s="128" t="s">
        <v>212</v>
      </c>
      <c r="E934" s="129" t="s">
        <v>2108</v>
      </c>
      <c r="F934" s="130" t="s">
        <v>2109</v>
      </c>
      <c r="G934" s="131" t="s">
        <v>215</v>
      </c>
      <c r="H934" s="132">
        <v>131.33000000000001</v>
      </c>
      <c r="I934" s="133"/>
      <c r="J934" s="134">
        <f>ROUND(I934*H934,2)</f>
        <v>0</v>
      </c>
      <c r="K934" s="130" t="s">
        <v>2077</v>
      </c>
      <c r="L934" s="32"/>
      <c r="M934" s="135" t="s">
        <v>1</v>
      </c>
      <c r="N934" s="136" t="s">
        <v>38</v>
      </c>
      <c r="P934" s="137">
        <f>O934*H934</f>
        <v>0</v>
      </c>
      <c r="Q934" s="137">
        <v>4.0000000000000003E-5</v>
      </c>
      <c r="R934" s="137">
        <f>Q934*H934</f>
        <v>5.2532000000000013E-3</v>
      </c>
      <c r="S934" s="137">
        <v>0</v>
      </c>
      <c r="T934" s="138">
        <f>S934*H934</f>
        <v>0</v>
      </c>
      <c r="AR934" s="139" t="s">
        <v>210</v>
      </c>
      <c r="AT934" s="139" t="s">
        <v>212</v>
      </c>
      <c r="AU934" s="139" t="s">
        <v>81</v>
      </c>
      <c r="AY934" s="17" t="s">
        <v>211</v>
      </c>
      <c r="BE934" s="140">
        <f>IF(N934="základní",J934,0)</f>
        <v>0</v>
      </c>
      <c r="BF934" s="140">
        <f>IF(N934="snížená",J934,0)</f>
        <v>0</v>
      </c>
      <c r="BG934" s="140">
        <f>IF(N934="zákl. přenesená",J934,0)</f>
        <v>0</v>
      </c>
      <c r="BH934" s="140">
        <f>IF(N934="sníž. přenesená",J934,0)</f>
        <v>0</v>
      </c>
      <c r="BI934" s="140">
        <f>IF(N934="nulová",J934,0)</f>
        <v>0</v>
      </c>
      <c r="BJ934" s="17" t="s">
        <v>81</v>
      </c>
      <c r="BK934" s="140">
        <f>ROUND(I934*H934,2)</f>
        <v>0</v>
      </c>
      <c r="BL934" s="17" t="s">
        <v>210</v>
      </c>
      <c r="BM934" s="139" t="s">
        <v>2110</v>
      </c>
    </row>
    <row r="935" spans="2:65" s="1" customFormat="1" ht="11.25" x14ac:dyDescent="0.2">
      <c r="B935" s="32"/>
      <c r="D935" s="141" t="s">
        <v>218</v>
      </c>
      <c r="F935" s="142" t="s">
        <v>2109</v>
      </c>
      <c r="I935" s="143"/>
      <c r="L935" s="32"/>
      <c r="M935" s="144"/>
      <c r="T935" s="56"/>
      <c r="AT935" s="17" t="s">
        <v>218</v>
      </c>
      <c r="AU935" s="17" t="s">
        <v>81</v>
      </c>
    </row>
    <row r="936" spans="2:65" s="12" customFormat="1" ht="11.25" x14ac:dyDescent="0.2">
      <c r="B936" s="151"/>
      <c r="D936" s="141" t="s">
        <v>220</v>
      </c>
      <c r="E936" s="152" t="s">
        <v>2111</v>
      </c>
      <c r="F936" s="153" t="s">
        <v>1225</v>
      </c>
      <c r="H936" s="154">
        <v>131.33000000000001</v>
      </c>
      <c r="I936" s="155"/>
      <c r="L936" s="151"/>
      <c r="M936" s="156"/>
      <c r="T936" s="157"/>
      <c r="AT936" s="152" t="s">
        <v>220</v>
      </c>
      <c r="AU936" s="152" t="s">
        <v>81</v>
      </c>
      <c r="AV936" s="12" t="s">
        <v>90</v>
      </c>
      <c r="AW936" s="12" t="s">
        <v>30</v>
      </c>
      <c r="AX936" s="12" t="s">
        <v>81</v>
      </c>
      <c r="AY936" s="152" t="s">
        <v>211</v>
      </c>
    </row>
    <row r="937" spans="2:65" s="1" customFormat="1" ht="16.5" customHeight="1" x14ac:dyDescent="0.2">
      <c r="B937" s="32"/>
      <c r="C937" s="128" t="s">
        <v>2112</v>
      </c>
      <c r="D937" s="128" t="s">
        <v>212</v>
      </c>
      <c r="E937" s="129" t="s">
        <v>2113</v>
      </c>
      <c r="F937" s="130" t="s">
        <v>2114</v>
      </c>
      <c r="G937" s="131" t="s">
        <v>294</v>
      </c>
      <c r="H937" s="132">
        <v>2</v>
      </c>
      <c r="I937" s="133"/>
      <c r="J937" s="134">
        <f>ROUND(I937*H937,2)</f>
        <v>0</v>
      </c>
      <c r="K937" s="130" t="s">
        <v>216</v>
      </c>
      <c r="L937" s="32"/>
      <c r="M937" s="135" t="s">
        <v>1</v>
      </c>
      <c r="N937" s="136" t="s">
        <v>38</v>
      </c>
      <c r="P937" s="137">
        <f>O937*H937</f>
        <v>0</v>
      </c>
      <c r="Q937" s="137">
        <v>1.8000000000000001E-4</v>
      </c>
      <c r="R937" s="137">
        <f>Q937*H937</f>
        <v>3.6000000000000002E-4</v>
      </c>
      <c r="S937" s="137">
        <v>0</v>
      </c>
      <c r="T937" s="138">
        <f>S937*H937</f>
        <v>0</v>
      </c>
      <c r="AR937" s="139" t="s">
        <v>210</v>
      </c>
      <c r="AT937" s="139" t="s">
        <v>212</v>
      </c>
      <c r="AU937" s="139" t="s">
        <v>81</v>
      </c>
      <c r="AY937" s="17" t="s">
        <v>211</v>
      </c>
      <c r="BE937" s="140">
        <f>IF(N937="základní",J937,0)</f>
        <v>0</v>
      </c>
      <c r="BF937" s="140">
        <f>IF(N937="snížená",J937,0)</f>
        <v>0</v>
      </c>
      <c r="BG937" s="140">
        <f>IF(N937="zákl. přenesená",J937,0)</f>
        <v>0</v>
      </c>
      <c r="BH937" s="140">
        <f>IF(N937="sníž. přenesená",J937,0)</f>
        <v>0</v>
      </c>
      <c r="BI937" s="140">
        <f>IF(N937="nulová",J937,0)</f>
        <v>0</v>
      </c>
      <c r="BJ937" s="17" t="s">
        <v>81</v>
      </c>
      <c r="BK937" s="140">
        <f>ROUND(I937*H937,2)</f>
        <v>0</v>
      </c>
      <c r="BL937" s="17" t="s">
        <v>210</v>
      </c>
      <c r="BM937" s="139" t="s">
        <v>2115</v>
      </c>
    </row>
    <row r="938" spans="2:65" s="1" customFormat="1" ht="11.25" x14ac:dyDescent="0.2">
      <c r="B938" s="32"/>
      <c r="D938" s="141" t="s">
        <v>218</v>
      </c>
      <c r="F938" s="142" t="s">
        <v>2114</v>
      </c>
      <c r="I938" s="143"/>
      <c r="L938" s="32"/>
      <c r="M938" s="144"/>
      <c r="T938" s="56"/>
      <c r="AT938" s="17" t="s">
        <v>218</v>
      </c>
      <c r="AU938" s="17" t="s">
        <v>81</v>
      </c>
    </row>
    <row r="939" spans="2:65" s="1" customFormat="1" ht="16.5" customHeight="1" x14ac:dyDescent="0.2">
      <c r="B939" s="32"/>
      <c r="C939" s="158" t="s">
        <v>2116</v>
      </c>
      <c r="D939" s="158" t="s">
        <v>230</v>
      </c>
      <c r="E939" s="159" t="s">
        <v>2117</v>
      </c>
      <c r="F939" s="160" t="s">
        <v>2118</v>
      </c>
      <c r="G939" s="161" t="s">
        <v>294</v>
      </c>
      <c r="H939" s="162">
        <v>2</v>
      </c>
      <c r="I939" s="163"/>
      <c r="J939" s="164">
        <f>ROUND(I939*H939,2)</f>
        <v>0</v>
      </c>
      <c r="K939" s="160" t="s">
        <v>216</v>
      </c>
      <c r="L939" s="165"/>
      <c r="M939" s="166" t="s">
        <v>1</v>
      </c>
      <c r="N939" s="167" t="s">
        <v>38</v>
      </c>
      <c r="P939" s="137">
        <f>O939*H939</f>
        <v>0</v>
      </c>
      <c r="Q939" s="137">
        <v>5.0000000000000001E-3</v>
      </c>
      <c r="R939" s="137">
        <f>Q939*H939</f>
        <v>0.01</v>
      </c>
      <c r="S939" s="137">
        <v>0</v>
      </c>
      <c r="T939" s="138">
        <f>S939*H939</f>
        <v>0</v>
      </c>
      <c r="AR939" s="139" t="s">
        <v>244</v>
      </c>
      <c r="AT939" s="139" t="s">
        <v>230</v>
      </c>
      <c r="AU939" s="139" t="s">
        <v>81</v>
      </c>
      <c r="AY939" s="17" t="s">
        <v>211</v>
      </c>
      <c r="BE939" s="140">
        <f>IF(N939="základní",J939,0)</f>
        <v>0</v>
      </c>
      <c r="BF939" s="140">
        <f>IF(N939="snížená",J939,0)</f>
        <v>0</v>
      </c>
      <c r="BG939" s="140">
        <f>IF(N939="zákl. přenesená",J939,0)</f>
        <v>0</v>
      </c>
      <c r="BH939" s="140">
        <f>IF(N939="sníž. přenesená",J939,0)</f>
        <v>0</v>
      </c>
      <c r="BI939" s="140">
        <f>IF(N939="nulová",J939,0)</f>
        <v>0</v>
      </c>
      <c r="BJ939" s="17" t="s">
        <v>81</v>
      </c>
      <c r="BK939" s="140">
        <f>ROUND(I939*H939,2)</f>
        <v>0</v>
      </c>
      <c r="BL939" s="17" t="s">
        <v>210</v>
      </c>
      <c r="BM939" s="139" t="s">
        <v>2119</v>
      </c>
    </row>
    <row r="940" spans="2:65" s="1" customFormat="1" ht="11.25" x14ac:dyDescent="0.2">
      <c r="B940" s="32"/>
      <c r="D940" s="141" t="s">
        <v>218</v>
      </c>
      <c r="F940" s="142" t="s">
        <v>2118</v>
      </c>
      <c r="I940" s="143"/>
      <c r="L940" s="32"/>
      <c r="M940" s="144"/>
      <c r="T940" s="56"/>
      <c r="AT940" s="17" t="s">
        <v>218</v>
      </c>
      <c r="AU940" s="17" t="s">
        <v>81</v>
      </c>
    </row>
    <row r="941" spans="2:65" s="1" customFormat="1" ht="16.5" customHeight="1" x14ac:dyDescent="0.2">
      <c r="B941" s="32"/>
      <c r="C941" s="158" t="s">
        <v>2120</v>
      </c>
      <c r="D941" s="158" t="s">
        <v>230</v>
      </c>
      <c r="E941" s="159" t="s">
        <v>2121</v>
      </c>
      <c r="F941" s="160" t="s">
        <v>2122</v>
      </c>
      <c r="G941" s="161" t="s">
        <v>294</v>
      </c>
      <c r="H941" s="162">
        <v>2</v>
      </c>
      <c r="I941" s="163"/>
      <c r="J941" s="164">
        <f>ROUND(I941*H941,2)</f>
        <v>0</v>
      </c>
      <c r="K941" s="160" t="s">
        <v>216</v>
      </c>
      <c r="L941" s="165"/>
      <c r="M941" s="166" t="s">
        <v>1</v>
      </c>
      <c r="N941" s="167" t="s">
        <v>38</v>
      </c>
      <c r="P941" s="137">
        <f>O941*H941</f>
        <v>0</v>
      </c>
      <c r="Q941" s="137">
        <v>8.0000000000000002E-3</v>
      </c>
      <c r="R941" s="137">
        <f>Q941*H941</f>
        <v>1.6E-2</v>
      </c>
      <c r="S941" s="137">
        <v>0</v>
      </c>
      <c r="T941" s="138">
        <f>S941*H941</f>
        <v>0</v>
      </c>
      <c r="AR941" s="139" t="s">
        <v>244</v>
      </c>
      <c r="AT941" s="139" t="s">
        <v>230</v>
      </c>
      <c r="AU941" s="139" t="s">
        <v>81</v>
      </c>
      <c r="AY941" s="17" t="s">
        <v>211</v>
      </c>
      <c r="BE941" s="140">
        <f>IF(N941="základní",J941,0)</f>
        <v>0</v>
      </c>
      <c r="BF941" s="140">
        <f>IF(N941="snížená",J941,0)</f>
        <v>0</v>
      </c>
      <c r="BG941" s="140">
        <f>IF(N941="zákl. přenesená",J941,0)</f>
        <v>0</v>
      </c>
      <c r="BH941" s="140">
        <f>IF(N941="sníž. přenesená",J941,0)</f>
        <v>0</v>
      </c>
      <c r="BI941" s="140">
        <f>IF(N941="nulová",J941,0)</f>
        <v>0</v>
      </c>
      <c r="BJ941" s="17" t="s">
        <v>81</v>
      </c>
      <c r="BK941" s="140">
        <f>ROUND(I941*H941,2)</f>
        <v>0</v>
      </c>
      <c r="BL941" s="17" t="s">
        <v>210</v>
      </c>
      <c r="BM941" s="139" t="s">
        <v>2123</v>
      </c>
    </row>
    <row r="942" spans="2:65" s="1" customFormat="1" ht="11.25" x14ac:dyDescent="0.2">
      <c r="B942" s="32"/>
      <c r="D942" s="141" t="s">
        <v>218</v>
      </c>
      <c r="F942" s="142" t="s">
        <v>2122</v>
      </c>
      <c r="I942" s="143"/>
      <c r="L942" s="32"/>
      <c r="M942" s="144"/>
      <c r="T942" s="56"/>
      <c r="AT942" s="17" t="s">
        <v>218</v>
      </c>
      <c r="AU942" s="17" t="s">
        <v>81</v>
      </c>
    </row>
    <row r="943" spans="2:65" s="1" customFormat="1" ht="16.5" customHeight="1" x14ac:dyDescent="0.2">
      <c r="B943" s="32"/>
      <c r="C943" s="128" t="s">
        <v>2124</v>
      </c>
      <c r="D943" s="128" t="s">
        <v>212</v>
      </c>
      <c r="E943" s="129" t="s">
        <v>2125</v>
      </c>
      <c r="F943" s="130" t="s">
        <v>2126</v>
      </c>
      <c r="G943" s="131" t="s">
        <v>294</v>
      </c>
      <c r="H943" s="132">
        <v>95</v>
      </c>
      <c r="I943" s="133"/>
      <c r="J943" s="134">
        <f>ROUND(I943*H943,2)</f>
        <v>0</v>
      </c>
      <c r="K943" s="130" t="s">
        <v>1</v>
      </c>
      <c r="L943" s="32"/>
      <c r="M943" s="135" t="s">
        <v>1</v>
      </c>
      <c r="N943" s="136" t="s">
        <v>38</v>
      </c>
      <c r="P943" s="137">
        <f>O943*H943</f>
        <v>0</v>
      </c>
      <c r="Q943" s="137">
        <v>0</v>
      </c>
      <c r="R943" s="137">
        <f>Q943*H943</f>
        <v>0</v>
      </c>
      <c r="S943" s="137">
        <v>0</v>
      </c>
      <c r="T943" s="138">
        <f>S943*H943</f>
        <v>0</v>
      </c>
      <c r="AR943" s="139" t="s">
        <v>210</v>
      </c>
      <c r="AT943" s="139" t="s">
        <v>212</v>
      </c>
      <c r="AU943" s="139" t="s">
        <v>81</v>
      </c>
      <c r="AY943" s="17" t="s">
        <v>211</v>
      </c>
      <c r="BE943" s="140">
        <f>IF(N943="základní",J943,0)</f>
        <v>0</v>
      </c>
      <c r="BF943" s="140">
        <f>IF(N943="snížená",J943,0)</f>
        <v>0</v>
      </c>
      <c r="BG943" s="140">
        <f>IF(N943="zákl. přenesená",J943,0)</f>
        <v>0</v>
      </c>
      <c r="BH943" s="140">
        <f>IF(N943="sníž. přenesená",J943,0)</f>
        <v>0</v>
      </c>
      <c r="BI943" s="140">
        <f>IF(N943="nulová",J943,0)</f>
        <v>0</v>
      </c>
      <c r="BJ943" s="17" t="s">
        <v>81</v>
      </c>
      <c r="BK943" s="140">
        <f>ROUND(I943*H943,2)</f>
        <v>0</v>
      </c>
      <c r="BL943" s="17" t="s">
        <v>210</v>
      </c>
      <c r="BM943" s="139" t="s">
        <v>2127</v>
      </c>
    </row>
    <row r="944" spans="2:65" s="1" customFormat="1" ht="11.25" x14ac:dyDescent="0.2">
      <c r="B944" s="32"/>
      <c r="D944" s="141" t="s">
        <v>218</v>
      </c>
      <c r="F944" s="142" t="s">
        <v>2126</v>
      </c>
      <c r="I944" s="143"/>
      <c r="L944" s="32"/>
      <c r="M944" s="144"/>
      <c r="T944" s="56"/>
      <c r="AT944" s="17" t="s">
        <v>218</v>
      </c>
      <c r="AU944" s="17" t="s">
        <v>81</v>
      </c>
    </row>
    <row r="945" spans="2:65" s="1" customFormat="1" ht="16.5" customHeight="1" x14ac:dyDescent="0.2">
      <c r="B945" s="32"/>
      <c r="C945" s="158" t="s">
        <v>2128</v>
      </c>
      <c r="D945" s="158" t="s">
        <v>230</v>
      </c>
      <c r="E945" s="159" t="s">
        <v>2129</v>
      </c>
      <c r="F945" s="160" t="s">
        <v>2130</v>
      </c>
      <c r="G945" s="161" t="s">
        <v>294</v>
      </c>
      <c r="H945" s="162">
        <v>95</v>
      </c>
      <c r="I945" s="163"/>
      <c r="J945" s="164">
        <f>ROUND(I945*H945,2)</f>
        <v>0</v>
      </c>
      <c r="K945" s="160" t="s">
        <v>216</v>
      </c>
      <c r="L945" s="165"/>
      <c r="M945" s="166" t="s">
        <v>1</v>
      </c>
      <c r="N945" s="167" t="s">
        <v>38</v>
      </c>
      <c r="P945" s="137">
        <f>O945*H945</f>
        <v>0</v>
      </c>
      <c r="Q945" s="137">
        <v>5.9000000000000003E-4</v>
      </c>
      <c r="R945" s="137">
        <f>Q945*H945</f>
        <v>5.6050000000000003E-2</v>
      </c>
      <c r="S945" s="137">
        <v>0</v>
      </c>
      <c r="T945" s="138">
        <f>S945*H945</f>
        <v>0</v>
      </c>
      <c r="AR945" s="139" t="s">
        <v>244</v>
      </c>
      <c r="AT945" s="139" t="s">
        <v>230</v>
      </c>
      <c r="AU945" s="139" t="s">
        <v>81</v>
      </c>
      <c r="AY945" s="17" t="s">
        <v>211</v>
      </c>
      <c r="BE945" s="140">
        <f>IF(N945="základní",J945,0)</f>
        <v>0</v>
      </c>
      <c r="BF945" s="140">
        <f>IF(N945="snížená",J945,0)</f>
        <v>0</v>
      </c>
      <c r="BG945" s="140">
        <f>IF(N945="zákl. přenesená",J945,0)</f>
        <v>0</v>
      </c>
      <c r="BH945" s="140">
        <f>IF(N945="sníž. přenesená",J945,0)</f>
        <v>0</v>
      </c>
      <c r="BI945" s="140">
        <f>IF(N945="nulová",J945,0)</f>
        <v>0</v>
      </c>
      <c r="BJ945" s="17" t="s">
        <v>81</v>
      </c>
      <c r="BK945" s="140">
        <f>ROUND(I945*H945,2)</f>
        <v>0</v>
      </c>
      <c r="BL945" s="17" t="s">
        <v>210</v>
      </c>
      <c r="BM945" s="139" t="s">
        <v>2131</v>
      </c>
    </row>
    <row r="946" spans="2:65" s="1" customFormat="1" ht="11.25" x14ac:dyDescent="0.2">
      <c r="B946" s="32"/>
      <c r="D946" s="141" t="s">
        <v>218</v>
      </c>
      <c r="F946" s="142" t="s">
        <v>2130</v>
      </c>
      <c r="I946" s="143"/>
      <c r="L946" s="32"/>
      <c r="M946" s="144"/>
      <c r="T946" s="56"/>
      <c r="AT946" s="17" t="s">
        <v>218</v>
      </c>
      <c r="AU946" s="17" t="s">
        <v>81</v>
      </c>
    </row>
    <row r="947" spans="2:65" s="10" customFormat="1" ht="25.9" customHeight="1" x14ac:dyDescent="0.2">
      <c r="B947" s="118"/>
      <c r="D947" s="119" t="s">
        <v>72</v>
      </c>
      <c r="E947" s="120" t="s">
        <v>2132</v>
      </c>
      <c r="F947" s="120" t="s">
        <v>2133</v>
      </c>
      <c r="I947" s="121"/>
      <c r="J947" s="122">
        <f>BK947</f>
        <v>0</v>
      </c>
      <c r="L947" s="118"/>
      <c r="M947" s="123"/>
      <c r="P947" s="124">
        <f>SUM(P948:P949)</f>
        <v>0</v>
      </c>
      <c r="R947" s="124">
        <f>SUM(R948:R949)</f>
        <v>0</v>
      </c>
      <c r="T947" s="125">
        <f>SUM(T948:T949)</f>
        <v>0</v>
      </c>
      <c r="AR947" s="119" t="s">
        <v>210</v>
      </c>
      <c r="AT947" s="126" t="s">
        <v>72</v>
      </c>
      <c r="AU947" s="126" t="s">
        <v>73</v>
      </c>
      <c r="AY947" s="119" t="s">
        <v>211</v>
      </c>
      <c r="BK947" s="127">
        <f>SUM(BK948:BK949)</f>
        <v>0</v>
      </c>
    </row>
    <row r="948" spans="2:65" s="1" customFormat="1" ht="24.2" customHeight="1" x14ac:dyDescent="0.2">
      <c r="B948" s="32"/>
      <c r="C948" s="128" t="s">
        <v>2134</v>
      </c>
      <c r="D948" s="128" t="s">
        <v>212</v>
      </c>
      <c r="E948" s="129" t="s">
        <v>2135</v>
      </c>
      <c r="F948" s="130" t="s">
        <v>2136</v>
      </c>
      <c r="G948" s="131" t="s">
        <v>243</v>
      </c>
      <c r="H948" s="132">
        <v>585.09500000000003</v>
      </c>
      <c r="I948" s="133"/>
      <c r="J948" s="134">
        <f>ROUND(I948*H948,2)</f>
        <v>0</v>
      </c>
      <c r="K948" s="130" t="s">
        <v>216</v>
      </c>
      <c r="L948" s="32"/>
      <c r="M948" s="135" t="s">
        <v>1</v>
      </c>
      <c r="N948" s="136" t="s">
        <v>38</v>
      </c>
      <c r="P948" s="137">
        <f>O948*H948</f>
        <v>0</v>
      </c>
      <c r="Q948" s="137">
        <v>0</v>
      </c>
      <c r="R948" s="137">
        <f>Q948*H948</f>
        <v>0</v>
      </c>
      <c r="S948" s="137">
        <v>0</v>
      </c>
      <c r="T948" s="138">
        <f>S948*H948</f>
        <v>0</v>
      </c>
      <c r="AR948" s="139" t="s">
        <v>210</v>
      </c>
      <c r="AT948" s="139" t="s">
        <v>212</v>
      </c>
      <c r="AU948" s="139" t="s">
        <v>81</v>
      </c>
      <c r="AY948" s="17" t="s">
        <v>211</v>
      </c>
      <c r="BE948" s="140">
        <f>IF(N948="základní",J948,0)</f>
        <v>0</v>
      </c>
      <c r="BF948" s="140">
        <f>IF(N948="snížená",J948,0)</f>
        <v>0</v>
      </c>
      <c r="BG948" s="140">
        <f>IF(N948="zákl. přenesená",J948,0)</f>
        <v>0</v>
      </c>
      <c r="BH948" s="140">
        <f>IF(N948="sníž. přenesená",J948,0)</f>
        <v>0</v>
      </c>
      <c r="BI948" s="140">
        <f>IF(N948="nulová",J948,0)</f>
        <v>0</v>
      </c>
      <c r="BJ948" s="17" t="s">
        <v>81</v>
      </c>
      <c r="BK948" s="140">
        <f>ROUND(I948*H948,2)</f>
        <v>0</v>
      </c>
      <c r="BL948" s="17" t="s">
        <v>210</v>
      </c>
      <c r="BM948" s="139" t="s">
        <v>2137</v>
      </c>
    </row>
    <row r="949" spans="2:65" s="1" customFormat="1" ht="19.5" x14ac:dyDescent="0.2">
      <c r="B949" s="32"/>
      <c r="D949" s="141" t="s">
        <v>218</v>
      </c>
      <c r="F949" s="142" t="s">
        <v>2138</v>
      </c>
      <c r="I949" s="143"/>
      <c r="L949" s="32"/>
      <c r="M949" s="144"/>
      <c r="T949" s="56"/>
      <c r="AT949" s="17" t="s">
        <v>218</v>
      </c>
      <c r="AU949" s="17" t="s">
        <v>81</v>
      </c>
    </row>
    <row r="950" spans="2:65" s="10" customFormat="1" ht="25.9" customHeight="1" x14ac:dyDescent="0.2">
      <c r="B950" s="118"/>
      <c r="D950" s="119" t="s">
        <v>72</v>
      </c>
      <c r="E950" s="120" t="s">
        <v>2139</v>
      </c>
      <c r="F950" s="120" t="s">
        <v>2140</v>
      </c>
      <c r="I950" s="121"/>
      <c r="J950" s="122">
        <f>BK950</f>
        <v>0</v>
      </c>
      <c r="L950" s="118"/>
      <c r="M950" s="123"/>
      <c r="P950" s="124">
        <f>SUM(P951:P956)</f>
        <v>0</v>
      </c>
      <c r="R950" s="124">
        <f>SUM(R951:R956)</f>
        <v>0</v>
      </c>
      <c r="T950" s="125">
        <f>SUM(T951:T956)</f>
        <v>0</v>
      </c>
      <c r="AR950" s="119" t="s">
        <v>210</v>
      </c>
      <c r="AT950" s="126" t="s">
        <v>72</v>
      </c>
      <c r="AU950" s="126" t="s">
        <v>73</v>
      </c>
      <c r="AY950" s="119" t="s">
        <v>211</v>
      </c>
      <c r="BK950" s="127">
        <f>SUM(BK951:BK956)</f>
        <v>0</v>
      </c>
    </row>
    <row r="951" spans="2:65" s="1" customFormat="1" ht="24.2" customHeight="1" x14ac:dyDescent="0.2">
      <c r="B951" s="32"/>
      <c r="C951" s="128" t="s">
        <v>2141</v>
      </c>
      <c r="D951" s="128" t="s">
        <v>212</v>
      </c>
      <c r="E951" s="129" t="s">
        <v>2142</v>
      </c>
      <c r="F951" s="130" t="s">
        <v>2143</v>
      </c>
      <c r="G951" s="131" t="s">
        <v>257</v>
      </c>
      <c r="H951" s="132">
        <v>1</v>
      </c>
      <c r="I951" s="133"/>
      <c r="J951" s="134">
        <f>ROUND(I951*H951,2)</f>
        <v>0</v>
      </c>
      <c r="K951" s="130" t="s">
        <v>1</v>
      </c>
      <c r="L951" s="32"/>
      <c r="M951" s="135" t="s">
        <v>1</v>
      </c>
      <c r="N951" s="136" t="s">
        <v>38</v>
      </c>
      <c r="P951" s="137">
        <f>O951*H951</f>
        <v>0</v>
      </c>
      <c r="Q951" s="137">
        <v>0</v>
      </c>
      <c r="R951" s="137">
        <f>Q951*H951</f>
        <v>0</v>
      </c>
      <c r="S951" s="137">
        <v>0</v>
      </c>
      <c r="T951" s="138">
        <f>S951*H951</f>
        <v>0</v>
      </c>
      <c r="AR951" s="139" t="s">
        <v>210</v>
      </c>
      <c r="AT951" s="139" t="s">
        <v>212</v>
      </c>
      <c r="AU951" s="139" t="s">
        <v>81</v>
      </c>
      <c r="AY951" s="17" t="s">
        <v>211</v>
      </c>
      <c r="BE951" s="140">
        <f>IF(N951="základní",J951,0)</f>
        <v>0</v>
      </c>
      <c r="BF951" s="140">
        <f>IF(N951="snížená",J951,0)</f>
        <v>0</v>
      </c>
      <c r="BG951" s="140">
        <f>IF(N951="zákl. přenesená",J951,0)</f>
        <v>0</v>
      </c>
      <c r="BH951" s="140">
        <f>IF(N951="sníž. přenesená",J951,0)</f>
        <v>0</v>
      </c>
      <c r="BI951" s="140">
        <f>IF(N951="nulová",J951,0)</f>
        <v>0</v>
      </c>
      <c r="BJ951" s="17" t="s">
        <v>81</v>
      </c>
      <c r="BK951" s="140">
        <f>ROUND(I951*H951,2)</f>
        <v>0</v>
      </c>
      <c r="BL951" s="17" t="s">
        <v>210</v>
      </c>
      <c r="BM951" s="139" t="s">
        <v>2144</v>
      </c>
    </row>
    <row r="952" spans="2:65" s="1" customFormat="1" ht="11.25" x14ac:dyDescent="0.2">
      <c r="B952" s="32"/>
      <c r="D952" s="141" t="s">
        <v>218</v>
      </c>
      <c r="F952" s="142" t="s">
        <v>2143</v>
      </c>
      <c r="I952" s="143"/>
      <c r="L952" s="32"/>
      <c r="M952" s="144"/>
      <c r="T952" s="56"/>
      <c r="AT952" s="17" t="s">
        <v>218</v>
      </c>
      <c r="AU952" s="17" t="s">
        <v>81</v>
      </c>
    </row>
    <row r="953" spans="2:65" s="1" customFormat="1" ht="24.2" customHeight="1" x14ac:dyDescent="0.2">
      <c r="B953" s="32"/>
      <c r="C953" s="128" t="s">
        <v>2145</v>
      </c>
      <c r="D953" s="128" t="s">
        <v>212</v>
      </c>
      <c r="E953" s="129" t="s">
        <v>2146</v>
      </c>
      <c r="F953" s="130" t="s">
        <v>2147</v>
      </c>
      <c r="G953" s="131" t="s">
        <v>257</v>
      </c>
      <c r="H953" s="132">
        <v>1</v>
      </c>
      <c r="I953" s="133"/>
      <c r="J953" s="134">
        <f>ROUND(I953*H953,2)</f>
        <v>0</v>
      </c>
      <c r="K953" s="130" t="s">
        <v>1</v>
      </c>
      <c r="L953" s="32"/>
      <c r="M953" s="135" t="s">
        <v>1</v>
      </c>
      <c r="N953" s="136" t="s">
        <v>38</v>
      </c>
      <c r="P953" s="137">
        <f>O953*H953</f>
        <v>0</v>
      </c>
      <c r="Q953" s="137">
        <v>0</v>
      </c>
      <c r="R953" s="137">
        <f>Q953*H953</f>
        <v>0</v>
      </c>
      <c r="S953" s="137">
        <v>0</v>
      </c>
      <c r="T953" s="138">
        <f>S953*H953</f>
        <v>0</v>
      </c>
      <c r="AR953" s="139" t="s">
        <v>210</v>
      </c>
      <c r="AT953" s="139" t="s">
        <v>212</v>
      </c>
      <c r="AU953" s="139" t="s">
        <v>81</v>
      </c>
      <c r="AY953" s="17" t="s">
        <v>211</v>
      </c>
      <c r="BE953" s="140">
        <f>IF(N953="základní",J953,0)</f>
        <v>0</v>
      </c>
      <c r="BF953" s="140">
        <f>IF(N953="snížená",J953,0)</f>
        <v>0</v>
      </c>
      <c r="BG953" s="140">
        <f>IF(N953="zákl. přenesená",J953,0)</f>
        <v>0</v>
      </c>
      <c r="BH953" s="140">
        <f>IF(N953="sníž. přenesená",J953,0)</f>
        <v>0</v>
      </c>
      <c r="BI953" s="140">
        <f>IF(N953="nulová",J953,0)</f>
        <v>0</v>
      </c>
      <c r="BJ953" s="17" t="s">
        <v>81</v>
      </c>
      <c r="BK953" s="140">
        <f>ROUND(I953*H953,2)</f>
        <v>0</v>
      </c>
      <c r="BL953" s="17" t="s">
        <v>210</v>
      </c>
      <c r="BM953" s="139" t="s">
        <v>2148</v>
      </c>
    </row>
    <row r="954" spans="2:65" s="1" customFormat="1" ht="11.25" x14ac:dyDescent="0.2">
      <c r="B954" s="32"/>
      <c r="D954" s="141" t="s">
        <v>218</v>
      </c>
      <c r="F954" s="142" t="s">
        <v>2147</v>
      </c>
      <c r="I954" s="143"/>
      <c r="L954" s="32"/>
      <c r="M954" s="144"/>
      <c r="T954" s="56"/>
      <c r="AT954" s="17" t="s">
        <v>218</v>
      </c>
      <c r="AU954" s="17" t="s">
        <v>81</v>
      </c>
    </row>
    <row r="955" spans="2:65" s="1" customFormat="1" ht="24.2" customHeight="1" x14ac:dyDescent="0.2">
      <c r="B955" s="32"/>
      <c r="C955" s="128" t="s">
        <v>2149</v>
      </c>
      <c r="D955" s="128" t="s">
        <v>212</v>
      </c>
      <c r="E955" s="129" t="s">
        <v>2150</v>
      </c>
      <c r="F955" s="130" t="s">
        <v>2151</v>
      </c>
      <c r="G955" s="131" t="s">
        <v>257</v>
      </c>
      <c r="H955" s="132">
        <v>1</v>
      </c>
      <c r="I955" s="133"/>
      <c r="J955" s="134">
        <f>ROUND(I955*H955,2)</f>
        <v>0</v>
      </c>
      <c r="K955" s="130" t="s">
        <v>1</v>
      </c>
      <c r="L955" s="32"/>
      <c r="M955" s="135" t="s">
        <v>1</v>
      </c>
      <c r="N955" s="136" t="s">
        <v>38</v>
      </c>
      <c r="P955" s="137">
        <f>O955*H955</f>
        <v>0</v>
      </c>
      <c r="Q955" s="137">
        <v>0</v>
      </c>
      <c r="R955" s="137">
        <f>Q955*H955</f>
        <v>0</v>
      </c>
      <c r="S955" s="137">
        <v>0</v>
      </c>
      <c r="T955" s="138">
        <f>S955*H955</f>
        <v>0</v>
      </c>
      <c r="AR955" s="139" t="s">
        <v>210</v>
      </c>
      <c r="AT955" s="139" t="s">
        <v>212</v>
      </c>
      <c r="AU955" s="139" t="s">
        <v>81</v>
      </c>
      <c r="AY955" s="17" t="s">
        <v>211</v>
      </c>
      <c r="BE955" s="140">
        <f>IF(N955="základní",J955,0)</f>
        <v>0</v>
      </c>
      <c r="BF955" s="140">
        <f>IF(N955="snížená",J955,0)</f>
        <v>0</v>
      </c>
      <c r="BG955" s="140">
        <f>IF(N955="zákl. přenesená",J955,0)</f>
        <v>0</v>
      </c>
      <c r="BH955" s="140">
        <f>IF(N955="sníž. přenesená",J955,0)</f>
        <v>0</v>
      </c>
      <c r="BI955" s="140">
        <f>IF(N955="nulová",J955,0)</f>
        <v>0</v>
      </c>
      <c r="BJ955" s="17" t="s">
        <v>81</v>
      </c>
      <c r="BK955" s="140">
        <f>ROUND(I955*H955,2)</f>
        <v>0</v>
      </c>
      <c r="BL955" s="17" t="s">
        <v>210</v>
      </c>
      <c r="BM955" s="139" t="s">
        <v>2152</v>
      </c>
    </row>
    <row r="956" spans="2:65" s="1" customFormat="1" ht="11.25" x14ac:dyDescent="0.2">
      <c r="B956" s="32"/>
      <c r="D956" s="141" t="s">
        <v>218</v>
      </c>
      <c r="F956" s="142" t="s">
        <v>2151</v>
      </c>
      <c r="I956" s="143"/>
      <c r="L956" s="32"/>
      <c r="M956" s="168"/>
      <c r="N956" s="169"/>
      <c r="O956" s="169"/>
      <c r="P956" s="169"/>
      <c r="Q956" s="169"/>
      <c r="R956" s="169"/>
      <c r="S956" s="169"/>
      <c r="T956" s="170"/>
      <c r="AT956" s="17" t="s">
        <v>218</v>
      </c>
      <c r="AU956" s="17" t="s">
        <v>81</v>
      </c>
    </row>
    <row r="957" spans="2:65" s="1" customFormat="1" ht="6.95" customHeight="1" x14ac:dyDescent="0.2">
      <c r="B957" s="44"/>
      <c r="C957" s="45"/>
      <c r="D957" s="45"/>
      <c r="E957" s="45"/>
      <c r="F957" s="45"/>
      <c r="G957" s="45"/>
      <c r="H957" s="45"/>
      <c r="I957" s="45"/>
      <c r="J957" s="45"/>
      <c r="K957" s="45"/>
      <c r="L957" s="32"/>
    </row>
  </sheetData>
  <sheetProtection algorithmName="SHA-512" hashValue="n0Fvm210L9ln+NwFBXKLQfcSwZbpsxyO9VDEksz4TmtGuAWhHheTiXXxxl/H42prRA+42Ya8dx9T3QBMi3iQOA==" saltValue="i/FHt9pANF5EFK1NRzpe68N5M68a0fBllQMVskmVNkTF6PcIfvh6zqAyT7Z4SL+VbxpFYFefCzW2gL5eih8RZQ==" spinCount="100000" sheet="1" objects="1" scenarios="1" formatColumns="0" formatRows="0" autoFilter="0"/>
  <autoFilter ref="C139:K956" xr:uid="{00000000-0009-0000-0000-000002000000}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85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89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2:46" ht="24.95" customHeight="1" x14ac:dyDescent="0.2">
      <c r="B4" s="20"/>
      <c r="D4" s="21" t="s">
        <v>98</v>
      </c>
      <c r="L4" s="20"/>
      <c r="M4" s="89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39" t="str">
        <f>'Rekapitulace stavby'!K6</f>
        <v>Spolkové zázemí na hřišti - Hynčice</v>
      </c>
      <c r="F7" s="240"/>
      <c r="G7" s="240"/>
      <c r="H7" s="240"/>
      <c r="L7" s="20"/>
    </row>
    <row r="8" spans="2:46" s="1" customFormat="1" ht="12" customHeight="1" x14ac:dyDescent="0.2">
      <c r="B8" s="32"/>
      <c r="D8" s="27" t="s">
        <v>107</v>
      </c>
      <c r="L8" s="32"/>
    </row>
    <row r="9" spans="2:46" s="1" customFormat="1" ht="16.5" customHeight="1" x14ac:dyDescent="0.2">
      <c r="B9" s="32"/>
      <c r="E9" s="201" t="s">
        <v>2153</v>
      </c>
      <c r="F9" s="241"/>
      <c r="G9" s="241"/>
      <c r="H9" s="241"/>
      <c r="L9" s="32"/>
    </row>
    <row r="10" spans="2:46" s="1" customFormat="1" ht="11.25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11. 5. 2023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42" t="str">
        <f>'Rekapitulace stavby'!E14</f>
        <v>Vyplň údaj</v>
      </c>
      <c r="F18" s="223"/>
      <c r="G18" s="223"/>
      <c r="H18" s="223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0"/>
      <c r="E27" s="228" t="s">
        <v>1</v>
      </c>
      <c r="F27" s="228"/>
      <c r="G27" s="228"/>
      <c r="H27" s="228"/>
      <c r="L27" s="90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2" t="s">
        <v>33</v>
      </c>
      <c r="J30" s="66">
        <f>ROUND(J126,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93">
        <f>ROUND((SUM(BE126:BE284)),  2)</f>
        <v>0</v>
      </c>
      <c r="I33" s="94">
        <v>0.21</v>
      </c>
      <c r="J33" s="93">
        <f>ROUND(((SUM(BE126:BE284))*I33),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93">
        <f>ROUND((SUM(BF126:BF284)),  2)</f>
        <v>0</v>
      </c>
      <c r="I34" s="94">
        <v>0.15</v>
      </c>
      <c r="J34" s="93">
        <f>ROUND(((SUM(BF126:BF284))*I34),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93">
        <f>ROUND((SUM(BG126:BG284)),  2)</f>
        <v>0</v>
      </c>
      <c r="I35" s="94">
        <v>0.21</v>
      </c>
      <c r="J35" s="93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93">
        <f>ROUND((SUM(BH126:BH284)),  2)</f>
        <v>0</v>
      </c>
      <c r="I36" s="94">
        <v>0.15</v>
      </c>
      <c r="J36" s="93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93">
        <f>ROUND((SUM(BI126:BI284)),  2)</f>
        <v>0</v>
      </c>
      <c r="I37" s="94">
        <v>0</v>
      </c>
      <c r="J37" s="93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5"/>
      <c r="D39" s="96" t="s">
        <v>43</v>
      </c>
      <c r="E39" s="57"/>
      <c r="F39" s="57"/>
      <c r="G39" s="97" t="s">
        <v>44</v>
      </c>
      <c r="H39" s="98" t="s">
        <v>45</v>
      </c>
      <c r="I39" s="57"/>
      <c r="J39" s="99">
        <f>SUM(J30:J37)</f>
        <v>0</v>
      </c>
      <c r="K39" s="100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1" t="s">
        <v>49</v>
      </c>
      <c r="G61" s="43" t="s">
        <v>48</v>
      </c>
      <c r="H61" s="34"/>
      <c r="I61" s="34"/>
      <c r="J61" s="102" t="s">
        <v>49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1" t="s">
        <v>49</v>
      </c>
      <c r="G76" s="43" t="s">
        <v>48</v>
      </c>
      <c r="H76" s="34"/>
      <c r="I76" s="34"/>
      <c r="J76" s="102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179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39" t="str">
        <f>E7</f>
        <v>Spolkové zázemí na hřišti - Hynčice</v>
      </c>
      <c r="F85" s="240"/>
      <c r="G85" s="240"/>
      <c r="H85" s="240"/>
      <c r="L85" s="32"/>
    </row>
    <row r="86" spans="2:47" s="1" customFormat="1" ht="12" customHeight="1" x14ac:dyDescent="0.2">
      <c r="B86" s="32"/>
      <c r="C86" s="27" t="s">
        <v>107</v>
      </c>
      <c r="L86" s="32"/>
    </row>
    <row r="87" spans="2:47" s="1" customFormat="1" ht="16.5" customHeight="1" x14ac:dyDescent="0.2">
      <c r="B87" s="32"/>
      <c r="E87" s="201" t="str">
        <f>E9</f>
        <v>03 - Přípojky</v>
      </c>
      <c r="F87" s="241"/>
      <c r="G87" s="241"/>
      <c r="H87" s="241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11. 5. 2023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3" t="s">
        <v>180</v>
      </c>
      <c r="D94" s="95"/>
      <c r="E94" s="95"/>
      <c r="F94" s="95"/>
      <c r="G94" s="95"/>
      <c r="H94" s="95"/>
      <c r="I94" s="95"/>
      <c r="J94" s="104" t="s">
        <v>181</v>
      </c>
      <c r="K94" s="95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5" t="s">
        <v>182</v>
      </c>
      <c r="J96" s="66">
        <f>J126</f>
        <v>0</v>
      </c>
      <c r="L96" s="32"/>
      <c r="AU96" s="17" t="s">
        <v>83</v>
      </c>
    </row>
    <row r="97" spans="2:12" s="8" customFormat="1" ht="24.95" customHeight="1" x14ac:dyDescent="0.2">
      <c r="B97" s="106"/>
      <c r="D97" s="107" t="s">
        <v>2154</v>
      </c>
      <c r="E97" s="108"/>
      <c r="F97" s="108"/>
      <c r="G97" s="108"/>
      <c r="H97" s="108"/>
      <c r="I97" s="108"/>
      <c r="J97" s="109">
        <f>J127</f>
        <v>0</v>
      </c>
      <c r="L97" s="106"/>
    </row>
    <row r="98" spans="2:12" s="13" customFormat="1" ht="19.899999999999999" customHeight="1" x14ac:dyDescent="0.2">
      <c r="B98" s="172"/>
      <c r="D98" s="173" t="s">
        <v>2155</v>
      </c>
      <c r="E98" s="174"/>
      <c r="F98" s="174"/>
      <c r="G98" s="174"/>
      <c r="H98" s="174"/>
      <c r="I98" s="174"/>
      <c r="J98" s="175">
        <f>J128</f>
        <v>0</v>
      </c>
      <c r="L98" s="172"/>
    </row>
    <row r="99" spans="2:12" s="13" customFormat="1" ht="19.899999999999999" customHeight="1" x14ac:dyDescent="0.2">
      <c r="B99" s="172"/>
      <c r="D99" s="173" t="s">
        <v>2156</v>
      </c>
      <c r="E99" s="174"/>
      <c r="F99" s="174"/>
      <c r="G99" s="174"/>
      <c r="H99" s="174"/>
      <c r="I99" s="174"/>
      <c r="J99" s="175">
        <f>J191</f>
        <v>0</v>
      </c>
      <c r="L99" s="172"/>
    </row>
    <row r="100" spans="2:12" s="13" customFormat="1" ht="19.899999999999999" customHeight="1" x14ac:dyDescent="0.2">
      <c r="B100" s="172"/>
      <c r="D100" s="173" t="s">
        <v>2157</v>
      </c>
      <c r="E100" s="174"/>
      <c r="F100" s="174"/>
      <c r="G100" s="174"/>
      <c r="H100" s="174"/>
      <c r="I100" s="174"/>
      <c r="J100" s="175">
        <f>J202</f>
        <v>0</v>
      </c>
      <c r="L100" s="172"/>
    </row>
    <row r="101" spans="2:12" s="13" customFormat="1" ht="19.899999999999999" customHeight="1" x14ac:dyDescent="0.2">
      <c r="B101" s="172"/>
      <c r="D101" s="173" t="s">
        <v>2158</v>
      </c>
      <c r="E101" s="174"/>
      <c r="F101" s="174"/>
      <c r="G101" s="174"/>
      <c r="H101" s="174"/>
      <c r="I101" s="174"/>
      <c r="J101" s="175">
        <f>J210</f>
        <v>0</v>
      </c>
      <c r="L101" s="172"/>
    </row>
    <row r="102" spans="2:12" s="13" customFormat="1" ht="19.899999999999999" customHeight="1" x14ac:dyDescent="0.2">
      <c r="B102" s="172"/>
      <c r="D102" s="173" t="s">
        <v>2159</v>
      </c>
      <c r="E102" s="174"/>
      <c r="F102" s="174"/>
      <c r="G102" s="174"/>
      <c r="H102" s="174"/>
      <c r="I102" s="174"/>
      <c r="J102" s="175">
        <f>J219</f>
        <v>0</v>
      </c>
      <c r="L102" s="172"/>
    </row>
    <row r="103" spans="2:12" s="13" customFormat="1" ht="19.899999999999999" customHeight="1" x14ac:dyDescent="0.2">
      <c r="B103" s="172"/>
      <c r="D103" s="173" t="s">
        <v>2160</v>
      </c>
      <c r="E103" s="174"/>
      <c r="F103" s="174"/>
      <c r="G103" s="174"/>
      <c r="H103" s="174"/>
      <c r="I103" s="174"/>
      <c r="J103" s="175">
        <f>J268</f>
        <v>0</v>
      </c>
      <c r="L103" s="172"/>
    </row>
    <row r="104" spans="2:12" s="13" customFormat="1" ht="19.899999999999999" customHeight="1" x14ac:dyDescent="0.2">
      <c r="B104" s="172"/>
      <c r="D104" s="173" t="s">
        <v>2161</v>
      </c>
      <c r="E104" s="174"/>
      <c r="F104" s="174"/>
      <c r="G104" s="174"/>
      <c r="H104" s="174"/>
      <c r="I104" s="174"/>
      <c r="J104" s="175">
        <f>J274</f>
        <v>0</v>
      </c>
      <c r="L104" s="172"/>
    </row>
    <row r="105" spans="2:12" s="8" customFormat="1" ht="24.95" customHeight="1" x14ac:dyDescent="0.2">
      <c r="B105" s="106"/>
      <c r="D105" s="107" t="s">
        <v>2162</v>
      </c>
      <c r="E105" s="108"/>
      <c r="F105" s="108"/>
      <c r="G105" s="108"/>
      <c r="H105" s="108"/>
      <c r="I105" s="108"/>
      <c r="J105" s="109">
        <f>J277</f>
        <v>0</v>
      </c>
      <c r="L105" s="106"/>
    </row>
    <row r="106" spans="2:12" s="13" customFormat="1" ht="19.899999999999999" customHeight="1" x14ac:dyDescent="0.2">
      <c r="B106" s="172"/>
      <c r="D106" s="173" t="s">
        <v>2163</v>
      </c>
      <c r="E106" s="174"/>
      <c r="F106" s="174"/>
      <c r="G106" s="174"/>
      <c r="H106" s="174"/>
      <c r="I106" s="174"/>
      <c r="J106" s="175">
        <f>J278</f>
        <v>0</v>
      </c>
      <c r="L106" s="172"/>
    </row>
    <row r="107" spans="2:12" s="1" customFormat="1" ht="21.75" customHeight="1" x14ac:dyDescent="0.2">
      <c r="B107" s="32"/>
      <c r="L107" s="32"/>
    </row>
    <row r="108" spans="2:12" s="1" customFormat="1" ht="6.95" customHeight="1" x14ac:dyDescent="0.2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6.95" customHeight="1" x14ac:dyDescent="0.2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 x14ac:dyDescent="0.2">
      <c r="B113" s="32"/>
      <c r="C113" s="21" t="s">
        <v>196</v>
      </c>
      <c r="L113" s="32"/>
    </row>
    <row r="114" spans="2:63" s="1" customFormat="1" ht="6.95" customHeight="1" x14ac:dyDescent="0.2">
      <c r="B114" s="32"/>
      <c r="L114" s="32"/>
    </row>
    <row r="115" spans="2:63" s="1" customFormat="1" ht="12" customHeight="1" x14ac:dyDescent="0.2">
      <c r="B115" s="32"/>
      <c r="C115" s="27" t="s">
        <v>16</v>
      </c>
      <c r="L115" s="32"/>
    </row>
    <row r="116" spans="2:63" s="1" customFormat="1" ht="16.5" customHeight="1" x14ac:dyDescent="0.2">
      <c r="B116" s="32"/>
      <c r="E116" s="239" t="str">
        <f>E7</f>
        <v>Spolkové zázemí na hřišti - Hynčice</v>
      </c>
      <c r="F116" s="240"/>
      <c r="G116" s="240"/>
      <c r="H116" s="240"/>
      <c r="L116" s="32"/>
    </row>
    <row r="117" spans="2:63" s="1" customFormat="1" ht="12" customHeight="1" x14ac:dyDescent="0.2">
      <c r="B117" s="32"/>
      <c r="C117" s="27" t="s">
        <v>107</v>
      </c>
      <c r="L117" s="32"/>
    </row>
    <row r="118" spans="2:63" s="1" customFormat="1" ht="16.5" customHeight="1" x14ac:dyDescent="0.2">
      <c r="B118" s="32"/>
      <c r="E118" s="201" t="str">
        <f>E9</f>
        <v>03 - Přípojky</v>
      </c>
      <c r="F118" s="241"/>
      <c r="G118" s="241"/>
      <c r="H118" s="241"/>
      <c r="L118" s="32"/>
    </row>
    <row r="119" spans="2:63" s="1" customFormat="1" ht="6.95" customHeight="1" x14ac:dyDescent="0.2">
      <c r="B119" s="32"/>
      <c r="L119" s="32"/>
    </row>
    <row r="120" spans="2:63" s="1" customFormat="1" ht="12" customHeight="1" x14ac:dyDescent="0.2">
      <c r="B120" s="32"/>
      <c r="C120" s="27" t="s">
        <v>20</v>
      </c>
      <c r="F120" s="25" t="str">
        <f>F12</f>
        <v xml:space="preserve"> </v>
      </c>
      <c r="I120" s="27" t="s">
        <v>22</v>
      </c>
      <c r="J120" s="52" t="str">
        <f>IF(J12="","",J12)</f>
        <v>11. 5. 2023</v>
      </c>
      <c r="L120" s="32"/>
    </row>
    <row r="121" spans="2:63" s="1" customFormat="1" ht="6.95" customHeight="1" x14ac:dyDescent="0.2">
      <c r="B121" s="32"/>
      <c r="L121" s="32"/>
    </row>
    <row r="122" spans="2:63" s="1" customFormat="1" ht="15.2" customHeight="1" x14ac:dyDescent="0.2">
      <c r="B122" s="32"/>
      <c r="C122" s="27" t="s">
        <v>24</v>
      </c>
      <c r="F122" s="25" t="str">
        <f>E15</f>
        <v xml:space="preserve"> </v>
      </c>
      <c r="I122" s="27" t="s">
        <v>29</v>
      </c>
      <c r="J122" s="30" t="str">
        <f>E21</f>
        <v xml:space="preserve"> </v>
      </c>
      <c r="L122" s="32"/>
    </row>
    <row r="123" spans="2:63" s="1" customFormat="1" ht="15.2" customHeight="1" x14ac:dyDescent="0.2">
      <c r="B123" s="32"/>
      <c r="C123" s="27" t="s">
        <v>27</v>
      </c>
      <c r="F123" s="25" t="str">
        <f>IF(E18="","",E18)</f>
        <v>Vyplň údaj</v>
      </c>
      <c r="I123" s="27" t="s">
        <v>31</v>
      </c>
      <c r="J123" s="30" t="str">
        <f>E24</f>
        <v xml:space="preserve"> </v>
      </c>
      <c r="L123" s="32"/>
    </row>
    <row r="124" spans="2:63" s="1" customFormat="1" ht="10.35" customHeight="1" x14ac:dyDescent="0.2">
      <c r="B124" s="32"/>
      <c r="L124" s="32"/>
    </row>
    <row r="125" spans="2:63" s="9" customFormat="1" ht="29.25" customHeight="1" x14ac:dyDescent="0.2">
      <c r="B125" s="110"/>
      <c r="C125" s="111" t="s">
        <v>197</v>
      </c>
      <c r="D125" s="112" t="s">
        <v>58</v>
      </c>
      <c r="E125" s="112" t="s">
        <v>54</v>
      </c>
      <c r="F125" s="112" t="s">
        <v>55</v>
      </c>
      <c r="G125" s="112" t="s">
        <v>198</v>
      </c>
      <c r="H125" s="112" t="s">
        <v>199</v>
      </c>
      <c r="I125" s="112" t="s">
        <v>200</v>
      </c>
      <c r="J125" s="112" t="s">
        <v>181</v>
      </c>
      <c r="K125" s="113" t="s">
        <v>201</v>
      </c>
      <c r="L125" s="110"/>
      <c r="M125" s="59" t="s">
        <v>1</v>
      </c>
      <c r="N125" s="60" t="s">
        <v>37</v>
      </c>
      <c r="O125" s="60" t="s">
        <v>202</v>
      </c>
      <c r="P125" s="60" t="s">
        <v>203</v>
      </c>
      <c r="Q125" s="60" t="s">
        <v>204</v>
      </c>
      <c r="R125" s="60" t="s">
        <v>205</v>
      </c>
      <c r="S125" s="60" t="s">
        <v>206</v>
      </c>
      <c r="T125" s="61" t="s">
        <v>207</v>
      </c>
    </row>
    <row r="126" spans="2:63" s="1" customFormat="1" ht="22.9" customHeight="1" x14ac:dyDescent="0.25">
      <c r="B126" s="32"/>
      <c r="C126" s="64" t="s">
        <v>208</v>
      </c>
      <c r="J126" s="114">
        <f>BK126</f>
        <v>0</v>
      </c>
      <c r="L126" s="32"/>
      <c r="M126" s="62"/>
      <c r="N126" s="53"/>
      <c r="O126" s="53"/>
      <c r="P126" s="115">
        <f>P127+P277</f>
        <v>0</v>
      </c>
      <c r="Q126" s="53"/>
      <c r="R126" s="115">
        <f>R127+R277</f>
        <v>72.974764000000008</v>
      </c>
      <c r="S126" s="53"/>
      <c r="T126" s="116">
        <f>T127+T277</f>
        <v>0.79200000000000004</v>
      </c>
      <c r="AT126" s="17" t="s">
        <v>72</v>
      </c>
      <c r="AU126" s="17" t="s">
        <v>83</v>
      </c>
      <c r="BK126" s="117">
        <f>BK127+BK277</f>
        <v>0</v>
      </c>
    </row>
    <row r="127" spans="2:63" s="10" customFormat="1" ht="25.9" customHeight="1" x14ac:dyDescent="0.2">
      <c r="B127" s="118"/>
      <c r="D127" s="119" t="s">
        <v>72</v>
      </c>
      <c r="E127" s="120" t="s">
        <v>2164</v>
      </c>
      <c r="F127" s="120" t="s">
        <v>2165</v>
      </c>
      <c r="I127" s="121"/>
      <c r="J127" s="122">
        <f>BK127</f>
        <v>0</v>
      </c>
      <c r="L127" s="118"/>
      <c r="M127" s="123"/>
      <c r="P127" s="124">
        <f>P128+P191+P202+P210+P219+P268+P274</f>
        <v>0</v>
      </c>
      <c r="R127" s="124">
        <f>R128+R191+R202+R210+R219+R268+R274</f>
        <v>72.968764000000007</v>
      </c>
      <c r="T127" s="125">
        <f>T128+T191+T202+T210+T219+T268+T274</f>
        <v>0.79200000000000004</v>
      </c>
      <c r="AR127" s="119" t="s">
        <v>81</v>
      </c>
      <c r="AT127" s="126" t="s">
        <v>72</v>
      </c>
      <c r="AU127" s="126" t="s">
        <v>73</v>
      </c>
      <c r="AY127" s="119" t="s">
        <v>211</v>
      </c>
      <c r="BK127" s="127">
        <f>BK128+BK191+BK202+BK210+BK219+BK268+BK274</f>
        <v>0</v>
      </c>
    </row>
    <row r="128" spans="2:63" s="10" customFormat="1" ht="22.9" customHeight="1" x14ac:dyDescent="0.2">
      <c r="B128" s="118"/>
      <c r="D128" s="119" t="s">
        <v>72</v>
      </c>
      <c r="E128" s="176" t="s">
        <v>81</v>
      </c>
      <c r="F128" s="176" t="s">
        <v>209</v>
      </c>
      <c r="I128" s="121"/>
      <c r="J128" s="177">
        <f>BK128</f>
        <v>0</v>
      </c>
      <c r="L128" s="118"/>
      <c r="M128" s="123"/>
      <c r="P128" s="124">
        <f>SUM(P129:P190)</f>
        <v>0</v>
      </c>
      <c r="R128" s="124">
        <f>SUM(R129:R190)</f>
        <v>62.55</v>
      </c>
      <c r="T128" s="125">
        <f>SUM(T129:T190)</f>
        <v>0.79200000000000004</v>
      </c>
      <c r="AR128" s="119" t="s">
        <v>81</v>
      </c>
      <c r="AT128" s="126" t="s">
        <v>72</v>
      </c>
      <c r="AU128" s="126" t="s">
        <v>81</v>
      </c>
      <c r="AY128" s="119" t="s">
        <v>211</v>
      </c>
      <c r="BK128" s="127">
        <f>SUM(BK129:BK190)</f>
        <v>0</v>
      </c>
    </row>
    <row r="129" spans="2:65" s="1" customFormat="1" ht="16.5" customHeight="1" x14ac:dyDescent="0.2">
      <c r="B129" s="32"/>
      <c r="C129" s="128" t="s">
        <v>81</v>
      </c>
      <c r="D129" s="128" t="s">
        <v>212</v>
      </c>
      <c r="E129" s="129" t="s">
        <v>2166</v>
      </c>
      <c r="F129" s="130" t="s">
        <v>2167</v>
      </c>
      <c r="G129" s="131" t="s">
        <v>2168</v>
      </c>
      <c r="H129" s="132">
        <v>1.2</v>
      </c>
      <c r="I129" s="133"/>
      <c r="J129" s="134">
        <f>ROUND(I129*H129,2)</f>
        <v>0</v>
      </c>
      <c r="K129" s="130" t="s">
        <v>216</v>
      </c>
      <c r="L129" s="32"/>
      <c r="M129" s="135" t="s">
        <v>1</v>
      </c>
      <c r="N129" s="136" t="s">
        <v>38</v>
      </c>
      <c r="P129" s="137">
        <f>O129*H129</f>
        <v>0</v>
      </c>
      <c r="Q129" s="137">
        <v>0</v>
      </c>
      <c r="R129" s="137">
        <f>Q129*H129</f>
        <v>0</v>
      </c>
      <c r="S129" s="137">
        <v>0.44</v>
      </c>
      <c r="T129" s="138">
        <f>S129*H129</f>
        <v>0.52800000000000002</v>
      </c>
      <c r="AR129" s="139" t="s">
        <v>210</v>
      </c>
      <c r="AT129" s="139" t="s">
        <v>212</v>
      </c>
      <c r="AU129" s="139" t="s">
        <v>90</v>
      </c>
      <c r="AY129" s="17" t="s">
        <v>211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7" t="s">
        <v>81</v>
      </c>
      <c r="BK129" s="140">
        <f>ROUND(I129*H129,2)</f>
        <v>0</v>
      </c>
      <c r="BL129" s="17" t="s">
        <v>210</v>
      </c>
      <c r="BM129" s="139" t="s">
        <v>2169</v>
      </c>
    </row>
    <row r="130" spans="2:65" s="1" customFormat="1" ht="19.5" x14ac:dyDescent="0.2">
      <c r="B130" s="32"/>
      <c r="D130" s="141" t="s">
        <v>218</v>
      </c>
      <c r="F130" s="142" t="s">
        <v>2170</v>
      </c>
      <c r="I130" s="143"/>
      <c r="L130" s="32"/>
      <c r="M130" s="144"/>
      <c r="T130" s="56"/>
      <c r="AT130" s="17" t="s">
        <v>218</v>
      </c>
      <c r="AU130" s="17" t="s">
        <v>90</v>
      </c>
    </row>
    <row r="131" spans="2:65" s="12" customFormat="1" ht="11.25" x14ac:dyDescent="0.2">
      <c r="B131" s="151"/>
      <c r="D131" s="141" t="s">
        <v>220</v>
      </c>
      <c r="E131" s="152" t="s">
        <v>1</v>
      </c>
      <c r="F131" s="153" t="s">
        <v>2171</v>
      </c>
      <c r="H131" s="154">
        <v>1.2</v>
      </c>
      <c r="I131" s="155"/>
      <c r="L131" s="151"/>
      <c r="M131" s="156"/>
      <c r="T131" s="157"/>
      <c r="AT131" s="152" t="s">
        <v>220</v>
      </c>
      <c r="AU131" s="152" t="s">
        <v>90</v>
      </c>
      <c r="AV131" s="12" t="s">
        <v>90</v>
      </c>
      <c r="AW131" s="12" t="s">
        <v>30</v>
      </c>
      <c r="AX131" s="12" t="s">
        <v>81</v>
      </c>
      <c r="AY131" s="152" t="s">
        <v>211</v>
      </c>
    </row>
    <row r="132" spans="2:65" s="1" customFormat="1" ht="16.5" customHeight="1" x14ac:dyDescent="0.2">
      <c r="B132" s="32"/>
      <c r="C132" s="128" t="s">
        <v>90</v>
      </c>
      <c r="D132" s="128" t="s">
        <v>212</v>
      </c>
      <c r="E132" s="129" t="s">
        <v>2172</v>
      </c>
      <c r="F132" s="130" t="s">
        <v>2173</v>
      </c>
      <c r="G132" s="131" t="s">
        <v>2168</v>
      </c>
      <c r="H132" s="132">
        <v>1.2</v>
      </c>
      <c r="I132" s="133"/>
      <c r="J132" s="134">
        <f>ROUND(I132*H132,2)</f>
        <v>0</v>
      </c>
      <c r="K132" s="130" t="s">
        <v>216</v>
      </c>
      <c r="L132" s="32"/>
      <c r="M132" s="135" t="s">
        <v>1</v>
      </c>
      <c r="N132" s="136" t="s">
        <v>38</v>
      </c>
      <c r="P132" s="137">
        <f>O132*H132</f>
        <v>0</v>
      </c>
      <c r="Q132" s="137">
        <v>0</v>
      </c>
      <c r="R132" s="137">
        <f>Q132*H132</f>
        <v>0</v>
      </c>
      <c r="S132" s="137">
        <v>0.22</v>
      </c>
      <c r="T132" s="138">
        <f>S132*H132</f>
        <v>0.26400000000000001</v>
      </c>
      <c r="AR132" s="139" t="s">
        <v>210</v>
      </c>
      <c r="AT132" s="139" t="s">
        <v>212</v>
      </c>
      <c r="AU132" s="139" t="s">
        <v>90</v>
      </c>
      <c r="AY132" s="17" t="s">
        <v>211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7" t="s">
        <v>81</v>
      </c>
      <c r="BK132" s="140">
        <f>ROUND(I132*H132,2)</f>
        <v>0</v>
      </c>
      <c r="BL132" s="17" t="s">
        <v>210</v>
      </c>
      <c r="BM132" s="139" t="s">
        <v>2174</v>
      </c>
    </row>
    <row r="133" spans="2:65" s="1" customFormat="1" ht="19.5" x14ac:dyDescent="0.2">
      <c r="B133" s="32"/>
      <c r="D133" s="141" t="s">
        <v>218</v>
      </c>
      <c r="F133" s="142" t="s">
        <v>2175</v>
      </c>
      <c r="I133" s="143"/>
      <c r="L133" s="32"/>
      <c r="M133" s="144"/>
      <c r="T133" s="56"/>
      <c r="AT133" s="17" t="s">
        <v>218</v>
      </c>
      <c r="AU133" s="17" t="s">
        <v>90</v>
      </c>
    </row>
    <row r="134" spans="2:65" s="1" customFormat="1" ht="21.75" customHeight="1" x14ac:dyDescent="0.2">
      <c r="B134" s="32"/>
      <c r="C134" s="128" t="s">
        <v>234</v>
      </c>
      <c r="D134" s="128" t="s">
        <v>212</v>
      </c>
      <c r="E134" s="129" t="s">
        <v>2176</v>
      </c>
      <c r="F134" s="130" t="s">
        <v>2177</v>
      </c>
      <c r="G134" s="131" t="s">
        <v>2178</v>
      </c>
      <c r="H134" s="132">
        <v>35.1</v>
      </c>
      <c r="I134" s="133"/>
      <c r="J134" s="134">
        <f>ROUND(I134*H134,2)</f>
        <v>0</v>
      </c>
      <c r="K134" s="130" t="s">
        <v>216</v>
      </c>
      <c r="L134" s="32"/>
      <c r="M134" s="135" t="s">
        <v>1</v>
      </c>
      <c r="N134" s="136" t="s">
        <v>38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210</v>
      </c>
      <c r="AT134" s="139" t="s">
        <v>212</v>
      </c>
      <c r="AU134" s="139" t="s">
        <v>90</v>
      </c>
      <c r="AY134" s="17" t="s">
        <v>211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7" t="s">
        <v>81</v>
      </c>
      <c r="BK134" s="140">
        <f>ROUND(I134*H134,2)</f>
        <v>0</v>
      </c>
      <c r="BL134" s="17" t="s">
        <v>210</v>
      </c>
      <c r="BM134" s="139" t="s">
        <v>2179</v>
      </c>
    </row>
    <row r="135" spans="2:65" s="1" customFormat="1" ht="19.5" x14ac:dyDescent="0.2">
      <c r="B135" s="32"/>
      <c r="D135" s="141" t="s">
        <v>218</v>
      </c>
      <c r="F135" s="142" t="s">
        <v>2180</v>
      </c>
      <c r="I135" s="143"/>
      <c r="L135" s="32"/>
      <c r="M135" s="144"/>
      <c r="T135" s="56"/>
      <c r="AT135" s="17" t="s">
        <v>218</v>
      </c>
      <c r="AU135" s="17" t="s">
        <v>90</v>
      </c>
    </row>
    <row r="136" spans="2:65" s="11" customFormat="1" ht="11.25" x14ac:dyDescent="0.2">
      <c r="B136" s="145"/>
      <c r="D136" s="141" t="s">
        <v>220</v>
      </c>
      <c r="E136" s="146" t="s">
        <v>1</v>
      </c>
      <c r="F136" s="147" t="s">
        <v>2181</v>
      </c>
      <c r="H136" s="146" t="s">
        <v>1</v>
      </c>
      <c r="I136" s="148"/>
      <c r="L136" s="145"/>
      <c r="M136" s="149"/>
      <c r="T136" s="150"/>
      <c r="AT136" s="146" t="s">
        <v>220</v>
      </c>
      <c r="AU136" s="146" t="s">
        <v>90</v>
      </c>
      <c r="AV136" s="11" t="s">
        <v>81</v>
      </c>
      <c r="AW136" s="11" t="s">
        <v>30</v>
      </c>
      <c r="AX136" s="11" t="s">
        <v>73</v>
      </c>
      <c r="AY136" s="146" t="s">
        <v>211</v>
      </c>
    </row>
    <row r="137" spans="2:65" s="12" customFormat="1" ht="11.25" x14ac:dyDescent="0.2">
      <c r="B137" s="151"/>
      <c r="D137" s="141" t="s">
        <v>220</v>
      </c>
      <c r="E137" s="152" t="s">
        <v>1</v>
      </c>
      <c r="F137" s="153" t="s">
        <v>2182</v>
      </c>
      <c r="H137" s="154">
        <v>35.1</v>
      </c>
      <c r="I137" s="155"/>
      <c r="L137" s="151"/>
      <c r="M137" s="156"/>
      <c r="T137" s="157"/>
      <c r="AT137" s="152" t="s">
        <v>220</v>
      </c>
      <c r="AU137" s="152" t="s">
        <v>90</v>
      </c>
      <c r="AV137" s="12" t="s">
        <v>90</v>
      </c>
      <c r="AW137" s="12" t="s">
        <v>30</v>
      </c>
      <c r="AX137" s="12" t="s">
        <v>73</v>
      </c>
      <c r="AY137" s="152" t="s">
        <v>211</v>
      </c>
    </row>
    <row r="138" spans="2:65" s="14" customFormat="1" ht="11.25" x14ac:dyDescent="0.2">
      <c r="B138" s="178"/>
      <c r="D138" s="141" t="s">
        <v>220</v>
      </c>
      <c r="E138" s="179" t="s">
        <v>1</v>
      </c>
      <c r="F138" s="180" t="s">
        <v>2183</v>
      </c>
      <c r="H138" s="181">
        <v>35.1</v>
      </c>
      <c r="I138" s="182"/>
      <c r="L138" s="178"/>
      <c r="M138" s="183"/>
      <c r="T138" s="184"/>
      <c r="AT138" s="179" t="s">
        <v>220</v>
      </c>
      <c r="AU138" s="179" t="s">
        <v>90</v>
      </c>
      <c r="AV138" s="14" t="s">
        <v>210</v>
      </c>
      <c r="AW138" s="14" t="s">
        <v>30</v>
      </c>
      <c r="AX138" s="14" t="s">
        <v>81</v>
      </c>
      <c r="AY138" s="179" t="s">
        <v>211</v>
      </c>
    </row>
    <row r="139" spans="2:65" s="1" customFormat="1" ht="21.75" customHeight="1" x14ac:dyDescent="0.2">
      <c r="B139" s="32"/>
      <c r="C139" s="128" t="s">
        <v>210</v>
      </c>
      <c r="D139" s="128" t="s">
        <v>212</v>
      </c>
      <c r="E139" s="129" t="s">
        <v>2184</v>
      </c>
      <c r="F139" s="130" t="s">
        <v>2185</v>
      </c>
      <c r="G139" s="131" t="s">
        <v>2178</v>
      </c>
      <c r="H139" s="132">
        <v>19.305</v>
      </c>
      <c r="I139" s="133"/>
      <c r="J139" s="134">
        <f>ROUND(I139*H139,2)</f>
        <v>0</v>
      </c>
      <c r="K139" s="130" t="s">
        <v>216</v>
      </c>
      <c r="L139" s="32"/>
      <c r="M139" s="135" t="s">
        <v>1</v>
      </c>
      <c r="N139" s="136" t="s">
        <v>38</v>
      </c>
      <c r="P139" s="137">
        <f>O139*H139</f>
        <v>0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210</v>
      </c>
      <c r="AT139" s="139" t="s">
        <v>212</v>
      </c>
      <c r="AU139" s="139" t="s">
        <v>90</v>
      </c>
      <c r="AY139" s="17" t="s">
        <v>211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7" t="s">
        <v>81</v>
      </c>
      <c r="BK139" s="140">
        <f>ROUND(I139*H139,2)</f>
        <v>0</v>
      </c>
      <c r="BL139" s="17" t="s">
        <v>210</v>
      </c>
      <c r="BM139" s="139" t="s">
        <v>2186</v>
      </c>
    </row>
    <row r="140" spans="2:65" s="1" customFormat="1" ht="19.5" x14ac:dyDescent="0.2">
      <c r="B140" s="32"/>
      <c r="D140" s="141" t="s">
        <v>218</v>
      </c>
      <c r="F140" s="142" t="s">
        <v>2187</v>
      </c>
      <c r="I140" s="143"/>
      <c r="L140" s="32"/>
      <c r="M140" s="144"/>
      <c r="T140" s="56"/>
      <c r="AT140" s="17" t="s">
        <v>218</v>
      </c>
      <c r="AU140" s="17" t="s">
        <v>90</v>
      </c>
    </row>
    <row r="141" spans="2:65" s="11" customFormat="1" ht="11.25" x14ac:dyDescent="0.2">
      <c r="B141" s="145"/>
      <c r="D141" s="141" t="s">
        <v>220</v>
      </c>
      <c r="E141" s="146" t="s">
        <v>1</v>
      </c>
      <c r="F141" s="147" t="s">
        <v>2188</v>
      </c>
      <c r="H141" s="146" t="s">
        <v>1</v>
      </c>
      <c r="I141" s="148"/>
      <c r="L141" s="145"/>
      <c r="M141" s="149"/>
      <c r="T141" s="150"/>
      <c r="AT141" s="146" t="s">
        <v>220</v>
      </c>
      <c r="AU141" s="146" t="s">
        <v>90</v>
      </c>
      <c r="AV141" s="11" t="s">
        <v>81</v>
      </c>
      <c r="AW141" s="11" t="s">
        <v>30</v>
      </c>
      <c r="AX141" s="11" t="s">
        <v>73</v>
      </c>
      <c r="AY141" s="146" t="s">
        <v>211</v>
      </c>
    </row>
    <row r="142" spans="2:65" s="12" customFormat="1" ht="11.25" x14ac:dyDescent="0.2">
      <c r="B142" s="151"/>
      <c r="D142" s="141" t="s">
        <v>220</v>
      </c>
      <c r="E142" s="152" t="s">
        <v>1</v>
      </c>
      <c r="F142" s="153" t="s">
        <v>2189</v>
      </c>
      <c r="H142" s="154">
        <v>19.305</v>
      </c>
      <c r="I142" s="155"/>
      <c r="L142" s="151"/>
      <c r="M142" s="156"/>
      <c r="T142" s="157"/>
      <c r="AT142" s="152" t="s">
        <v>220</v>
      </c>
      <c r="AU142" s="152" t="s">
        <v>90</v>
      </c>
      <c r="AV142" s="12" t="s">
        <v>90</v>
      </c>
      <c r="AW142" s="12" t="s">
        <v>30</v>
      </c>
      <c r="AX142" s="12" t="s">
        <v>73</v>
      </c>
      <c r="AY142" s="152" t="s">
        <v>211</v>
      </c>
    </row>
    <row r="143" spans="2:65" s="14" customFormat="1" ht="11.25" x14ac:dyDescent="0.2">
      <c r="B143" s="178"/>
      <c r="D143" s="141" t="s">
        <v>220</v>
      </c>
      <c r="E143" s="179" t="s">
        <v>1</v>
      </c>
      <c r="F143" s="180" t="s">
        <v>2183</v>
      </c>
      <c r="H143" s="181">
        <v>19.305</v>
      </c>
      <c r="I143" s="182"/>
      <c r="L143" s="178"/>
      <c r="M143" s="183"/>
      <c r="T143" s="184"/>
      <c r="AT143" s="179" t="s">
        <v>220</v>
      </c>
      <c r="AU143" s="179" t="s">
        <v>90</v>
      </c>
      <c r="AV143" s="14" t="s">
        <v>210</v>
      </c>
      <c r="AW143" s="14" t="s">
        <v>30</v>
      </c>
      <c r="AX143" s="14" t="s">
        <v>81</v>
      </c>
      <c r="AY143" s="179" t="s">
        <v>211</v>
      </c>
    </row>
    <row r="144" spans="2:65" s="1" customFormat="1" ht="21.75" customHeight="1" x14ac:dyDescent="0.2">
      <c r="B144" s="32"/>
      <c r="C144" s="128" t="s">
        <v>246</v>
      </c>
      <c r="D144" s="128" t="s">
        <v>212</v>
      </c>
      <c r="E144" s="129" t="s">
        <v>2190</v>
      </c>
      <c r="F144" s="130" t="s">
        <v>2191</v>
      </c>
      <c r="G144" s="131" t="s">
        <v>2178</v>
      </c>
      <c r="H144" s="132">
        <v>23.4</v>
      </c>
      <c r="I144" s="133"/>
      <c r="J144" s="134">
        <f>ROUND(I144*H144,2)</f>
        <v>0</v>
      </c>
      <c r="K144" s="130" t="s">
        <v>216</v>
      </c>
      <c r="L144" s="32"/>
      <c r="M144" s="135" t="s">
        <v>1</v>
      </c>
      <c r="N144" s="136" t="s">
        <v>38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210</v>
      </c>
      <c r="AT144" s="139" t="s">
        <v>212</v>
      </c>
      <c r="AU144" s="139" t="s">
        <v>90</v>
      </c>
      <c r="AY144" s="17" t="s">
        <v>211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7" t="s">
        <v>81</v>
      </c>
      <c r="BK144" s="140">
        <f>ROUND(I144*H144,2)</f>
        <v>0</v>
      </c>
      <c r="BL144" s="17" t="s">
        <v>210</v>
      </c>
      <c r="BM144" s="139" t="s">
        <v>2192</v>
      </c>
    </row>
    <row r="145" spans="2:65" s="1" customFormat="1" ht="19.5" x14ac:dyDescent="0.2">
      <c r="B145" s="32"/>
      <c r="D145" s="141" t="s">
        <v>218</v>
      </c>
      <c r="F145" s="142" t="s">
        <v>2193</v>
      </c>
      <c r="I145" s="143"/>
      <c r="L145" s="32"/>
      <c r="M145" s="144"/>
      <c r="T145" s="56"/>
      <c r="AT145" s="17" t="s">
        <v>218</v>
      </c>
      <c r="AU145" s="17" t="s">
        <v>90</v>
      </c>
    </row>
    <row r="146" spans="2:65" s="11" customFormat="1" ht="11.25" x14ac:dyDescent="0.2">
      <c r="B146" s="145"/>
      <c r="D146" s="141" t="s">
        <v>220</v>
      </c>
      <c r="E146" s="146" t="s">
        <v>1</v>
      </c>
      <c r="F146" s="147" t="s">
        <v>2194</v>
      </c>
      <c r="H146" s="146" t="s">
        <v>1</v>
      </c>
      <c r="I146" s="148"/>
      <c r="L146" s="145"/>
      <c r="M146" s="149"/>
      <c r="T146" s="150"/>
      <c r="AT146" s="146" t="s">
        <v>220</v>
      </c>
      <c r="AU146" s="146" t="s">
        <v>90</v>
      </c>
      <c r="AV146" s="11" t="s">
        <v>81</v>
      </c>
      <c r="AW146" s="11" t="s">
        <v>30</v>
      </c>
      <c r="AX146" s="11" t="s">
        <v>73</v>
      </c>
      <c r="AY146" s="146" t="s">
        <v>211</v>
      </c>
    </row>
    <row r="147" spans="2:65" s="12" customFormat="1" ht="11.25" x14ac:dyDescent="0.2">
      <c r="B147" s="151"/>
      <c r="D147" s="141" t="s">
        <v>220</v>
      </c>
      <c r="E147" s="152" t="s">
        <v>1</v>
      </c>
      <c r="F147" s="153" t="s">
        <v>2195</v>
      </c>
      <c r="H147" s="154">
        <v>23.4</v>
      </c>
      <c r="I147" s="155"/>
      <c r="L147" s="151"/>
      <c r="M147" s="156"/>
      <c r="T147" s="157"/>
      <c r="AT147" s="152" t="s">
        <v>220</v>
      </c>
      <c r="AU147" s="152" t="s">
        <v>90</v>
      </c>
      <c r="AV147" s="12" t="s">
        <v>90</v>
      </c>
      <c r="AW147" s="12" t="s">
        <v>30</v>
      </c>
      <c r="AX147" s="12" t="s">
        <v>73</v>
      </c>
      <c r="AY147" s="152" t="s">
        <v>211</v>
      </c>
    </row>
    <row r="148" spans="2:65" s="14" customFormat="1" ht="11.25" x14ac:dyDescent="0.2">
      <c r="B148" s="178"/>
      <c r="D148" s="141" t="s">
        <v>220</v>
      </c>
      <c r="E148" s="179" t="s">
        <v>1</v>
      </c>
      <c r="F148" s="180" t="s">
        <v>2183</v>
      </c>
      <c r="H148" s="181">
        <v>23.4</v>
      </c>
      <c r="I148" s="182"/>
      <c r="L148" s="178"/>
      <c r="M148" s="183"/>
      <c r="T148" s="184"/>
      <c r="AT148" s="179" t="s">
        <v>220</v>
      </c>
      <c r="AU148" s="179" t="s">
        <v>90</v>
      </c>
      <c r="AV148" s="14" t="s">
        <v>210</v>
      </c>
      <c r="AW148" s="14" t="s">
        <v>30</v>
      </c>
      <c r="AX148" s="14" t="s">
        <v>81</v>
      </c>
      <c r="AY148" s="179" t="s">
        <v>211</v>
      </c>
    </row>
    <row r="149" spans="2:65" s="1" customFormat="1" ht="16.5" customHeight="1" x14ac:dyDescent="0.2">
      <c r="B149" s="32"/>
      <c r="C149" s="128" t="s">
        <v>517</v>
      </c>
      <c r="D149" s="128" t="s">
        <v>212</v>
      </c>
      <c r="E149" s="129" t="s">
        <v>2196</v>
      </c>
      <c r="F149" s="130" t="s">
        <v>2197</v>
      </c>
      <c r="G149" s="131" t="s">
        <v>2178</v>
      </c>
      <c r="H149" s="132">
        <v>81.5</v>
      </c>
      <c r="I149" s="133"/>
      <c r="J149" s="134">
        <f>ROUND(I149*H149,2)</f>
        <v>0</v>
      </c>
      <c r="K149" s="130" t="s">
        <v>216</v>
      </c>
      <c r="L149" s="32"/>
      <c r="M149" s="135" t="s">
        <v>1</v>
      </c>
      <c r="N149" s="136" t="s">
        <v>38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210</v>
      </c>
      <c r="AT149" s="139" t="s">
        <v>212</v>
      </c>
      <c r="AU149" s="139" t="s">
        <v>90</v>
      </c>
      <c r="AY149" s="17" t="s">
        <v>211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7" t="s">
        <v>81</v>
      </c>
      <c r="BK149" s="140">
        <f>ROUND(I149*H149,2)</f>
        <v>0</v>
      </c>
      <c r="BL149" s="17" t="s">
        <v>210</v>
      </c>
      <c r="BM149" s="139" t="s">
        <v>2198</v>
      </c>
    </row>
    <row r="150" spans="2:65" s="1" customFormat="1" ht="11.25" x14ac:dyDescent="0.2">
      <c r="B150" s="32"/>
      <c r="D150" s="141" t="s">
        <v>218</v>
      </c>
      <c r="F150" s="142" t="s">
        <v>2199</v>
      </c>
      <c r="I150" s="143"/>
      <c r="L150" s="32"/>
      <c r="M150" s="144"/>
      <c r="T150" s="56"/>
      <c r="AT150" s="17" t="s">
        <v>218</v>
      </c>
      <c r="AU150" s="17" t="s">
        <v>90</v>
      </c>
    </row>
    <row r="151" spans="2:65" s="11" customFormat="1" ht="11.25" x14ac:dyDescent="0.2">
      <c r="B151" s="145"/>
      <c r="D151" s="141" t="s">
        <v>220</v>
      </c>
      <c r="E151" s="146" t="s">
        <v>1</v>
      </c>
      <c r="F151" s="147" t="s">
        <v>2200</v>
      </c>
      <c r="H151" s="146" t="s">
        <v>1</v>
      </c>
      <c r="I151" s="148"/>
      <c r="L151" s="145"/>
      <c r="M151" s="149"/>
      <c r="T151" s="150"/>
      <c r="AT151" s="146" t="s">
        <v>220</v>
      </c>
      <c r="AU151" s="146" t="s">
        <v>90</v>
      </c>
      <c r="AV151" s="11" t="s">
        <v>81</v>
      </c>
      <c r="AW151" s="11" t="s">
        <v>30</v>
      </c>
      <c r="AX151" s="11" t="s">
        <v>73</v>
      </c>
      <c r="AY151" s="146" t="s">
        <v>211</v>
      </c>
    </row>
    <row r="152" spans="2:65" s="12" customFormat="1" ht="11.25" x14ac:dyDescent="0.2">
      <c r="B152" s="151"/>
      <c r="D152" s="141" t="s">
        <v>220</v>
      </c>
      <c r="E152" s="152" t="s">
        <v>1</v>
      </c>
      <c r="F152" s="153" t="s">
        <v>2201</v>
      </c>
      <c r="H152" s="154">
        <v>50</v>
      </c>
      <c r="I152" s="155"/>
      <c r="L152" s="151"/>
      <c r="M152" s="156"/>
      <c r="T152" s="157"/>
      <c r="AT152" s="152" t="s">
        <v>220</v>
      </c>
      <c r="AU152" s="152" t="s">
        <v>90</v>
      </c>
      <c r="AV152" s="12" t="s">
        <v>90</v>
      </c>
      <c r="AW152" s="12" t="s">
        <v>30</v>
      </c>
      <c r="AX152" s="12" t="s">
        <v>73</v>
      </c>
      <c r="AY152" s="152" t="s">
        <v>211</v>
      </c>
    </row>
    <row r="153" spans="2:65" s="15" customFormat="1" ht="11.25" x14ac:dyDescent="0.2">
      <c r="B153" s="185"/>
      <c r="D153" s="141" t="s">
        <v>220</v>
      </c>
      <c r="E153" s="186" t="s">
        <v>1</v>
      </c>
      <c r="F153" s="187" t="s">
        <v>2202</v>
      </c>
      <c r="H153" s="188">
        <v>50</v>
      </c>
      <c r="I153" s="189"/>
      <c r="L153" s="185"/>
      <c r="M153" s="190"/>
      <c r="T153" s="191"/>
      <c r="AT153" s="186" t="s">
        <v>220</v>
      </c>
      <c r="AU153" s="186" t="s">
        <v>90</v>
      </c>
      <c r="AV153" s="15" t="s">
        <v>234</v>
      </c>
      <c r="AW153" s="15" t="s">
        <v>30</v>
      </c>
      <c r="AX153" s="15" t="s">
        <v>73</v>
      </c>
      <c r="AY153" s="186" t="s">
        <v>211</v>
      </c>
    </row>
    <row r="154" spans="2:65" s="11" customFormat="1" ht="11.25" x14ac:dyDescent="0.2">
      <c r="B154" s="145"/>
      <c r="D154" s="141" t="s">
        <v>220</v>
      </c>
      <c r="E154" s="146" t="s">
        <v>1</v>
      </c>
      <c r="F154" s="147" t="s">
        <v>2203</v>
      </c>
      <c r="H154" s="146" t="s">
        <v>1</v>
      </c>
      <c r="I154" s="148"/>
      <c r="L154" s="145"/>
      <c r="M154" s="149"/>
      <c r="T154" s="150"/>
      <c r="AT154" s="146" t="s">
        <v>220</v>
      </c>
      <c r="AU154" s="146" t="s">
        <v>90</v>
      </c>
      <c r="AV154" s="11" t="s">
        <v>81</v>
      </c>
      <c r="AW154" s="11" t="s">
        <v>30</v>
      </c>
      <c r="AX154" s="11" t="s">
        <v>73</v>
      </c>
      <c r="AY154" s="146" t="s">
        <v>211</v>
      </c>
    </row>
    <row r="155" spans="2:65" s="12" customFormat="1" ht="11.25" x14ac:dyDescent="0.2">
      <c r="B155" s="151"/>
      <c r="D155" s="141" t="s">
        <v>220</v>
      </c>
      <c r="E155" s="152" t="s">
        <v>1</v>
      </c>
      <c r="F155" s="153" t="s">
        <v>2204</v>
      </c>
      <c r="H155" s="154">
        <v>31.5</v>
      </c>
      <c r="I155" s="155"/>
      <c r="L155" s="151"/>
      <c r="M155" s="156"/>
      <c r="T155" s="157"/>
      <c r="AT155" s="152" t="s">
        <v>220</v>
      </c>
      <c r="AU155" s="152" t="s">
        <v>90</v>
      </c>
      <c r="AV155" s="12" t="s">
        <v>90</v>
      </c>
      <c r="AW155" s="12" t="s">
        <v>30</v>
      </c>
      <c r="AX155" s="12" t="s">
        <v>73</v>
      </c>
      <c r="AY155" s="152" t="s">
        <v>211</v>
      </c>
    </row>
    <row r="156" spans="2:65" s="15" customFormat="1" ht="11.25" x14ac:dyDescent="0.2">
      <c r="B156" s="185"/>
      <c r="D156" s="141" t="s">
        <v>220</v>
      </c>
      <c r="E156" s="186" t="s">
        <v>1</v>
      </c>
      <c r="F156" s="187" t="s">
        <v>2202</v>
      </c>
      <c r="H156" s="188">
        <v>31.5</v>
      </c>
      <c r="I156" s="189"/>
      <c r="L156" s="185"/>
      <c r="M156" s="190"/>
      <c r="T156" s="191"/>
      <c r="AT156" s="186" t="s">
        <v>220</v>
      </c>
      <c r="AU156" s="186" t="s">
        <v>90</v>
      </c>
      <c r="AV156" s="15" t="s">
        <v>234</v>
      </c>
      <c r="AW156" s="15" t="s">
        <v>30</v>
      </c>
      <c r="AX156" s="15" t="s">
        <v>73</v>
      </c>
      <c r="AY156" s="186" t="s">
        <v>211</v>
      </c>
    </row>
    <row r="157" spans="2:65" s="14" customFormat="1" ht="11.25" x14ac:dyDescent="0.2">
      <c r="B157" s="178"/>
      <c r="D157" s="141" t="s">
        <v>220</v>
      </c>
      <c r="E157" s="179" t="s">
        <v>1</v>
      </c>
      <c r="F157" s="180" t="s">
        <v>2183</v>
      </c>
      <c r="H157" s="181">
        <v>81.5</v>
      </c>
      <c r="I157" s="182"/>
      <c r="L157" s="178"/>
      <c r="M157" s="183"/>
      <c r="T157" s="184"/>
      <c r="AT157" s="179" t="s">
        <v>220</v>
      </c>
      <c r="AU157" s="179" t="s">
        <v>90</v>
      </c>
      <c r="AV157" s="14" t="s">
        <v>210</v>
      </c>
      <c r="AW157" s="14" t="s">
        <v>30</v>
      </c>
      <c r="AX157" s="14" t="s">
        <v>81</v>
      </c>
      <c r="AY157" s="179" t="s">
        <v>211</v>
      </c>
    </row>
    <row r="158" spans="2:65" s="1" customFormat="1" ht="16.5" customHeight="1" x14ac:dyDescent="0.2">
      <c r="B158" s="32"/>
      <c r="C158" s="128" t="s">
        <v>528</v>
      </c>
      <c r="D158" s="128" t="s">
        <v>212</v>
      </c>
      <c r="E158" s="129" t="s">
        <v>2205</v>
      </c>
      <c r="F158" s="130" t="s">
        <v>2206</v>
      </c>
      <c r="G158" s="131" t="s">
        <v>2178</v>
      </c>
      <c r="H158" s="132">
        <v>25.6</v>
      </c>
      <c r="I158" s="133"/>
      <c r="J158" s="134">
        <f>ROUND(I158*H158,2)</f>
        <v>0</v>
      </c>
      <c r="K158" s="130" t="s">
        <v>216</v>
      </c>
      <c r="L158" s="32"/>
      <c r="M158" s="135" t="s">
        <v>1</v>
      </c>
      <c r="N158" s="136" t="s">
        <v>38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210</v>
      </c>
      <c r="AT158" s="139" t="s">
        <v>212</v>
      </c>
      <c r="AU158" s="139" t="s">
        <v>90</v>
      </c>
      <c r="AY158" s="17" t="s">
        <v>211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7" t="s">
        <v>81</v>
      </c>
      <c r="BK158" s="140">
        <f>ROUND(I158*H158,2)</f>
        <v>0</v>
      </c>
      <c r="BL158" s="17" t="s">
        <v>210</v>
      </c>
      <c r="BM158" s="139" t="s">
        <v>2207</v>
      </c>
    </row>
    <row r="159" spans="2:65" s="1" customFormat="1" ht="19.5" x14ac:dyDescent="0.2">
      <c r="B159" s="32"/>
      <c r="D159" s="141" t="s">
        <v>218</v>
      </c>
      <c r="F159" s="142" t="s">
        <v>2208</v>
      </c>
      <c r="I159" s="143"/>
      <c r="L159" s="32"/>
      <c r="M159" s="144"/>
      <c r="T159" s="56"/>
      <c r="AT159" s="17" t="s">
        <v>218</v>
      </c>
      <c r="AU159" s="17" t="s">
        <v>90</v>
      </c>
    </row>
    <row r="160" spans="2:65" s="1" customFormat="1" ht="24.2" customHeight="1" x14ac:dyDescent="0.2">
      <c r="B160" s="32"/>
      <c r="C160" s="128" t="s">
        <v>244</v>
      </c>
      <c r="D160" s="128" t="s">
        <v>212</v>
      </c>
      <c r="E160" s="129" t="s">
        <v>2209</v>
      </c>
      <c r="F160" s="130" t="s">
        <v>2210</v>
      </c>
      <c r="G160" s="131" t="s">
        <v>2178</v>
      </c>
      <c r="H160" s="132">
        <v>256</v>
      </c>
      <c r="I160" s="133"/>
      <c r="J160" s="134">
        <f>ROUND(I160*H160,2)</f>
        <v>0</v>
      </c>
      <c r="K160" s="130" t="s">
        <v>216</v>
      </c>
      <c r="L160" s="32"/>
      <c r="M160" s="135" t="s">
        <v>1</v>
      </c>
      <c r="N160" s="136" t="s">
        <v>38</v>
      </c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210</v>
      </c>
      <c r="AT160" s="139" t="s">
        <v>212</v>
      </c>
      <c r="AU160" s="139" t="s">
        <v>90</v>
      </c>
      <c r="AY160" s="17" t="s">
        <v>211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7" t="s">
        <v>81</v>
      </c>
      <c r="BK160" s="140">
        <f>ROUND(I160*H160,2)</f>
        <v>0</v>
      </c>
      <c r="BL160" s="17" t="s">
        <v>210</v>
      </c>
      <c r="BM160" s="139" t="s">
        <v>2211</v>
      </c>
    </row>
    <row r="161" spans="2:65" s="1" customFormat="1" ht="19.5" x14ac:dyDescent="0.2">
      <c r="B161" s="32"/>
      <c r="D161" s="141" t="s">
        <v>218</v>
      </c>
      <c r="F161" s="142" t="s">
        <v>2212</v>
      </c>
      <c r="I161" s="143"/>
      <c r="L161" s="32"/>
      <c r="M161" s="144"/>
      <c r="T161" s="56"/>
      <c r="AT161" s="17" t="s">
        <v>218</v>
      </c>
      <c r="AU161" s="17" t="s">
        <v>90</v>
      </c>
    </row>
    <row r="162" spans="2:65" s="1" customFormat="1" ht="16.5" customHeight="1" x14ac:dyDescent="0.2">
      <c r="B162" s="32"/>
      <c r="C162" s="128" t="s">
        <v>515</v>
      </c>
      <c r="D162" s="128" t="s">
        <v>212</v>
      </c>
      <c r="E162" s="129" t="s">
        <v>2213</v>
      </c>
      <c r="F162" s="130" t="s">
        <v>2214</v>
      </c>
      <c r="G162" s="131" t="s">
        <v>2178</v>
      </c>
      <c r="H162" s="132">
        <v>25.6</v>
      </c>
      <c r="I162" s="133"/>
      <c r="J162" s="134">
        <f>ROUND(I162*H162,2)</f>
        <v>0</v>
      </c>
      <c r="K162" s="130" t="s">
        <v>216</v>
      </c>
      <c r="L162" s="32"/>
      <c r="M162" s="135" t="s">
        <v>1</v>
      </c>
      <c r="N162" s="136" t="s">
        <v>38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210</v>
      </c>
      <c r="AT162" s="139" t="s">
        <v>212</v>
      </c>
      <c r="AU162" s="139" t="s">
        <v>90</v>
      </c>
      <c r="AY162" s="17" t="s">
        <v>211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7" t="s">
        <v>81</v>
      </c>
      <c r="BK162" s="140">
        <f>ROUND(I162*H162,2)</f>
        <v>0</v>
      </c>
      <c r="BL162" s="17" t="s">
        <v>210</v>
      </c>
      <c r="BM162" s="139" t="s">
        <v>2215</v>
      </c>
    </row>
    <row r="163" spans="2:65" s="1" customFormat="1" ht="19.5" x14ac:dyDescent="0.2">
      <c r="B163" s="32"/>
      <c r="D163" s="141" t="s">
        <v>218</v>
      </c>
      <c r="F163" s="142" t="s">
        <v>2216</v>
      </c>
      <c r="I163" s="143"/>
      <c r="L163" s="32"/>
      <c r="M163" s="144"/>
      <c r="T163" s="56"/>
      <c r="AT163" s="17" t="s">
        <v>218</v>
      </c>
      <c r="AU163" s="17" t="s">
        <v>90</v>
      </c>
    </row>
    <row r="164" spans="2:65" s="1" customFormat="1" ht="16.5" customHeight="1" x14ac:dyDescent="0.2">
      <c r="B164" s="32"/>
      <c r="C164" s="128" t="s">
        <v>548</v>
      </c>
      <c r="D164" s="128" t="s">
        <v>212</v>
      </c>
      <c r="E164" s="129" t="s">
        <v>2217</v>
      </c>
      <c r="F164" s="130" t="s">
        <v>2218</v>
      </c>
      <c r="G164" s="131" t="s">
        <v>2219</v>
      </c>
      <c r="H164" s="132">
        <v>25.6</v>
      </c>
      <c r="I164" s="133"/>
      <c r="J164" s="134">
        <f>ROUND(I164*H164,2)</f>
        <v>0</v>
      </c>
      <c r="K164" s="130" t="s">
        <v>216</v>
      </c>
      <c r="L164" s="32"/>
      <c r="M164" s="135" t="s">
        <v>1</v>
      </c>
      <c r="N164" s="136" t="s">
        <v>38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210</v>
      </c>
      <c r="AT164" s="139" t="s">
        <v>212</v>
      </c>
      <c r="AU164" s="139" t="s">
        <v>90</v>
      </c>
      <c r="AY164" s="17" t="s">
        <v>211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7" t="s">
        <v>81</v>
      </c>
      <c r="BK164" s="140">
        <f>ROUND(I164*H164,2)</f>
        <v>0</v>
      </c>
      <c r="BL164" s="17" t="s">
        <v>210</v>
      </c>
      <c r="BM164" s="139" t="s">
        <v>2220</v>
      </c>
    </row>
    <row r="165" spans="2:65" s="1" customFormat="1" ht="11.25" x14ac:dyDescent="0.2">
      <c r="B165" s="32"/>
      <c r="D165" s="141" t="s">
        <v>218</v>
      </c>
      <c r="F165" s="142" t="s">
        <v>2221</v>
      </c>
      <c r="I165" s="143"/>
      <c r="L165" s="32"/>
      <c r="M165" s="144"/>
      <c r="T165" s="56"/>
      <c r="AT165" s="17" t="s">
        <v>218</v>
      </c>
      <c r="AU165" s="17" t="s">
        <v>90</v>
      </c>
    </row>
    <row r="166" spans="2:65" s="1" customFormat="1" ht="16.5" customHeight="1" x14ac:dyDescent="0.2">
      <c r="B166" s="32"/>
      <c r="C166" s="128" t="s">
        <v>328</v>
      </c>
      <c r="D166" s="128" t="s">
        <v>212</v>
      </c>
      <c r="E166" s="129" t="s">
        <v>2222</v>
      </c>
      <c r="F166" s="130" t="s">
        <v>2223</v>
      </c>
      <c r="G166" s="131" t="s">
        <v>2178</v>
      </c>
      <c r="H166" s="132">
        <v>25.6</v>
      </c>
      <c r="I166" s="133"/>
      <c r="J166" s="134">
        <f>ROUND(I166*H166,2)</f>
        <v>0</v>
      </c>
      <c r="K166" s="130" t="s">
        <v>216</v>
      </c>
      <c r="L166" s="32"/>
      <c r="M166" s="135" t="s">
        <v>1</v>
      </c>
      <c r="N166" s="136" t="s">
        <v>38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210</v>
      </c>
      <c r="AT166" s="139" t="s">
        <v>212</v>
      </c>
      <c r="AU166" s="139" t="s">
        <v>90</v>
      </c>
      <c r="AY166" s="17" t="s">
        <v>211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7" t="s">
        <v>81</v>
      </c>
      <c r="BK166" s="140">
        <f>ROUND(I166*H166,2)</f>
        <v>0</v>
      </c>
      <c r="BL166" s="17" t="s">
        <v>210</v>
      </c>
      <c r="BM166" s="139" t="s">
        <v>2224</v>
      </c>
    </row>
    <row r="167" spans="2:65" s="1" customFormat="1" ht="11.25" x14ac:dyDescent="0.2">
      <c r="B167" s="32"/>
      <c r="D167" s="141" t="s">
        <v>218</v>
      </c>
      <c r="F167" s="142" t="s">
        <v>2225</v>
      </c>
      <c r="I167" s="143"/>
      <c r="L167" s="32"/>
      <c r="M167" s="144"/>
      <c r="T167" s="56"/>
      <c r="AT167" s="17" t="s">
        <v>218</v>
      </c>
      <c r="AU167" s="17" t="s">
        <v>90</v>
      </c>
    </row>
    <row r="168" spans="2:65" s="1" customFormat="1" ht="16.5" customHeight="1" x14ac:dyDescent="0.2">
      <c r="B168" s="32"/>
      <c r="C168" s="128" t="s">
        <v>560</v>
      </c>
      <c r="D168" s="128" t="s">
        <v>212</v>
      </c>
      <c r="E168" s="129" t="s">
        <v>235</v>
      </c>
      <c r="F168" s="130" t="s">
        <v>2226</v>
      </c>
      <c r="G168" s="131" t="s">
        <v>2178</v>
      </c>
      <c r="H168" s="132">
        <v>86.33</v>
      </c>
      <c r="I168" s="133"/>
      <c r="J168" s="134">
        <f>ROUND(I168*H168,2)</f>
        <v>0</v>
      </c>
      <c r="K168" s="130" t="s">
        <v>216</v>
      </c>
      <c r="L168" s="32"/>
      <c r="M168" s="135" t="s">
        <v>1</v>
      </c>
      <c r="N168" s="136" t="s">
        <v>38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210</v>
      </c>
      <c r="AT168" s="139" t="s">
        <v>212</v>
      </c>
      <c r="AU168" s="139" t="s">
        <v>90</v>
      </c>
      <c r="AY168" s="17" t="s">
        <v>211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7" t="s">
        <v>81</v>
      </c>
      <c r="BK168" s="140">
        <f>ROUND(I168*H168,2)</f>
        <v>0</v>
      </c>
      <c r="BL168" s="17" t="s">
        <v>210</v>
      </c>
      <c r="BM168" s="139" t="s">
        <v>2227</v>
      </c>
    </row>
    <row r="169" spans="2:65" s="1" customFormat="1" ht="19.5" x14ac:dyDescent="0.2">
      <c r="B169" s="32"/>
      <c r="D169" s="141" t="s">
        <v>218</v>
      </c>
      <c r="F169" s="142" t="s">
        <v>236</v>
      </c>
      <c r="I169" s="143"/>
      <c r="L169" s="32"/>
      <c r="M169" s="144"/>
      <c r="T169" s="56"/>
      <c r="AT169" s="17" t="s">
        <v>218</v>
      </c>
      <c r="AU169" s="17" t="s">
        <v>90</v>
      </c>
    </row>
    <row r="170" spans="2:65" s="11" customFormat="1" ht="11.25" x14ac:dyDescent="0.2">
      <c r="B170" s="145"/>
      <c r="D170" s="141" t="s">
        <v>220</v>
      </c>
      <c r="E170" s="146" t="s">
        <v>1</v>
      </c>
      <c r="F170" s="147" t="s">
        <v>2228</v>
      </c>
      <c r="H170" s="146" t="s">
        <v>1</v>
      </c>
      <c r="I170" s="148"/>
      <c r="L170" s="145"/>
      <c r="M170" s="149"/>
      <c r="T170" s="150"/>
      <c r="AT170" s="146" t="s">
        <v>220</v>
      </c>
      <c r="AU170" s="146" t="s">
        <v>90</v>
      </c>
      <c r="AV170" s="11" t="s">
        <v>81</v>
      </c>
      <c r="AW170" s="11" t="s">
        <v>30</v>
      </c>
      <c r="AX170" s="11" t="s">
        <v>73</v>
      </c>
      <c r="AY170" s="146" t="s">
        <v>211</v>
      </c>
    </row>
    <row r="171" spans="2:65" s="12" customFormat="1" ht="11.25" x14ac:dyDescent="0.2">
      <c r="B171" s="151"/>
      <c r="D171" s="141" t="s">
        <v>220</v>
      </c>
      <c r="E171" s="152" t="s">
        <v>1</v>
      </c>
      <c r="F171" s="153" t="s">
        <v>2229</v>
      </c>
      <c r="H171" s="154">
        <v>24.3</v>
      </c>
      <c r="I171" s="155"/>
      <c r="L171" s="151"/>
      <c r="M171" s="156"/>
      <c r="T171" s="157"/>
      <c r="AT171" s="152" t="s">
        <v>220</v>
      </c>
      <c r="AU171" s="152" t="s">
        <v>90</v>
      </c>
      <c r="AV171" s="12" t="s">
        <v>90</v>
      </c>
      <c r="AW171" s="12" t="s">
        <v>30</v>
      </c>
      <c r="AX171" s="12" t="s">
        <v>73</v>
      </c>
      <c r="AY171" s="152" t="s">
        <v>211</v>
      </c>
    </row>
    <row r="172" spans="2:65" s="11" customFormat="1" ht="11.25" x14ac:dyDescent="0.2">
      <c r="B172" s="145"/>
      <c r="D172" s="141" t="s">
        <v>220</v>
      </c>
      <c r="E172" s="146" t="s">
        <v>1</v>
      </c>
      <c r="F172" s="147" t="s">
        <v>2188</v>
      </c>
      <c r="H172" s="146" t="s">
        <v>1</v>
      </c>
      <c r="I172" s="148"/>
      <c r="L172" s="145"/>
      <c r="M172" s="149"/>
      <c r="T172" s="150"/>
      <c r="AT172" s="146" t="s">
        <v>220</v>
      </c>
      <c r="AU172" s="146" t="s">
        <v>90</v>
      </c>
      <c r="AV172" s="11" t="s">
        <v>81</v>
      </c>
      <c r="AW172" s="11" t="s">
        <v>30</v>
      </c>
      <c r="AX172" s="11" t="s">
        <v>73</v>
      </c>
      <c r="AY172" s="146" t="s">
        <v>211</v>
      </c>
    </row>
    <row r="173" spans="2:65" s="12" customFormat="1" ht="11.25" x14ac:dyDescent="0.2">
      <c r="B173" s="151"/>
      <c r="D173" s="141" t="s">
        <v>220</v>
      </c>
      <c r="E173" s="152" t="s">
        <v>1</v>
      </c>
      <c r="F173" s="153" t="s">
        <v>2230</v>
      </c>
      <c r="H173" s="154">
        <v>10.53</v>
      </c>
      <c r="I173" s="155"/>
      <c r="L173" s="151"/>
      <c r="M173" s="156"/>
      <c r="T173" s="157"/>
      <c r="AT173" s="152" t="s">
        <v>220</v>
      </c>
      <c r="AU173" s="152" t="s">
        <v>90</v>
      </c>
      <c r="AV173" s="12" t="s">
        <v>90</v>
      </c>
      <c r="AW173" s="12" t="s">
        <v>30</v>
      </c>
      <c r="AX173" s="12" t="s">
        <v>73</v>
      </c>
      <c r="AY173" s="152" t="s">
        <v>211</v>
      </c>
    </row>
    <row r="174" spans="2:65" s="12" customFormat="1" ht="11.25" x14ac:dyDescent="0.2">
      <c r="B174" s="151"/>
      <c r="D174" s="141" t="s">
        <v>220</v>
      </c>
      <c r="E174" s="152" t="s">
        <v>1</v>
      </c>
      <c r="F174" s="153" t="s">
        <v>2231</v>
      </c>
      <c r="H174" s="154">
        <v>29.4</v>
      </c>
      <c r="I174" s="155"/>
      <c r="L174" s="151"/>
      <c r="M174" s="156"/>
      <c r="T174" s="157"/>
      <c r="AT174" s="152" t="s">
        <v>220</v>
      </c>
      <c r="AU174" s="152" t="s">
        <v>90</v>
      </c>
      <c r="AV174" s="12" t="s">
        <v>90</v>
      </c>
      <c r="AW174" s="12" t="s">
        <v>30</v>
      </c>
      <c r="AX174" s="12" t="s">
        <v>73</v>
      </c>
      <c r="AY174" s="152" t="s">
        <v>211</v>
      </c>
    </row>
    <row r="175" spans="2:65" s="11" customFormat="1" ht="11.25" x14ac:dyDescent="0.2">
      <c r="B175" s="145"/>
      <c r="D175" s="141" t="s">
        <v>220</v>
      </c>
      <c r="E175" s="146" t="s">
        <v>1</v>
      </c>
      <c r="F175" s="147" t="s">
        <v>2194</v>
      </c>
      <c r="H175" s="146" t="s">
        <v>1</v>
      </c>
      <c r="I175" s="148"/>
      <c r="L175" s="145"/>
      <c r="M175" s="149"/>
      <c r="T175" s="150"/>
      <c r="AT175" s="146" t="s">
        <v>220</v>
      </c>
      <c r="AU175" s="146" t="s">
        <v>90</v>
      </c>
      <c r="AV175" s="11" t="s">
        <v>81</v>
      </c>
      <c r="AW175" s="11" t="s">
        <v>30</v>
      </c>
      <c r="AX175" s="11" t="s">
        <v>73</v>
      </c>
      <c r="AY175" s="146" t="s">
        <v>211</v>
      </c>
    </row>
    <row r="176" spans="2:65" s="12" customFormat="1" ht="11.25" x14ac:dyDescent="0.2">
      <c r="B176" s="151"/>
      <c r="D176" s="141" t="s">
        <v>220</v>
      </c>
      <c r="E176" s="152" t="s">
        <v>1</v>
      </c>
      <c r="F176" s="153" t="s">
        <v>2232</v>
      </c>
      <c r="H176" s="154">
        <v>11.7</v>
      </c>
      <c r="I176" s="155"/>
      <c r="L176" s="151"/>
      <c r="M176" s="156"/>
      <c r="T176" s="157"/>
      <c r="AT176" s="152" t="s">
        <v>220</v>
      </c>
      <c r="AU176" s="152" t="s">
        <v>90</v>
      </c>
      <c r="AV176" s="12" t="s">
        <v>90</v>
      </c>
      <c r="AW176" s="12" t="s">
        <v>30</v>
      </c>
      <c r="AX176" s="12" t="s">
        <v>73</v>
      </c>
      <c r="AY176" s="152" t="s">
        <v>211</v>
      </c>
    </row>
    <row r="177" spans="2:65" s="12" customFormat="1" ht="11.25" x14ac:dyDescent="0.2">
      <c r="B177" s="151"/>
      <c r="D177" s="141" t="s">
        <v>220</v>
      </c>
      <c r="E177" s="152" t="s">
        <v>1</v>
      </c>
      <c r="F177" s="153" t="s">
        <v>2233</v>
      </c>
      <c r="H177" s="154">
        <v>10.4</v>
      </c>
      <c r="I177" s="155"/>
      <c r="L177" s="151"/>
      <c r="M177" s="156"/>
      <c r="T177" s="157"/>
      <c r="AT177" s="152" t="s">
        <v>220</v>
      </c>
      <c r="AU177" s="152" t="s">
        <v>90</v>
      </c>
      <c r="AV177" s="12" t="s">
        <v>90</v>
      </c>
      <c r="AW177" s="12" t="s">
        <v>30</v>
      </c>
      <c r="AX177" s="12" t="s">
        <v>73</v>
      </c>
      <c r="AY177" s="152" t="s">
        <v>211</v>
      </c>
    </row>
    <row r="178" spans="2:65" s="14" customFormat="1" ht="11.25" x14ac:dyDescent="0.2">
      <c r="B178" s="178"/>
      <c r="D178" s="141" t="s">
        <v>220</v>
      </c>
      <c r="E178" s="179" t="s">
        <v>1</v>
      </c>
      <c r="F178" s="180" t="s">
        <v>2183</v>
      </c>
      <c r="H178" s="181">
        <v>86.33</v>
      </c>
      <c r="I178" s="182"/>
      <c r="L178" s="178"/>
      <c r="M178" s="183"/>
      <c r="T178" s="184"/>
      <c r="AT178" s="179" t="s">
        <v>220</v>
      </c>
      <c r="AU178" s="179" t="s">
        <v>90</v>
      </c>
      <c r="AV178" s="14" t="s">
        <v>210</v>
      </c>
      <c r="AW178" s="14" t="s">
        <v>30</v>
      </c>
      <c r="AX178" s="14" t="s">
        <v>81</v>
      </c>
      <c r="AY178" s="179" t="s">
        <v>211</v>
      </c>
    </row>
    <row r="179" spans="2:65" s="1" customFormat="1" ht="16.5" customHeight="1" x14ac:dyDescent="0.2">
      <c r="B179" s="32"/>
      <c r="C179" s="128" t="s">
        <v>574</v>
      </c>
      <c r="D179" s="128" t="s">
        <v>212</v>
      </c>
      <c r="E179" s="129" t="s">
        <v>2234</v>
      </c>
      <c r="F179" s="130" t="s">
        <v>2235</v>
      </c>
      <c r="G179" s="131" t="s">
        <v>2178</v>
      </c>
      <c r="H179" s="132">
        <v>31.274999999999999</v>
      </c>
      <c r="I179" s="133"/>
      <c r="J179" s="134">
        <f>ROUND(I179*H179,2)</f>
        <v>0</v>
      </c>
      <c r="K179" s="130" t="s">
        <v>216</v>
      </c>
      <c r="L179" s="32"/>
      <c r="M179" s="135" t="s">
        <v>1</v>
      </c>
      <c r="N179" s="136" t="s">
        <v>38</v>
      </c>
      <c r="P179" s="137">
        <f>O179*H179</f>
        <v>0</v>
      </c>
      <c r="Q179" s="137">
        <v>0</v>
      </c>
      <c r="R179" s="137">
        <f>Q179*H179</f>
        <v>0</v>
      </c>
      <c r="S179" s="137">
        <v>0</v>
      </c>
      <c r="T179" s="138">
        <f>S179*H179</f>
        <v>0</v>
      </c>
      <c r="AR179" s="139" t="s">
        <v>210</v>
      </c>
      <c r="AT179" s="139" t="s">
        <v>212</v>
      </c>
      <c r="AU179" s="139" t="s">
        <v>90</v>
      </c>
      <c r="AY179" s="17" t="s">
        <v>211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7" t="s">
        <v>81</v>
      </c>
      <c r="BK179" s="140">
        <f>ROUND(I179*H179,2)</f>
        <v>0</v>
      </c>
      <c r="BL179" s="17" t="s">
        <v>210</v>
      </c>
      <c r="BM179" s="139" t="s">
        <v>2236</v>
      </c>
    </row>
    <row r="180" spans="2:65" s="1" customFormat="1" ht="19.5" x14ac:dyDescent="0.2">
      <c r="B180" s="32"/>
      <c r="D180" s="141" t="s">
        <v>218</v>
      </c>
      <c r="F180" s="142" t="s">
        <v>2237</v>
      </c>
      <c r="I180" s="143"/>
      <c r="L180" s="32"/>
      <c r="M180" s="144"/>
      <c r="T180" s="56"/>
      <c r="AT180" s="17" t="s">
        <v>218</v>
      </c>
      <c r="AU180" s="17" t="s">
        <v>90</v>
      </c>
    </row>
    <row r="181" spans="2:65" s="11" customFormat="1" ht="11.25" x14ac:dyDescent="0.2">
      <c r="B181" s="145"/>
      <c r="D181" s="141" t="s">
        <v>220</v>
      </c>
      <c r="E181" s="146" t="s">
        <v>1</v>
      </c>
      <c r="F181" s="147" t="s">
        <v>2228</v>
      </c>
      <c r="H181" s="146" t="s">
        <v>1</v>
      </c>
      <c r="I181" s="148"/>
      <c r="L181" s="145"/>
      <c r="M181" s="149"/>
      <c r="T181" s="150"/>
      <c r="AT181" s="146" t="s">
        <v>220</v>
      </c>
      <c r="AU181" s="146" t="s">
        <v>90</v>
      </c>
      <c r="AV181" s="11" t="s">
        <v>81</v>
      </c>
      <c r="AW181" s="11" t="s">
        <v>30</v>
      </c>
      <c r="AX181" s="11" t="s">
        <v>73</v>
      </c>
      <c r="AY181" s="146" t="s">
        <v>211</v>
      </c>
    </row>
    <row r="182" spans="2:65" s="12" customFormat="1" ht="11.25" x14ac:dyDescent="0.2">
      <c r="B182" s="151"/>
      <c r="D182" s="141" t="s">
        <v>220</v>
      </c>
      <c r="E182" s="152" t="s">
        <v>1</v>
      </c>
      <c r="F182" s="153" t="s">
        <v>2238</v>
      </c>
      <c r="H182" s="154">
        <v>10.8</v>
      </c>
      <c r="I182" s="155"/>
      <c r="L182" s="151"/>
      <c r="M182" s="156"/>
      <c r="T182" s="157"/>
      <c r="AT182" s="152" t="s">
        <v>220</v>
      </c>
      <c r="AU182" s="152" t="s">
        <v>90</v>
      </c>
      <c r="AV182" s="12" t="s">
        <v>90</v>
      </c>
      <c r="AW182" s="12" t="s">
        <v>30</v>
      </c>
      <c r="AX182" s="12" t="s">
        <v>73</v>
      </c>
      <c r="AY182" s="152" t="s">
        <v>211</v>
      </c>
    </row>
    <row r="183" spans="2:65" s="11" customFormat="1" ht="11.25" x14ac:dyDescent="0.2">
      <c r="B183" s="145"/>
      <c r="D183" s="141" t="s">
        <v>220</v>
      </c>
      <c r="E183" s="146" t="s">
        <v>1</v>
      </c>
      <c r="F183" s="147" t="s">
        <v>2188</v>
      </c>
      <c r="H183" s="146" t="s">
        <v>1</v>
      </c>
      <c r="I183" s="148"/>
      <c r="L183" s="145"/>
      <c r="M183" s="149"/>
      <c r="T183" s="150"/>
      <c r="AT183" s="146" t="s">
        <v>220</v>
      </c>
      <c r="AU183" s="146" t="s">
        <v>90</v>
      </c>
      <c r="AV183" s="11" t="s">
        <v>81</v>
      </c>
      <c r="AW183" s="11" t="s">
        <v>30</v>
      </c>
      <c r="AX183" s="11" t="s">
        <v>73</v>
      </c>
      <c r="AY183" s="146" t="s">
        <v>211</v>
      </c>
    </row>
    <row r="184" spans="2:65" s="12" customFormat="1" ht="11.25" x14ac:dyDescent="0.2">
      <c r="B184" s="151"/>
      <c r="D184" s="141" t="s">
        <v>220</v>
      </c>
      <c r="E184" s="152" t="s">
        <v>1</v>
      </c>
      <c r="F184" s="153" t="s">
        <v>2239</v>
      </c>
      <c r="H184" s="154">
        <v>8.7750000000000004</v>
      </c>
      <c r="I184" s="155"/>
      <c r="L184" s="151"/>
      <c r="M184" s="156"/>
      <c r="T184" s="157"/>
      <c r="AT184" s="152" t="s">
        <v>220</v>
      </c>
      <c r="AU184" s="152" t="s">
        <v>90</v>
      </c>
      <c r="AV184" s="12" t="s">
        <v>90</v>
      </c>
      <c r="AW184" s="12" t="s">
        <v>30</v>
      </c>
      <c r="AX184" s="12" t="s">
        <v>73</v>
      </c>
      <c r="AY184" s="152" t="s">
        <v>211</v>
      </c>
    </row>
    <row r="185" spans="2:65" s="11" customFormat="1" ht="11.25" x14ac:dyDescent="0.2">
      <c r="B185" s="145"/>
      <c r="D185" s="141" t="s">
        <v>220</v>
      </c>
      <c r="E185" s="146" t="s">
        <v>1</v>
      </c>
      <c r="F185" s="147" t="s">
        <v>2194</v>
      </c>
      <c r="H185" s="146" t="s">
        <v>1</v>
      </c>
      <c r="I185" s="148"/>
      <c r="L185" s="145"/>
      <c r="M185" s="149"/>
      <c r="T185" s="150"/>
      <c r="AT185" s="146" t="s">
        <v>220</v>
      </c>
      <c r="AU185" s="146" t="s">
        <v>90</v>
      </c>
      <c r="AV185" s="11" t="s">
        <v>81</v>
      </c>
      <c r="AW185" s="11" t="s">
        <v>30</v>
      </c>
      <c r="AX185" s="11" t="s">
        <v>73</v>
      </c>
      <c r="AY185" s="146" t="s">
        <v>211</v>
      </c>
    </row>
    <row r="186" spans="2:65" s="12" customFormat="1" ht="11.25" x14ac:dyDescent="0.2">
      <c r="B186" s="151"/>
      <c r="D186" s="141" t="s">
        <v>220</v>
      </c>
      <c r="E186" s="152" t="s">
        <v>1</v>
      </c>
      <c r="F186" s="153" t="s">
        <v>2232</v>
      </c>
      <c r="H186" s="154">
        <v>11.7</v>
      </c>
      <c r="I186" s="155"/>
      <c r="L186" s="151"/>
      <c r="M186" s="156"/>
      <c r="T186" s="157"/>
      <c r="AT186" s="152" t="s">
        <v>220</v>
      </c>
      <c r="AU186" s="152" t="s">
        <v>90</v>
      </c>
      <c r="AV186" s="12" t="s">
        <v>90</v>
      </c>
      <c r="AW186" s="12" t="s">
        <v>30</v>
      </c>
      <c r="AX186" s="12" t="s">
        <v>73</v>
      </c>
      <c r="AY186" s="152" t="s">
        <v>211</v>
      </c>
    </row>
    <row r="187" spans="2:65" s="14" customFormat="1" ht="11.25" x14ac:dyDescent="0.2">
      <c r="B187" s="178"/>
      <c r="D187" s="141" t="s">
        <v>220</v>
      </c>
      <c r="E187" s="179" t="s">
        <v>1</v>
      </c>
      <c r="F187" s="180" t="s">
        <v>2183</v>
      </c>
      <c r="H187" s="181">
        <v>31.275000000000002</v>
      </c>
      <c r="I187" s="182"/>
      <c r="L187" s="178"/>
      <c r="M187" s="183"/>
      <c r="T187" s="184"/>
      <c r="AT187" s="179" t="s">
        <v>220</v>
      </c>
      <c r="AU187" s="179" t="s">
        <v>90</v>
      </c>
      <c r="AV187" s="14" t="s">
        <v>210</v>
      </c>
      <c r="AW187" s="14" t="s">
        <v>30</v>
      </c>
      <c r="AX187" s="14" t="s">
        <v>81</v>
      </c>
      <c r="AY187" s="179" t="s">
        <v>211</v>
      </c>
    </row>
    <row r="188" spans="2:65" s="1" customFormat="1" ht="16.5" customHeight="1" x14ac:dyDescent="0.2">
      <c r="B188" s="32"/>
      <c r="C188" s="158" t="s">
        <v>583</v>
      </c>
      <c r="D188" s="158" t="s">
        <v>230</v>
      </c>
      <c r="E188" s="159" t="s">
        <v>2240</v>
      </c>
      <c r="F188" s="160" t="s">
        <v>2241</v>
      </c>
      <c r="G188" s="161" t="s">
        <v>2219</v>
      </c>
      <c r="H188" s="162">
        <v>62.55</v>
      </c>
      <c r="I188" s="163"/>
      <c r="J188" s="164">
        <f>ROUND(I188*H188,2)</f>
        <v>0</v>
      </c>
      <c r="K188" s="160" t="s">
        <v>216</v>
      </c>
      <c r="L188" s="165"/>
      <c r="M188" s="166" t="s">
        <v>1</v>
      </c>
      <c r="N188" s="167" t="s">
        <v>38</v>
      </c>
      <c r="P188" s="137">
        <f>O188*H188</f>
        <v>0</v>
      </c>
      <c r="Q188" s="137">
        <v>1</v>
      </c>
      <c r="R188" s="137">
        <f>Q188*H188</f>
        <v>62.55</v>
      </c>
      <c r="S188" s="137">
        <v>0</v>
      </c>
      <c r="T188" s="138">
        <f>S188*H188</f>
        <v>0</v>
      </c>
      <c r="AR188" s="139" t="s">
        <v>244</v>
      </c>
      <c r="AT188" s="139" t="s">
        <v>230</v>
      </c>
      <c r="AU188" s="139" t="s">
        <v>90</v>
      </c>
      <c r="AY188" s="17" t="s">
        <v>211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7" t="s">
        <v>81</v>
      </c>
      <c r="BK188" s="140">
        <f>ROUND(I188*H188,2)</f>
        <v>0</v>
      </c>
      <c r="BL188" s="17" t="s">
        <v>210</v>
      </c>
      <c r="BM188" s="139" t="s">
        <v>2242</v>
      </c>
    </row>
    <row r="189" spans="2:65" s="1" customFormat="1" ht="11.25" x14ac:dyDescent="0.2">
      <c r="B189" s="32"/>
      <c r="D189" s="141" t="s">
        <v>218</v>
      </c>
      <c r="F189" s="142" t="s">
        <v>2241</v>
      </c>
      <c r="I189" s="143"/>
      <c r="L189" s="32"/>
      <c r="M189" s="144"/>
      <c r="T189" s="56"/>
      <c r="AT189" s="17" t="s">
        <v>218</v>
      </c>
      <c r="AU189" s="17" t="s">
        <v>90</v>
      </c>
    </row>
    <row r="190" spans="2:65" s="12" customFormat="1" ht="11.25" x14ac:dyDescent="0.2">
      <c r="B190" s="151"/>
      <c r="D190" s="141" t="s">
        <v>220</v>
      </c>
      <c r="F190" s="153" t="s">
        <v>2243</v>
      </c>
      <c r="H190" s="154">
        <v>62.55</v>
      </c>
      <c r="I190" s="155"/>
      <c r="L190" s="151"/>
      <c r="M190" s="156"/>
      <c r="T190" s="157"/>
      <c r="AT190" s="152" t="s">
        <v>220</v>
      </c>
      <c r="AU190" s="152" t="s">
        <v>90</v>
      </c>
      <c r="AV190" s="12" t="s">
        <v>90</v>
      </c>
      <c r="AW190" s="12" t="s">
        <v>4</v>
      </c>
      <c r="AX190" s="12" t="s">
        <v>81</v>
      </c>
      <c r="AY190" s="152" t="s">
        <v>211</v>
      </c>
    </row>
    <row r="191" spans="2:65" s="10" customFormat="1" ht="22.9" customHeight="1" x14ac:dyDescent="0.2">
      <c r="B191" s="118"/>
      <c r="D191" s="119" t="s">
        <v>72</v>
      </c>
      <c r="E191" s="176" t="s">
        <v>90</v>
      </c>
      <c r="F191" s="176" t="s">
        <v>898</v>
      </c>
      <c r="I191" s="121"/>
      <c r="J191" s="177">
        <f>BK191</f>
        <v>0</v>
      </c>
      <c r="L191" s="118"/>
      <c r="M191" s="123"/>
      <c r="P191" s="124">
        <f>SUM(P192:P201)</f>
        <v>0</v>
      </c>
      <c r="R191" s="124">
        <f>SUM(R192:R201)</f>
        <v>8.5532040000000009</v>
      </c>
      <c r="T191" s="125">
        <f>SUM(T192:T201)</f>
        <v>0</v>
      </c>
      <c r="AR191" s="119" t="s">
        <v>81</v>
      </c>
      <c r="AT191" s="126" t="s">
        <v>72</v>
      </c>
      <c r="AU191" s="126" t="s">
        <v>81</v>
      </c>
      <c r="AY191" s="119" t="s">
        <v>211</v>
      </c>
      <c r="BK191" s="127">
        <f>SUM(BK192:BK201)</f>
        <v>0</v>
      </c>
    </row>
    <row r="192" spans="2:65" s="1" customFormat="1" ht="16.5" customHeight="1" x14ac:dyDescent="0.2">
      <c r="B192" s="32"/>
      <c r="C192" s="128" t="s">
        <v>8</v>
      </c>
      <c r="D192" s="128" t="s">
        <v>212</v>
      </c>
      <c r="E192" s="129" t="s">
        <v>2244</v>
      </c>
      <c r="F192" s="130" t="s">
        <v>2245</v>
      </c>
      <c r="G192" s="131" t="s">
        <v>2178</v>
      </c>
      <c r="H192" s="132">
        <v>2</v>
      </c>
      <c r="I192" s="133"/>
      <c r="J192" s="134">
        <f>ROUND(I192*H192,2)</f>
        <v>0</v>
      </c>
      <c r="K192" s="130" t="s">
        <v>216</v>
      </c>
      <c r="L192" s="32"/>
      <c r="M192" s="135" t="s">
        <v>1</v>
      </c>
      <c r="N192" s="136" t="s">
        <v>38</v>
      </c>
      <c r="P192" s="137">
        <f>O192*H192</f>
        <v>0</v>
      </c>
      <c r="Q192" s="137">
        <v>1.98</v>
      </c>
      <c r="R192" s="137">
        <f>Q192*H192</f>
        <v>3.96</v>
      </c>
      <c r="S192" s="137">
        <v>0</v>
      </c>
      <c r="T192" s="138">
        <f>S192*H192</f>
        <v>0</v>
      </c>
      <c r="AR192" s="139" t="s">
        <v>210</v>
      </c>
      <c r="AT192" s="139" t="s">
        <v>212</v>
      </c>
      <c r="AU192" s="139" t="s">
        <v>90</v>
      </c>
      <c r="AY192" s="17" t="s">
        <v>211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7" t="s">
        <v>81</v>
      </c>
      <c r="BK192" s="140">
        <f>ROUND(I192*H192,2)</f>
        <v>0</v>
      </c>
      <c r="BL192" s="17" t="s">
        <v>210</v>
      </c>
      <c r="BM192" s="139" t="s">
        <v>2246</v>
      </c>
    </row>
    <row r="193" spans="2:65" s="1" customFormat="1" ht="11.25" x14ac:dyDescent="0.2">
      <c r="B193" s="32"/>
      <c r="D193" s="141" t="s">
        <v>218</v>
      </c>
      <c r="F193" s="142" t="s">
        <v>2247</v>
      </c>
      <c r="I193" s="143"/>
      <c r="L193" s="32"/>
      <c r="M193" s="144"/>
      <c r="T193" s="56"/>
      <c r="AT193" s="17" t="s">
        <v>218</v>
      </c>
      <c r="AU193" s="17" t="s">
        <v>90</v>
      </c>
    </row>
    <row r="194" spans="2:65" s="11" customFormat="1" ht="11.25" x14ac:dyDescent="0.2">
      <c r="B194" s="145"/>
      <c r="D194" s="141" t="s">
        <v>220</v>
      </c>
      <c r="E194" s="146" t="s">
        <v>1</v>
      </c>
      <c r="F194" s="147" t="s">
        <v>2248</v>
      </c>
      <c r="H194" s="146" t="s">
        <v>1</v>
      </c>
      <c r="I194" s="148"/>
      <c r="L194" s="145"/>
      <c r="M194" s="149"/>
      <c r="T194" s="150"/>
      <c r="AT194" s="146" t="s">
        <v>220</v>
      </c>
      <c r="AU194" s="146" t="s">
        <v>90</v>
      </c>
      <c r="AV194" s="11" t="s">
        <v>81</v>
      </c>
      <c r="AW194" s="11" t="s">
        <v>30</v>
      </c>
      <c r="AX194" s="11" t="s">
        <v>73</v>
      </c>
      <c r="AY194" s="146" t="s">
        <v>211</v>
      </c>
    </row>
    <row r="195" spans="2:65" s="12" customFormat="1" ht="11.25" x14ac:dyDescent="0.2">
      <c r="B195" s="151"/>
      <c r="D195" s="141" t="s">
        <v>220</v>
      </c>
      <c r="E195" s="152" t="s">
        <v>1</v>
      </c>
      <c r="F195" s="153" t="s">
        <v>2249</v>
      </c>
      <c r="H195" s="154">
        <v>2</v>
      </c>
      <c r="I195" s="155"/>
      <c r="L195" s="151"/>
      <c r="M195" s="156"/>
      <c r="T195" s="157"/>
      <c r="AT195" s="152" t="s">
        <v>220</v>
      </c>
      <c r="AU195" s="152" t="s">
        <v>90</v>
      </c>
      <c r="AV195" s="12" t="s">
        <v>90</v>
      </c>
      <c r="AW195" s="12" t="s">
        <v>30</v>
      </c>
      <c r="AX195" s="12" t="s">
        <v>73</v>
      </c>
      <c r="AY195" s="152" t="s">
        <v>211</v>
      </c>
    </row>
    <row r="196" spans="2:65" s="14" customFormat="1" ht="11.25" x14ac:dyDescent="0.2">
      <c r="B196" s="178"/>
      <c r="D196" s="141" t="s">
        <v>220</v>
      </c>
      <c r="E196" s="179" t="s">
        <v>1</v>
      </c>
      <c r="F196" s="180" t="s">
        <v>2183</v>
      </c>
      <c r="H196" s="181">
        <v>2</v>
      </c>
      <c r="I196" s="182"/>
      <c r="L196" s="178"/>
      <c r="M196" s="183"/>
      <c r="T196" s="184"/>
      <c r="AT196" s="179" t="s">
        <v>220</v>
      </c>
      <c r="AU196" s="179" t="s">
        <v>90</v>
      </c>
      <c r="AV196" s="14" t="s">
        <v>210</v>
      </c>
      <c r="AW196" s="14" t="s">
        <v>30</v>
      </c>
      <c r="AX196" s="14" t="s">
        <v>81</v>
      </c>
      <c r="AY196" s="179" t="s">
        <v>211</v>
      </c>
    </row>
    <row r="197" spans="2:65" s="1" customFormat="1" ht="16.5" customHeight="1" x14ac:dyDescent="0.2">
      <c r="B197" s="32"/>
      <c r="C197" s="128" t="s">
        <v>597</v>
      </c>
      <c r="D197" s="128" t="s">
        <v>212</v>
      </c>
      <c r="E197" s="129" t="s">
        <v>2250</v>
      </c>
      <c r="F197" s="130" t="s">
        <v>2251</v>
      </c>
      <c r="G197" s="131" t="s">
        <v>2178</v>
      </c>
      <c r="H197" s="132">
        <v>1.8</v>
      </c>
      <c r="I197" s="133"/>
      <c r="J197" s="134">
        <f>ROUND(I197*H197,2)</f>
        <v>0</v>
      </c>
      <c r="K197" s="130" t="s">
        <v>216</v>
      </c>
      <c r="L197" s="32"/>
      <c r="M197" s="135" t="s">
        <v>1</v>
      </c>
      <c r="N197" s="136" t="s">
        <v>38</v>
      </c>
      <c r="P197" s="137">
        <f>O197*H197</f>
        <v>0</v>
      </c>
      <c r="Q197" s="137">
        <v>2.5517799999999999</v>
      </c>
      <c r="R197" s="137">
        <f>Q197*H197</f>
        <v>4.5932040000000001</v>
      </c>
      <c r="S197" s="137">
        <v>0</v>
      </c>
      <c r="T197" s="138">
        <f>S197*H197</f>
        <v>0</v>
      </c>
      <c r="AR197" s="139" t="s">
        <v>210</v>
      </c>
      <c r="AT197" s="139" t="s">
        <v>212</v>
      </c>
      <c r="AU197" s="139" t="s">
        <v>90</v>
      </c>
      <c r="AY197" s="17" t="s">
        <v>211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7" t="s">
        <v>81</v>
      </c>
      <c r="BK197" s="140">
        <f>ROUND(I197*H197,2)</f>
        <v>0</v>
      </c>
      <c r="BL197" s="17" t="s">
        <v>210</v>
      </c>
      <c r="BM197" s="139" t="s">
        <v>2252</v>
      </c>
    </row>
    <row r="198" spans="2:65" s="1" customFormat="1" ht="11.25" x14ac:dyDescent="0.2">
      <c r="B198" s="32"/>
      <c r="D198" s="141" t="s">
        <v>218</v>
      </c>
      <c r="F198" s="142" t="s">
        <v>2253</v>
      </c>
      <c r="I198" s="143"/>
      <c r="L198" s="32"/>
      <c r="M198" s="144"/>
      <c r="T198" s="56"/>
      <c r="AT198" s="17" t="s">
        <v>218</v>
      </c>
      <c r="AU198" s="17" t="s">
        <v>90</v>
      </c>
    </row>
    <row r="199" spans="2:65" s="11" customFormat="1" ht="11.25" x14ac:dyDescent="0.2">
      <c r="B199" s="145"/>
      <c r="D199" s="141" t="s">
        <v>220</v>
      </c>
      <c r="E199" s="146" t="s">
        <v>1</v>
      </c>
      <c r="F199" s="147" t="s">
        <v>2254</v>
      </c>
      <c r="H199" s="146" t="s">
        <v>1</v>
      </c>
      <c r="I199" s="148"/>
      <c r="L199" s="145"/>
      <c r="M199" s="149"/>
      <c r="T199" s="150"/>
      <c r="AT199" s="146" t="s">
        <v>220</v>
      </c>
      <c r="AU199" s="146" t="s">
        <v>90</v>
      </c>
      <c r="AV199" s="11" t="s">
        <v>81</v>
      </c>
      <c r="AW199" s="11" t="s">
        <v>30</v>
      </c>
      <c r="AX199" s="11" t="s">
        <v>73</v>
      </c>
      <c r="AY199" s="146" t="s">
        <v>211</v>
      </c>
    </row>
    <row r="200" spans="2:65" s="12" customFormat="1" ht="11.25" x14ac:dyDescent="0.2">
      <c r="B200" s="151"/>
      <c r="D200" s="141" t="s">
        <v>220</v>
      </c>
      <c r="E200" s="152" t="s">
        <v>1</v>
      </c>
      <c r="F200" s="153" t="s">
        <v>2255</v>
      </c>
      <c r="H200" s="154">
        <v>1.8</v>
      </c>
      <c r="I200" s="155"/>
      <c r="L200" s="151"/>
      <c r="M200" s="156"/>
      <c r="T200" s="157"/>
      <c r="AT200" s="152" t="s">
        <v>220</v>
      </c>
      <c r="AU200" s="152" t="s">
        <v>90</v>
      </c>
      <c r="AV200" s="12" t="s">
        <v>90</v>
      </c>
      <c r="AW200" s="12" t="s">
        <v>30</v>
      </c>
      <c r="AX200" s="12" t="s">
        <v>73</v>
      </c>
      <c r="AY200" s="152" t="s">
        <v>211</v>
      </c>
    </row>
    <row r="201" spans="2:65" s="14" customFormat="1" ht="11.25" x14ac:dyDescent="0.2">
      <c r="B201" s="178"/>
      <c r="D201" s="141" t="s">
        <v>220</v>
      </c>
      <c r="E201" s="179" t="s">
        <v>1</v>
      </c>
      <c r="F201" s="180" t="s">
        <v>2183</v>
      </c>
      <c r="H201" s="181">
        <v>1.8</v>
      </c>
      <c r="I201" s="182"/>
      <c r="L201" s="178"/>
      <c r="M201" s="183"/>
      <c r="T201" s="184"/>
      <c r="AT201" s="179" t="s">
        <v>220</v>
      </c>
      <c r="AU201" s="179" t="s">
        <v>90</v>
      </c>
      <c r="AV201" s="14" t="s">
        <v>210</v>
      </c>
      <c r="AW201" s="14" t="s">
        <v>30</v>
      </c>
      <c r="AX201" s="14" t="s">
        <v>81</v>
      </c>
      <c r="AY201" s="179" t="s">
        <v>211</v>
      </c>
    </row>
    <row r="202" spans="2:65" s="10" customFormat="1" ht="22.9" customHeight="1" x14ac:dyDescent="0.2">
      <c r="B202" s="118"/>
      <c r="D202" s="119" t="s">
        <v>72</v>
      </c>
      <c r="E202" s="176" t="s">
        <v>234</v>
      </c>
      <c r="F202" s="176" t="s">
        <v>949</v>
      </c>
      <c r="I202" s="121"/>
      <c r="J202" s="177">
        <f>BK202</f>
        <v>0</v>
      </c>
      <c r="L202" s="118"/>
      <c r="M202" s="123"/>
      <c r="P202" s="124">
        <f>SUM(P203:P209)</f>
        <v>0</v>
      </c>
      <c r="R202" s="124">
        <f>SUM(R203:R209)</f>
        <v>0</v>
      </c>
      <c r="T202" s="125">
        <f>SUM(T203:T209)</f>
        <v>0</v>
      </c>
      <c r="AR202" s="119" t="s">
        <v>81</v>
      </c>
      <c r="AT202" s="126" t="s">
        <v>72</v>
      </c>
      <c r="AU202" s="126" t="s">
        <v>81</v>
      </c>
      <c r="AY202" s="119" t="s">
        <v>211</v>
      </c>
      <c r="BK202" s="127">
        <f>SUM(BK203:BK209)</f>
        <v>0</v>
      </c>
    </row>
    <row r="203" spans="2:65" s="1" customFormat="1" ht="16.5" customHeight="1" x14ac:dyDescent="0.2">
      <c r="B203" s="32"/>
      <c r="C203" s="128" t="s">
        <v>603</v>
      </c>
      <c r="D203" s="128" t="s">
        <v>212</v>
      </c>
      <c r="E203" s="129" t="s">
        <v>2256</v>
      </c>
      <c r="F203" s="130" t="s">
        <v>2257</v>
      </c>
      <c r="G203" s="131" t="s">
        <v>2258</v>
      </c>
      <c r="H203" s="132">
        <v>1</v>
      </c>
      <c r="I203" s="133"/>
      <c r="J203" s="134">
        <f>ROUND(I203*H203,2)</f>
        <v>0</v>
      </c>
      <c r="K203" s="130" t="s">
        <v>1</v>
      </c>
      <c r="L203" s="32"/>
      <c r="M203" s="135" t="s">
        <v>1</v>
      </c>
      <c r="N203" s="136" t="s">
        <v>38</v>
      </c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AR203" s="139" t="s">
        <v>210</v>
      </c>
      <c r="AT203" s="139" t="s">
        <v>212</v>
      </c>
      <c r="AU203" s="139" t="s">
        <v>90</v>
      </c>
      <c r="AY203" s="17" t="s">
        <v>211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7" t="s">
        <v>81</v>
      </c>
      <c r="BK203" s="140">
        <f>ROUND(I203*H203,2)</f>
        <v>0</v>
      </c>
      <c r="BL203" s="17" t="s">
        <v>210</v>
      </c>
      <c r="BM203" s="139" t="s">
        <v>2259</v>
      </c>
    </row>
    <row r="204" spans="2:65" s="1" customFormat="1" ht="11.25" x14ac:dyDescent="0.2">
      <c r="B204" s="32"/>
      <c r="D204" s="141" t="s">
        <v>218</v>
      </c>
      <c r="F204" s="142" t="s">
        <v>2260</v>
      </c>
      <c r="I204" s="143"/>
      <c r="L204" s="32"/>
      <c r="M204" s="144"/>
      <c r="T204" s="56"/>
      <c r="AT204" s="17" t="s">
        <v>218</v>
      </c>
      <c r="AU204" s="17" t="s">
        <v>90</v>
      </c>
    </row>
    <row r="205" spans="2:65" s="1" customFormat="1" ht="19.5" x14ac:dyDescent="0.2">
      <c r="B205" s="32"/>
      <c r="D205" s="141" t="s">
        <v>2261</v>
      </c>
      <c r="F205" s="192" t="s">
        <v>2262</v>
      </c>
      <c r="I205" s="143"/>
      <c r="L205" s="32"/>
      <c r="M205" s="144"/>
      <c r="T205" s="56"/>
      <c r="AT205" s="17" t="s">
        <v>2261</v>
      </c>
      <c r="AU205" s="17" t="s">
        <v>90</v>
      </c>
    </row>
    <row r="206" spans="2:65" s="1" customFormat="1" ht="16.5" customHeight="1" x14ac:dyDescent="0.2">
      <c r="B206" s="32"/>
      <c r="C206" s="128" t="s">
        <v>616</v>
      </c>
      <c r="D206" s="128" t="s">
        <v>212</v>
      </c>
      <c r="E206" s="129" t="s">
        <v>2263</v>
      </c>
      <c r="F206" s="130" t="s">
        <v>2264</v>
      </c>
      <c r="G206" s="131" t="s">
        <v>2258</v>
      </c>
      <c r="H206" s="132">
        <v>1</v>
      </c>
      <c r="I206" s="133"/>
      <c r="J206" s="134">
        <f>ROUND(I206*H206,2)</f>
        <v>0</v>
      </c>
      <c r="K206" s="130" t="s">
        <v>216</v>
      </c>
      <c r="L206" s="32"/>
      <c r="M206" s="135" t="s">
        <v>1</v>
      </c>
      <c r="N206" s="136" t="s">
        <v>38</v>
      </c>
      <c r="P206" s="137">
        <f>O206*H206</f>
        <v>0</v>
      </c>
      <c r="Q206" s="137">
        <v>0</v>
      </c>
      <c r="R206" s="137">
        <f>Q206*H206</f>
        <v>0</v>
      </c>
      <c r="S206" s="137">
        <v>0</v>
      </c>
      <c r="T206" s="138">
        <f>S206*H206</f>
        <v>0</v>
      </c>
      <c r="AR206" s="139" t="s">
        <v>210</v>
      </c>
      <c r="AT206" s="139" t="s">
        <v>212</v>
      </c>
      <c r="AU206" s="139" t="s">
        <v>90</v>
      </c>
      <c r="AY206" s="17" t="s">
        <v>211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7" t="s">
        <v>81</v>
      </c>
      <c r="BK206" s="140">
        <f>ROUND(I206*H206,2)</f>
        <v>0</v>
      </c>
      <c r="BL206" s="17" t="s">
        <v>210</v>
      </c>
      <c r="BM206" s="139" t="s">
        <v>2265</v>
      </c>
    </row>
    <row r="207" spans="2:65" s="1" customFormat="1" ht="11.25" x14ac:dyDescent="0.2">
      <c r="B207" s="32"/>
      <c r="D207" s="141" t="s">
        <v>218</v>
      </c>
      <c r="F207" s="142" t="s">
        <v>2266</v>
      </c>
      <c r="I207" s="143"/>
      <c r="L207" s="32"/>
      <c r="M207" s="144"/>
      <c r="T207" s="56"/>
      <c r="AT207" s="17" t="s">
        <v>218</v>
      </c>
      <c r="AU207" s="17" t="s">
        <v>90</v>
      </c>
    </row>
    <row r="208" spans="2:65" s="1" customFormat="1" ht="24.2" customHeight="1" x14ac:dyDescent="0.2">
      <c r="B208" s="32"/>
      <c r="C208" s="158" t="s">
        <v>642</v>
      </c>
      <c r="D208" s="158" t="s">
        <v>230</v>
      </c>
      <c r="E208" s="159" t="s">
        <v>2267</v>
      </c>
      <c r="F208" s="160" t="s">
        <v>2268</v>
      </c>
      <c r="G208" s="161" t="s">
        <v>2258</v>
      </c>
      <c r="H208" s="162">
        <v>1</v>
      </c>
      <c r="I208" s="163"/>
      <c r="J208" s="164">
        <f>ROUND(I208*H208,2)</f>
        <v>0</v>
      </c>
      <c r="K208" s="160" t="s">
        <v>216</v>
      </c>
      <c r="L208" s="165"/>
      <c r="M208" s="166" t="s">
        <v>1</v>
      </c>
      <c r="N208" s="167" t="s">
        <v>38</v>
      </c>
      <c r="P208" s="137">
        <f>O208*H208</f>
        <v>0</v>
      </c>
      <c r="Q208" s="137">
        <v>0</v>
      </c>
      <c r="R208" s="137">
        <f>Q208*H208</f>
        <v>0</v>
      </c>
      <c r="S208" s="137">
        <v>0</v>
      </c>
      <c r="T208" s="138">
        <f>S208*H208</f>
        <v>0</v>
      </c>
      <c r="AR208" s="139" t="s">
        <v>244</v>
      </c>
      <c r="AT208" s="139" t="s">
        <v>230</v>
      </c>
      <c r="AU208" s="139" t="s">
        <v>90</v>
      </c>
      <c r="AY208" s="17" t="s">
        <v>211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7" t="s">
        <v>81</v>
      </c>
      <c r="BK208" s="140">
        <f>ROUND(I208*H208,2)</f>
        <v>0</v>
      </c>
      <c r="BL208" s="17" t="s">
        <v>210</v>
      </c>
      <c r="BM208" s="139" t="s">
        <v>2269</v>
      </c>
    </row>
    <row r="209" spans="2:65" s="1" customFormat="1" ht="11.25" x14ac:dyDescent="0.2">
      <c r="B209" s="32"/>
      <c r="D209" s="141" t="s">
        <v>218</v>
      </c>
      <c r="F209" s="142" t="s">
        <v>2268</v>
      </c>
      <c r="I209" s="143"/>
      <c r="L209" s="32"/>
      <c r="M209" s="144"/>
      <c r="T209" s="56"/>
      <c r="AT209" s="17" t="s">
        <v>218</v>
      </c>
      <c r="AU209" s="17" t="s">
        <v>90</v>
      </c>
    </row>
    <row r="210" spans="2:65" s="10" customFormat="1" ht="22.9" customHeight="1" x14ac:dyDescent="0.2">
      <c r="B210" s="118"/>
      <c r="D210" s="119" t="s">
        <v>72</v>
      </c>
      <c r="E210" s="176" t="s">
        <v>246</v>
      </c>
      <c r="F210" s="176" t="s">
        <v>1112</v>
      </c>
      <c r="I210" s="121"/>
      <c r="J210" s="177">
        <f>BK210</f>
        <v>0</v>
      </c>
      <c r="L210" s="118"/>
      <c r="M210" s="123"/>
      <c r="P210" s="124">
        <f>SUM(P211:P218)</f>
        <v>0</v>
      </c>
      <c r="R210" s="124">
        <f>SUM(R211:R218)</f>
        <v>0</v>
      </c>
      <c r="T210" s="125">
        <f>SUM(T211:T218)</f>
        <v>0</v>
      </c>
      <c r="AR210" s="119" t="s">
        <v>81</v>
      </c>
      <c r="AT210" s="126" t="s">
        <v>72</v>
      </c>
      <c r="AU210" s="126" t="s">
        <v>81</v>
      </c>
      <c r="AY210" s="119" t="s">
        <v>211</v>
      </c>
      <c r="BK210" s="127">
        <f>SUM(BK211:BK218)</f>
        <v>0</v>
      </c>
    </row>
    <row r="211" spans="2:65" s="1" customFormat="1" ht="16.5" customHeight="1" x14ac:dyDescent="0.2">
      <c r="B211" s="32"/>
      <c r="C211" s="128" t="s">
        <v>651</v>
      </c>
      <c r="D211" s="128" t="s">
        <v>212</v>
      </c>
      <c r="E211" s="129" t="s">
        <v>2270</v>
      </c>
      <c r="F211" s="130" t="s">
        <v>2271</v>
      </c>
      <c r="G211" s="131" t="s">
        <v>2168</v>
      </c>
      <c r="H211" s="132">
        <v>1.2</v>
      </c>
      <c r="I211" s="133"/>
      <c r="J211" s="134">
        <f>ROUND(I211*H211,2)</f>
        <v>0</v>
      </c>
      <c r="K211" s="130" t="s">
        <v>216</v>
      </c>
      <c r="L211" s="32"/>
      <c r="M211" s="135" t="s">
        <v>1</v>
      </c>
      <c r="N211" s="136" t="s">
        <v>38</v>
      </c>
      <c r="P211" s="137">
        <f>O211*H211</f>
        <v>0</v>
      </c>
      <c r="Q211" s="137">
        <v>0</v>
      </c>
      <c r="R211" s="137">
        <f>Q211*H211</f>
        <v>0</v>
      </c>
      <c r="S211" s="137">
        <v>0</v>
      </c>
      <c r="T211" s="138">
        <f>S211*H211</f>
        <v>0</v>
      </c>
      <c r="AR211" s="139" t="s">
        <v>210</v>
      </c>
      <c r="AT211" s="139" t="s">
        <v>212</v>
      </c>
      <c r="AU211" s="139" t="s">
        <v>90</v>
      </c>
      <c r="AY211" s="17" t="s">
        <v>211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7" t="s">
        <v>81</v>
      </c>
      <c r="BK211" s="140">
        <f>ROUND(I211*H211,2)</f>
        <v>0</v>
      </c>
      <c r="BL211" s="17" t="s">
        <v>210</v>
      </c>
      <c r="BM211" s="139" t="s">
        <v>2272</v>
      </c>
    </row>
    <row r="212" spans="2:65" s="1" customFormat="1" ht="11.25" x14ac:dyDescent="0.2">
      <c r="B212" s="32"/>
      <c r="D212" s="141" t="s">
        <v>218</v>
      </c>
      <c r="F212" s="142" t="s">
        <v>2273</v>
      </c>
      <c r="I212" s="143"/>
      <c r="L212" s="32"/>
      <c r="M212" s="144"/>
      <c r="T212" s="56"/>
      <c r="AT212" s="17" t="s">
        <v>218</v>
      </c>
      <c r="AU212" s="17" t="s">
        <v>90</v>
      </c>
    </row>
    <row r="213" spans="2:65" s="1" customFormat="1" ht="16.5" customHeight="1" x14ac:dyDescent="0.2">
      <c r="B213" s="32"/>
      <c r="C213" s="128" t="s">
        <v>7</v>
      </c>
      <c r="D213" s="128" t="s">
        <v>212</v>
      </c>
      <c r="E213" s="129" t="s">
        <v>2274</v>
      </c>
      <c r="F213" s="130" t="s">
        <v>2275</v>
      </c>
      <c r="G213" s="131" t="s">
        <v>2168</v>
      </c>
      <c r="H213" s="132">
        <v>1.2</v>
      </c>
      <c r="I213" s="133"/>
      <c r="J213" s="134">
        <f>ROUND(I213*H213,2)</f>
        <v>0</v>
      </c>
      <c r="K213" s="130" t="s">
        <v>216</v>
      </c>
      <c r="L213" s="32"/>
      <c r="M213" s="135" t="s">
        <v>1</v>
      </c>
      <c r="N213" s="136" t="s">
        <v>38</v>
      </c>
      <c r="P213" s="137">
        <f>O213*H213</f>
        <v>0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AR213" s="139" t="s">
        <v>210</v>
      </c>
      <c r="AT213" s="139" t="s">
        <v>212</v>
      </c>
      <c r="AU213" s="139" t="s">
        <v>90</v>
      </c>
      <c r="AY213" s="17" t="s">
        <v>211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7" t="s">
        <v>81</v>
      </c>
      <c r="BK213" s="140">
        <f>ROUND(I213*H213,2)</f>
        <v>0</v>
      </c>
      <c r="BL213" s="17" t="s">
        <v>210</v>
      </c>
      <c r="BM213" s="139" t="s">
        <v>2276</v>
      </c>
    </row>
    <row r="214" spans="2:65" s="1" customFormat="1" ht="11.25" x14ac:dyDescent="0.2">
      <c r="B214" s="32"/>
      <c r="D214" s="141" t="s">
        <v>218</v>
      </c>
      <c r="F214" s="142" t="s">
        <v>2277</v>
      </c>
      <c r="I214" s="143"/>
      <c r="L214" s="32"/>
      <c r="M214" s="144"/>
      <c r="T214" s="56"/>
      <c r="AT214" s="17" t="s">
        <v>218</v>
      </c>
      <c r="AU214" s="17" t="s">
        <v>90</v>
      </c>
    </row>
    <row r="215" spans="2:65" s="1" customFormat="1" ht="16.5" customHeight="1" x14ac:dyDescent="0.2">
      <c r="B215" s="32"/>
      <c r="C215" s="128" t="s">
        <v>666</v>
      </c>
      <c r="D215" s="128" t="s">
        <v>212</v>
      </c>
      <c r="E215" s="129" t="s">
        <v>2278</v>
      </c>
      <c r="F215" s="130" t="s">
        <v>2279</v>
      </c>
      <c r="G215" s="131" t="s">
        <v>2168</v>
      </c>
      <c r="H215" s="132">
        <v>1.2</v>
      </c>
      <c r="I215" s="133"/>
      <c r="J215" s="134">
        <f>ROUND(I215*H215,2)</f>
        <v>0</v>
      </c>
      <c r="K215" s="130" t="s">
        <v>216</v>
      </c>
      <c r="L215" s="32"/>
      <c r="M215" s="135" t="s">
        <v>1</v>
      </c>
      <c r="N215" s="136" t="s">
        <v>38</v>
      </c>
      <c r="P215" s="137">
        <f>O215*H215</f>
        <v>0</v>
      </c>
      <c r="Q215" s="137">
        <v>0</v>
      </c>
      <c r="R215" s="137">
        <f>Q215*H215</f>
        <v>0</v>
      </c>
      <c r="S215" s="137">
        <v>0</v>
      </c>
      <c r="T215" s="138">
        <f>S215*H215</f>
        <v>0</v>
      </c>
      <c r="AR215" s="139" t="s">
        <v>210</v>
      </c>
      <c r="AT215" s="139" t="s">
        <v>212</v>
      </c>
      <c r="AU215" s="139" t="s">
        <v>90</v>
      </c>
      <c r="AY215" s="17" t="s">
        <v>211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17" t="s">
        <v>81</v>
      </c>
      <c r="BK215" s="140">
        <f>ROUND(I215*H215,2)</f>
        <v>0</v>
      </c>
      <c r="BL215" s="17" t="s">
        <v>210</v>
      </c>
      <c r="BM215" s="139" t="s">
        <v>2280</v>
      </c>
    </row>
    <row r="216" spans="2:65" s="1" customFormat="1" ht="19.5" x14ac:dyDescent="0.2">
      <c r="B216" s="32"/>
      <c r="D216" s="141" t="s">
        <v>218</v>
      </c>
      <c r="F216" s="142" t="s">
        <v>2281</v>
      </c>
      <c r="I216" s="143"/>
      <c r="L216" s="32"/>
      <c r="M216" s="144"/>
      <c r="T216" s="56"/>
      <c r="AT216" s="17" t="s">
        <v>218</v>
      </c>
      <c r="AU216" s="17" t="s">
        <v>90</v>
      </c>
    </row>
    <row r="217" spans="2:65" s="1" customFormat="1" ht="21.75" customHeight="1" x14ac:dyDescent="0.2">
      <c r="B217" s="32"/>
      <c r="C217" s="128" t="s">
        <v>670</v>
      </c>
      <c r="D217" s="128" t="s">
        <v>212</v>
      </c>
      <c r="E217" s="129" t="s">
        <v>2282</v>
      </c>
      <c r="F217" s="130" t="s">
        <v>2283</v>
      </c>
      <c r="G217" s="131" t="s">
        <v>2168</v>
      </c>
      <c r="H217" s="132">
        <v>1.2</v>
      </c>
      <c r="I217" s="133"/>
      <c r="J217" s="134">
        <f>ROUND(I217*H217,2)</f>
        <v>0</v>
      </c>
      <c r="K217" s="130" t="s">
        <v>216</v>
      </c>
      <c r="L217" s="32"/>
      <c r="M217" s="135" t="s">
        <v>1</v>
      </c>
      <c r="N217" s="136" t="s">
        <v>38</v>
      </c>
      <c r="P217" s="137">
        <f>O217*H217</f>
        <v>0</v>
      </c>
      <c r="Q217" s="137">
        <v>0</v>
      </c>
      <c r="R217" s="137">
        <f>Q217*H217</f>
        <v>0</v>
      </c>
      <c r="S217" s="137">
        <v>0</v>
      </c>
      <c r="T217" s="138">
        <f>S217*H217</f>
        <v>0</v>
      </c>
      <c r="AR217" s="139" t="s">
        <v>210</v>
      </c>
      <c r="AT217" s="139" t="s">
        <v>212</v>
      </c>
      <c r="AU217" s="139" t="s">
        <v>90</v>
      </c>
      <c r="AY217" s="17" t="s">
        <v>211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7" t="s">
        <v>81</v>
      </c>
      <c r="BK217" s="140">
        <f>ROUND(I217*H217,2)</f>
        <v>0</v>
      </c>
      <c r="BL217" s="17" t="s">
        <v>210</v>
      </c>
      <c r="BM217" s="139" t="s">
        <v>2284</v>
      </c>
    </row>
    <row r="218" spans="2:65" s="1" customFormat="1" ht="19.5" x14ac:dyDescent="0.2">
      <c r="B218" s="32"/>
      <c r="D218" s="141" t="s">
        <v>218</v>
      </c>
      <c r="F218" s="142" t="s">
        <v>2285</v>
      </c>
      <c r="I218" s="143"/>
      <c r="L218" s="32"/>
      <c r="M218" s="144"/>
      <c r="T218" s="56"/>
      <c r="AT218" s="17" t="s">
        <v>218</v>
      </c>
      <c r="AU218" s="17" t="s">
        <v>90</v>
      </c>
    </row>
    <row r="219" spans="2:65" s="10" customFormat="1" ht="22.9" customHeight="1" x14ac:dyDescent="0.2">
      <c r="B219" s="118"/>
      <c r="D219" s="119" t="s">
        <v>72</v>
      </c>
      <c r="E219" s="176" t="s">
        <v>244</v>
      </c>
      <c r="F219" s="176" t="s">
        <v>2286</v>
      </c>
      <c r="I219" s="121"/>
      <c r="J219" s="177">
        <f>BK219</f>
        <v>0</v>
      </c>
      <c r="L219" s="118"/>
      <c r="M219" s="123"/>
      <c r="P219" s="124">
        <f>SUM(P220:P267)</f>
        <v>0</v>
      </c>
      <c r="R219" s="124">
        <f>SUM(R220:R267)</f>
        <v>1.8639999999999999</v>
      </c>
      <c r="T219" s="125">
        <f>SUM(T220:T267)</f>
        <v>0</v>
      </c>
      <c r="AR219" s="119" t="s">
        <v>81</v>
      </c>
      <c r="AT219" s="126" t="s">
        <v>72</v>
      </c>
      <c r="AU219" s="126" t="s">
        <v>81</v>
      </c>
      <c r="AY219" s="119" t="s">
        <v>211</v>
      </c>
      <c r="BK219" s="127">
        <f>SUM(BK220:BK267)</f>
        <v>0</v>
      </c>
    </row>
    <row r="220" spans="2:65" s="1" customFormat="1" ht="16.5" customHeight="1" x14ac:dyDescent="0.2">
      <c r="B220" s="32"/>
      <c r="C220" s="128" t="s">
        <v>254</v>
      </c>
      <c r="D220" s="128" t="s">
        <v>212</v>
      </c>
      <c r="E220" s="129" t="s">
        <v>2287</v>
      </c>
      <c r="F220" s="130" t="s">
        <v>2288</v>
      </c>
      <c r="G220" s="131" t="s">
        <v>2289</v>
      </c>
      <c r="H220" s="132">
        <v>50</v>
      </c>
      <c r="I220" s="133"/>
      <c r="J220" s="134">
        <f>ROUND(I220*H220,2)</f>
        <v>0</v>
      </c>
      <c r="K220" s="130" t="s">
        <v>216</v>
      </c>
      <c r="L220" s="32"/>
      <c r="M220" s="135" t="s">
        <v>1</v>
      </c>
      <c r="N220" s="136" t="s">
        <v>38</v>
      </c>
      <c r="P220" s="137">
        <f>O220*H220</f>
        <v>0</v>
      </c>
      <c r="Q220" s="137">
        <v>0</v>
      </c>
      <c r="R220" s="137">
        <f>Q220*H220</f>
        <v>0</v>
      </c>
      <c r="S220" s="137">
        <v>0</v>
      </c>
      <c r="T220" s="138">
        <f>S220*H220</f>
        <v>0</v>
      </c>
      <c r="AR220" s="139" t="s">
        <v>210</v>
      </c>
      <c r="AT220" s="139" t="s">
        <v>212</v>
      </c>
      <c r="AU220" s="139" t="s">
        <v>90</v>
      </c>
      <c r="AY220" s="17" t="s">
        <v>211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17" t="s">
        <v>81</v>
      </c>
      <c r="BK220" s="140">
        <f>ROUND(I220*H220,2)</f>
        <v>0</v>
      </c>
      <c r="BL220" s="17" t="s">
        <v>210</v>
      </c>
      <c r="BM220" s="139" t="s">
        <v>2290</v>
      </c>
    </row>
    <row r="221" spans="2:65" s="1" customFormat="1" ht="11.25" x14ac:dyDescent="0.2">
      <c r="B221" s="32"/>
      <c r="D221" s="141" t="s">
        <v>218</v>
      </c>
      <c r="F221" s="142" t="s">
        <v>2291</v>
      </c>
      <c r="I221" s="143"/>
      <c r="L221" s="32"/>
      <c r="M221" s="144"/>
      <c r="T221" s="56"/>
      <c r="AT221" s="17" t="s">
        <v>218</v>
      </c>
      <c r="AU221" s="17" t="s">
        <v>90</v>
      </c>
    </row>
    <row r="222" spans="2:65" s="1" customFormat="1" ht="16.5" customHeight="1" x14ac:dyDescent="0.2">
      <c r="B222" s="32"/>
      <c r="C222" s="158" t="s">
        <v>260</v>
      </c>
      <c r="D222" s="158" t="s">
        <v>230</v>
      </c>
      <c r="E222" s="159" t="s">
        <v>2292</v>
      </c>
      <c r="F222" s="160" t="s">
        <v>2293</v>
      </c>
      <c r="G222" s="161" t="s">
        <v>2289</v>
      </c>
      <c r="H222" s="162">
        <v>50.75</v>
      </c>
      <c r="I222" s="163"/>
      <c r="J222" s="164">
        <f>ROUND(I222*H222,2)</f>
        <v>0</v>
      </c>
      <c r="K222" s="160" t="s">
        <v>216</v>
      </c>
      <c r="L222" s="165"/>
      <c r="M222" s="166" t="s">
        <v>1</v>
      </c>
      <c r="N222" s="167" t="s">
        <v>38</v>
      </c>
      <c r="P222" s="137">
        <f>O222*H222</f>
        <v>0</v>
      </c>
      <c r="Q222" s="137">
        <v>2.7999999999999998E-4</v>
      </c>
      <c r="R222" s="137">
        <f>Q222*H222</f>
        <v>1.4209999999999999E-2</v>
      </c>
      <c r="S222" s="137">
        <v>0</v>
      </c>
      <c r="T222" s="138">
        <f>S222*H222</f>
        <v>0</v>
      </c>
      <c r="AR222" s="139" t="s">
        <v>244</v>
      </c>
      <c r="AT222" s="139" t="s">
        <v>230</v>
      </c>
      <c r="AU222" s="139" t="s">
        <v>90</v>
      </c>
      <c r="AY222" s="17" t="s">
        <v>211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7" t="s">
        <v>81</v>
      </c>
      <c r="BK222" s="140">
        <f>ROUND(I222*H222,2)</f>
        <v>0</v>
      </c>
      <c r="BL222" s="17" t="s">
        <v>210</v>
      </c>
      <c r="BM222" s="139" t="s">
        <v>2294</v>
      </c>
    </row>
    <row r="223" spans="2:65" s="1" customFormat="1" ht="11.25" x14ac:dyDescent="0.2">
      <c r="B223" s="32"/>
      <c r="D223" s="141" t="s">
        <v>218</v>
      </c>
      <c r="F223" s="142" t="s">
        <v>2293</v>
      </c>
      <c r="I223" s="143"/>
      <c r="L223" s="32"/>
      <c r="M223" s="144"/>
      <c r="T223" s="56"/>
      <c r="AT223" s="17" t="s">
        <v>218</v>
      </c>
      <c r="AU223" s="17" t="s">
        <v>90</v>
      </c>
    </row>
    <row r="224" spans="2:65" s="12" customFormat="1" ht="11.25" x14ac:dyDescent="0.2">
      <c r="B224" s="151"/>
      <c r="D224" s="141" t="s">
        <v>220</v>
      </c>
      <c r="F224" s="153" t="s">
        <v>2295</v>
      </c>
      <c r="H224" s="154">
        <v>50.75</v>
      </c>
      <c r="I224" s="155"/>
      <c r="L224" s="151"/>
      <c r="M224" s="156"/>
      <c r="T224" s="157"/>
      <c r="AT224" s="152" t="s">
        <v>220</v>
      </c>
      <c r="AU224" s="152" t="s">
        <v>90</v>
      </c>
      <c r="AV224" s="12" t="s">
        <v>90</v>
      </c>
      <c r="AW224" s="12" t="s">
        <v>4</v>
      </c>
      <c r="AX224" s="12" t="s">
        <v>81</v>
      </c>
      <c r="AY224" s="152" t="s">
        <v>211</v>
      </c>
    </row>
    <row r="225" spans="2:65" s="1" customFormat="1" ht="16.5" customHeight="1" x14ac:dyDescent="0.2">
      <c r="B225" s="32"/>
      <c r="C225" s="128" t="s">
        <v>102</v>
      </c>
      <c r="D225" s="128" t="s">
        <v>212</v>
      </c>
      <c r="E225" s="129" t="s">
        <v>2296</v>
      </c>
      <c r="F225" s="130" t="s">
        <v>2297</v>
      </c>
      <c r="G225" s="131" t="s">
        <v>2289</v>
      </c>
      <c r="H225" s="132">
        <v>45.5</v>
      </c>
      <c r="I225" s="133"/>
      <c r="J225" s="134">
        <f>ROUND(I225*H225,2)</f>
        <v>0</v>
      </c>
      <c r="K225" s="130" t="s">
        <v>216</v>
      </c>
      <c r="L225" s="32"/>
      <c r="M225" s="135" t="s">
        <v>1</v>
      </c>
      <c r="N225" s="136" t="s">
        <v>38</v>
      </c>
      <c r="P225" s="137">
        <f>O225*H225</f>
        <v>0</v>
      </c>
      <c r="Q225" s="137">
        <v>4.4000000000000003E-3</v>
      </c>
      <c r="R225" s="137">
        <f>Q225*H225</f>
        <v>0.20020000000000002</v>
      </c>
      <c r="S225" s="137">
        <v>0</v>
      </c>
      <c r="T225" s="138">
        <f>S225*H225</f>
        <v>0</v>
      </c>
      <c r="AR225" s="139" t="s">
        <v>210</v>
      </c>
      <c r="AT225" s="139" t="s">
        <v>212</v>
      </c>
      <c r="AU225" s="139" t="s">
        <v>90</v>
      </c>
      <c r="AY225" s="17" t="s">
        <v>211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7" t="s">
        <v>81</v>
      </c>
      <c r="BK225" s="140">
        <f>ROUND(I225*H225,2)</f>
        <v>0</v>
      </c>
      <c r="BL225" s="17" t="s">
        <v>210</v>
      </c>
      <c r="BM225" s="139" t="s">
        <v>2298</v>
      </c>
    </row>
    <row r="226" spans="2:65" s="1" customFormat="1" ht="19.5" x14ac:dyDescent="0.2">
      <c r="B226" s="32"/>
      <c r="D226" s="141" t="s">
        <v>218</v>
      </c>
      <c r="F226" s="142" t="s">
        <v>2299</v>
      </c>
      <c r="I226" s="143"/>
      <c r="L226" s="32"/>
      <c r="M226" s="144"/>
      <c r="T226" s="56"/>
      <c r="AT226" s="17" t="s">
        <v>218</v>
      </c>
      <c r="AU226" s="17" t="s">
        <v>90</v>
      </c>
    </row>
    <row r="227" spans="2:65" s="11" customFormat="1" ht="11.25" x14ac:dyDescent="0.2">
      <c r="B227" s="145"/>
      <c r="D227" s="141" t="s">
        <v>220</v>
      </c>
      <c r="E227" s="146" t="s">
        <v>1</v>
      </c>
      <c r="F227" s="147" t="s">
        <v>2188</v>
      </c>
      <c r="H227" s="146" t="s">
        <v>1</v>
      </c>
      <c r="I227" s="148"/>
      <c r="L227" s="145"/>
      <c r="M227" s="149"/>
      <c r="T227" s="150"/>
      <c r="AT227" s="146" t="s">
        <v>220</v>
      </c>
      <c r="AU227" s="146" t="s">
        <v>90</v>
      </c>
      <c r="AV227" s="11" t="s">
        <v>81</v>
      </c>
      <c r="AW227" s="11" t="s">
        <v>30</v>
      </c>
      <c r="AX227" s="11" t="s">
        <v>73</v>
      </c>
      <c r="AY227" s="146" t="s">
        <v>211</v>
      </c>
    </row>
    <row r="228" spans="2:65" s="12" customFormat="1" ht="11.25" x14ac:dyDescent="0.2">
      <c r="B228" s="151"/>
      <c r="D228" s="141" t="s">
        <v>220</v>
      </c>
      <c r="E228" s="152" t="s">
        <v>1</v>
      </c>
      <c r="F228" s="153" t="s">
        <v>2300</v>
      </c>
      <c r="H228" s="154">
        <v>19.5</v>
      </c>
      <c r="I228" s="155"/>
      <c r="L228" s="151"/>
      <c r="M228" s="156"/>
      <c r="T228" s="157"/>
      <c r="AT228" s="152" t="s">
        <v>220</v>
      </c>
      <c r="AU228" s="152" t="s">
        <v>90</v>
      </c>
      <c r="AV228" s="12" t="s">
        <v>90</v>
      </c>
      <c r="AW228" s="12" t="s">
        <v>30</v>
      </c>
      <c r="AX228" s="12" t="s">
        <v>73</v>
      </c>
      <c r="AY228" s="152" t="s">
        <v>211</v>
      </c>
    </row>
    <row r="229" spans="2:65" s="15" customFormat="1" ht="11.25" x14ac:dyDescent="0.2">
      <c r="B229" s="185"/>
      <c r="D229" s="141" t="s">
        <v>220</v>
      </c>
      <c r="E229" s="186" t="s">
        <v>1</v>
      </c>
      <c r="F229" s="187" t="s">
        <v>2202</v>
      </c>
      <c r="H229" s="188">
        <v>19.5</v>
      </c>
      <c r="I229" s="189"/>
      <c r="L229" s="185"/>
      <c r="M229" s="190"/>
      <c r="T229" s="191"/>
      <c r="AT229" s="186" t="s">
        <v>220</v>
      </c>
      <c r="AU229" s="186" t="s">
        <v>90</v>
      </c>
      <c r="AV229" s="15" t="s">
        <v>234</v>
      </c>
      <c r="AW229" s="15" t="s">
        <v>30</v>
      </c>
      <c r="AX229" s="15" t="s">
        <v>73</v>
      </c>
      <c r="AY229" s="186" t="s">
        <v>211</v>
      </c>
    </row>
    <row r="230" spans="2:65" s="11" customFormat="1" ht="11.25" x14ac:dyDescent="0.2">
      <c r="B230" s="145"/>
      <c r="D230" s="141" t="s">
        <v>220</v>
      </c>
      <c r="E230" s="146" t="s">
        <v>1</v>
      </c>
      <c r="F230" s="147" t="s">
        <v>2301</v>
      </c>
      <c r="H230" s="146" t="s">
        <v>1</v>
      </c>
      <c r="I230" s="148"/>
      <c r="L230" s="145"/>
      <c r="M230" s="149"/>
      <c r="T230" s="150"/>
      <c r="AT230" s="146" t="s">
        <v>220</v>
      </c>
      <c r="AU230" s="146" t="s">
        <v>90</v>
      </c>
      <c r="AV230" s="11" t="s">
        <v>81</v>
      </c>
      <c r="AW230" s="11" t="s">
        <v>30</v>
      </c>
      <c r="AX230" s="11" t="s">
        <v>73</v>
      </c>
      <c r="AY230" s="146" t="s">
        <v>211</v>
      </c>
    </row>
    <row r="231" spans="2:65" s="12" customFormat="1" ht="11.25" x14ac:dyDescent="0.2">
      <c r="B231" s="151"/>
      <c r="D231" s="141" t="s">
        <v>220</v>
      </c>
      <c r="E231" s="152" t="s">
        <v>1</v>
      </c>
      <c r="F231" s="153" t="s">
        <v>102</v>
      </c>
      <c r="H231" s="154">
        <v>26</v>
      </c>
      <c r="I231" s="155"/>
      <c r="L231" s="151"/>
      <c r="M231" s="156"/>
      <c r="T231" s="157"/>
      <c r="AT231" s="152" t="s">
        <v>220</v>
      </c>
      <c r="AU231" s="152" t="s">
        <v>90</v>
      </c>
      <c r="AV231" s="12" t="s">
        <v>90</v>
      </c>
      <c r="AW231" s="12" t="s">
        <v>30</v>
      </c>
      <c r="AX231" s="12" t="s">
        <v>73</v>
      </c>
      <c r="AY231" s="152" t="s">
        <v>211</v>
      </c>
    </row>
    <row r="232" spans="2:65" s="15" customFormat="1" ht="11.25" x14ac:dyDescent="0.2">
      <c r="B232" s="185"/>
      <c r="D232" s="141" t="s">
        <v>220</v>
      </c>
      <c r="E232" s="186" t="s">
        <v>1</v>
      </c>
      <c r="F232" s="187" t="s">
        <v>2202</v>
      </c>
      <c r="H232" s="188">
        <v>26</v>
      </c>
      <c r="I232" s="189"/>
      <c r="L232" s="185"/>
      <c r="M232" s="190"/>
      <c r="T232" s="191"/>
      <c r="AT232" s="186" t="s">
        <v>220</v>
      </c>
      <c r="AU232" s="186" t="s">
        <v>90</v>
      </c>
      <c r="AV232" s="15" t="s">
        <v>234</v>
      </c>
      <c r="AW232" s="15" t="s">
        <v>30</v>
      </c>
      <c r="AX232" s="15" t="s">
        <v>73</v>
      </c>
      <c r="AY232" s="186" t="s">
        <v>211</v>
      </c>
    </row>
    <row r="233" spans="2:65" s="14" customFormat="1" ht="11.25" x14ac:dyDescent="0.2">
      <c r="B233" s="178"/>
      <c r="D233" s="141" t="s">
        <v>220</v>
      </c>
      <c r="E233" s="179" t="s">
        <v>1</v>
      </c>
      <c r="F233" s="180" t="s">
        <v>2183</v>
      </c>
      <c r="H233" s="181">
        <v>45.5</v>
      </c>
      <c r="I233" s="182"/>
      <c r="L233" s="178"/>
      <c r="M233" s="183"/>
      <c r="T233" s="184"/>
      <c r="AT233" s="179" t="s">
        <v>220</v>
      </c>
      <c r="AU233" s="179" t="s">
        <v>90</v>
      </c>
      <c r="AV233" s="14" t="s">
        <v>210</v>
      </c>
      <c r="AW233" s="14" t="s">
        <v>30</v>
      </c>
      <c r="AX233" s="14" t="s">
        <v>81</v>
      </c>
      <c r="AY233" s="179" t="s">
        <v>211</v>
      </c>
    </row>
    <row r="234" spans="2:65" s="1" customFormat="1" ht="16.5" customHeight="1" x14ac:dyDescent="0.2">
      <c r="B234" s="32"/>
      <c r="C234" s="128" t="s">
        <v>269</v>
      </c>
      <c r="D234" s="128" t="s">
        <v>212</v>
      </c>
      <c r="E234" s="129" t="s">
        <v>2302</v>
      </c>
      <c r="F234" s="130" t="s">
        <v>2303</v>
      </c>
      <c r="G234" s="131" t="s">
        <v>2258</v>
      </c>
      <c r="H234" s="132">
        <v>4</v>
      </c>
      <c r="I234" s="133"/>
      <c r="J234" s="134">
        <f>ROUND(I234*H234,2)</f>
        <v>0</v>
      </c>
      <c r="K234" s="130" t="s">
        <v>216</v>
      </c>
      <c r="L234" s="32"/>
      <c r="M234" s="135" t="s">
        <v>1</v>
      </c>
      <c r="N234" s="136" t="s">
        <v>38</v>
      </c>
      <c r="P234" s="137">
        <f>O234*H234</f>
        <v>0</v>
      </c>
      <c r="Q234" s="137">
        <v>0</v>
      </c>
      <c r="R234" s="137">
        <f>Q234*H234</f>
        <v>0</v>
      </c>
      <c r="S234" s="137">
        <v>0</v>
      </c>
      <c r="T234" s="138">
        <f>S234*H234</f>
        <v>0</v>
      </c>
      <c r="AR234" s="139" t="s">
        <v>210</v>
      </c>
      <c r="AT234" s="139" t="s">
        <v>212</v>
      </c>
      <c r="AU234" s="139" t="s">
        <v>90</v>
      </c>
      <c r="AY234" s="17" t="s">
        <v>211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7" t="s">
        <v>81</v>
      </c>
      <c r="BK234" s="140">
        <f>ROUND(I234*H234,2)</f>
        <v>0</v>
      </c>
      <c r="BL234" s="17" t="s">
        <v>210</v>
      </c>
      <c r="BM234" s="139" t="s">
        <v>2304</v>
      </c>
    </row>
    <row r="235" spans="2:65" s="1" customFormat="1" ht="11.25" x14ac:dyDescent="0.2">
      <c r="B235" s="32"/>
      <c r="D235" s="141" t="s">
        <v>218</v>
      </c>
      <c r="F235" s="142" t="s">
        <v>2305</v>
      </c>
      <c r="I235" s="143"/>
      <c r="L235" s="32"/>
      <c r="M235" s="144"/>
      <c r="T235" s="56"/>
      <c r="AT235" s="17" t="s">
        <v>218</v>
      </c>
      <c r="AU235" s="17" t="s">
        <v>90</v>
      </c>
    </row>
    <row r="236" spans="2:65" s="11" customFormat="1" ht="11.25" x14ac:dyDescent="0.2">
      <c r="B236" s="145"/>
      <c r="D236" s="141" t="s">
        <v>220</v>
      </c>
      <c r="E236" s="146" t="s">
        <v>1</v>
      </c>
      <c r="F236" s="147" t="s">
        <v>2188</v>
      </c>
      <c r="H236" s="146" t="s">
        <v>1</v>
      </c>
      <c r="I236" s="148"/>
      <c r="L236" s="145"/>
      <c r="M236" s="149"/>
      <c r="T236" s="150"/>
      <c r="AT236" s="146" t="s">
        <v>220</v>
      </c>
      <c r="AU236" s="146" t="s">
        <v>90</v>
      </c>
      <c r="AV236" s="11" t="s">
        <v>81</v>
      </c>
      <c r="AW236" s="11" t="s">
        <v>30</v>
      </c>
      <c r="AX236" s="11" t="s">
        <v>73</v>
      </c>
      <c r="AY236" s="146" t="s">
        <v>211</v>
      </c>
    </row>
    <row r="237" spans="2:65" s="12" customFormat="1" ht="11.25" x14ac:dyDescent="0.2">
      <c r="B237" s="151"/>
      <c r="D237" s="141" t="s">
        <v>220</v>
      </c>
      <c r="E237" s="152" t="s">
        <v>1</v>
      </c>
      <c r="F237" s="153" t="s">
        <v>81</v>
      </c>
      <c r="H237" s="154">
        <v>1</v>
      </c>
      <c r="I237" s="155"/>
      <c r="L237" s="151"/>
      <c r="M237" s="156"/>
      <c r="T237" s="157"/>
      <c r="AT237" s="152" t="s">
        <v>220</v>
      </c>
      <c r="AU237" s="152" t="s">
        <v>90</v>
      </c>
      <c r="AV237" s="12" t="s">
        <v>90</v>
      </c>
      <c r="AW237" s="12" t="s">
        <v>30</v>
      </c>
      <c r="AX237" s="12" t="s">
        <v>73</v>
      </c>
      <c r="AY237" s="152" t="s">
        <v>211</v>
      </c>
    </row>
    <row r="238" spans="2:65" s="15" customFormat="1" ht="11.25" x14ac:dyDescent="0.2">
      <c r="B238" s="185"/>
      <c r="D238" s="141" t="s">
        <v>220</v>
      </c>
      <c r="E238" s="186" t="s">
        <v>1</v>
      </c>
      <c r="F238" s="187" t="s">
        <v>2202</v>
      </c>
      <c r="H238" s="188">
        <v>1</v>
      </c>
      <c r="I238" s="189"/>
      <c r="L238" s="185"/>
      <c r="M238" s="190"/>
      <c r="T238" s="191"/>
      <c r="AT238" s="186" t="s">
        <v>220</v>
      </c>
      <c r="AU238" s="186" t="s">
        <v>90</v>
      </c>
      <c r="AV238" s="15" t="s">
        <v>234</v>
      </c>
      <c r="AW238" s="15" t="s">
        <v>30</v>
      </c>
      <c r="AX238" s="15" t="s">
        <v>73</v>
      </c>
      <c r="AY238" s="186" t="s">
        <v>211</v>
      </c>
    </row>
    <row r="239" spans="2:65" s="11" customFormat="1" ht="11.25" x14ac:dyDescent="0.2">
      <c r="B239" s="145"/>
      <c r="D239" s="141" t="s">
        <v>220</v>
      </c>
      <c r="E239" s="146" t="s">
        <v>1</v>
      </c>
      <c r="F239" s="147" t="s">
        <v>2194</v>
      </c>
      <c r="H239" s="146" t="s">
        <v>1</v>
      </c>
      <c r="I239" s="148"/>
      <c r="L239" s="145"/>
      <c r="M239" s="149"/>
      <c r="T239" s="150"/>
      <c r="AT239" s="146" t="s">
        <v>220</v>
      </c>
      <c r="AU239" s="146" t="s">
        <v>90</v>
      </c>
      <c r="AV239" s="11" t="s">
        <v>81</v>
      </c>
      <c r="AW239" s="11" t="s">
        <v>30</v>
      </c>
      <c r="AX239" s="11" t="s">
        <v>73</v>
      </c>
      <c r="AY239" s="146" t="s">
        <v>211</v>
      </c>
    </row>
    <row r="240" spans="2:65" s="12" customFormat="1" ht="11.25" x14ac:dyDescent="0.2">
      <c r="B240" s="151"/>
      <c r="D240" s="141" t="s">
        <v>220</v>
      </c>
      <c r="E240" s="152" t="s">
        <v>1</v>
      </c>
      <c r="F240" s="153" t="s">
        <v>234</v>
      </c>
      <c r="H240" s="154">
        <v>3</v>
      </c>
      <c r="I240" s="155"/>
      <c r="L240" s="151"/>
      <c r="M240" s="156"/>
      <c r="T240" s="157"/>
      <c r="AT240" s="152" t="s">
        <v>220</v>
      </c>
      <c r="AU240" s="152" t="s">
        <v>90</v>
      </c>
      <c r="AV240" s="12" t="s">
        <v>90</v>
      </c>
      <c r="AW240" s="12" t="s">
        <v>30</v>
      </c>
      <c r="AX240" s="12" t="s">
        <v>73</v>
      </c>
      <c r="AY240" s="152" t="s">
        <v>211</v>
      </c>
    </row>
    <row r="241" spans="2:65" s="15" customFormat="1" ht="11.25" x14ac:dyDescent="0.2">
      <c r="B241" s="185"/>
      <c r="D241" s="141" t="s">
        <v>220</v>
      </c>
      <c r="E241" s="186" t="s">
        <v>1</v>
      </c>
      <c r="F241" s="187" t="s">
        <v>2202</v>
      </c>
      <c r="H241" s="188">
        <v>3</v>
      </c>
      <c r="I241" s="189"/>
      <c r="L241" s="185"/>
      <c r="M241" s="190"/>
      <c r="T241" s="191"/>
      <c r="AT241" s="186" t="s">
        <v>220</v>
      </c>
      <c r="AU241" s="186" t="s">
        <v>90</v>
      </c>
      <c r="AV241" s="15" t="s">
        <v>234</v>
      </c>
      <c r="AW241" s="15" t="s">
        <v>30</v>
      </c>
      <c r="AX241" s="15" t="s">
        <v>73</v>
      </c>
      <c r="AY241" s="186" t="s">
        <v>211</v>
      </c>
    </row>
    <row r="242" spans="2:65" s="14" customFormat="1" ht="11.25" x14ac:dyDescent="0.2">
      <c r="B242" s="178"/>
      <c r="D242" s="141" t="s">
        <v>220</v>
      </c>
      <c r="E242" s="179" t="s">
        <v>1</v>
      </c>
      <c r="F242" s="180" t="s">
        <v>2183</v>
      </c>
      <c r="H242" s="181">
        <v>4</v>
      </c>
      <c r="I242" s="182"/>
      <c r="L242" s="178"/>
      <c r="M242" s="183"/>
      <c r="T242" s="184"/>
      <c r="AT242" s="179" t="s">
        <v>220</v>
      </c>
      <c r="AU242" s="179" t="s">
        <v>90</v>
      </c>
      <c r="AV242" s="14" t="s">
        <v>210</v>
      </c>
      <c r="AW242" s="14" t="s">
        <v>30</v>
      </c>
      <c r="AX242" s="14" t="s">
        <v>81</v>
      </c>
      <c r="AY242" s="179" t="s">
        <v>211</v>
      </c>
    </row>
    <row r="243" spans="2:65" s="1" customFormat="1" ht="16.5" customHeight="1" x14ac:dyDescent="0.2">
      <c r="B243" s="32"/>
      <c r="C243" s="158" t="s">
        <v>274</v>
      </c>
      <c r="D243" s="158" t="s">
        <v>230</v>
      </c>
      <c r="E243" s="159" t="s">
        <v>2306</v>
      </c>
      <c r="F243" s="160" t="s">
        <v>2307</v>
      </c>
      <c r="G243" s="161" t="s">
        <v>2258</v>
      </c>
      <c r="H243" s="162">
        <v>3</v>
      </c>
      <c r="I243" s="163"/>
      <c r="J243" s="164">
        <f>ROUND(I243*H243,2)</f>
        <v>0</v>
      </c>
      <c r="K243" s="160" t="s">
        <v>1</v>
      </c>
      <c r="L243" s="165"/>
      <c r="M243" s="166" t="s">
        <v>1</v>
      </c>
      <c r="N243" s="167" t="s">
        <v>38</v>
      </c>
      <c r="P243" s="137">
        <f>O243*H243</f>
        <v>0</v>
      </c>
      <c r="Q243" s="137">
        <v>1.4E-3</v>
      </c>
      <c r="R243" s="137">
        <f>Q243*H243</f>
        <v>4.1999999999999997E-3</v>
      </c>
      <c r="S243" s="137">
        <v>0</v>
      </c>
      <c r="T243" s="138">
        <f>S243*H243</f>
        <v>0</v>
      </c>
      <c r="AR243" s="139" t="s">
        <v>244</v>
      </c>
      <c r="AT243" s="139" t="s">
        <v>230</v>
      </c>
      <c r="AU243" s="139" t="s">
        <v>90</v>
      </c>
      <c r="AY243" s="17" t="s">
        <v>211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17" t="s">
        <v>81</v>
      </c>
      <c r="BK243" s="140">
        <f>ROUND(I243*H243,2)</f>
        <v>0</v>
      </c>
      <c r="BL243" s="17" t="s">
        <v>210</v>
      </c>
      <c r="BM243" s="139" t="s">
        <v>2308</v>
      </c>
    </row>
    <row r="244" spans="2:65" s="1" customFormat="1" ht="11.25" x14ac:dyDescent="0.2">
      <c r="B244" s="32"/>
      <c r="D244" s="141" t="s">
        <v>218</v>
      </c>
      <c r="F244" s="142" t="s">
        <v>2307</v>
      </c>
      <c r="I244" s="143"/>
      <c r="L244" s="32"/>
      <c r="M244" s="144"/>
      <c r="T244" s="56"/>
      <c r="AT244" s="17" t="s">
        <v>218</v>
      </c>
      <c r="AU244" s="17" t="s">
        <v>90</v>
      </c>
    </row>
    <row r="245" spans="2:65" s="1" customFormat="1" ht="16.5" customHeight="1" x14ac:dyDescent="0.2">
      <c r="B245" s="32"/>
      <c r="C245" s="158" t="s">
        <v>279</v>
      </c>
      <c r="D245" s="158" t="s">
        <v>230</v>
      </c>
      <c r="E245" s="159" t="s">
        <v>2309</v>
      </c>
      <c r="F245" s="160" t="s">
        <v>2310</v>
      </c>
      <c r="G245" s="161" t="s">
        <v>2258</v>
      </c>
      <c r="H245" s="162">
        <v>1</v>
      </c>
      <c r="I245" s="163"/>
      <c r="J245" s="164">
        <f>ROUND(I245*H245,2)</f>
        <v>0</v>
      </c>
      <c r="K245" s="160" t="s">
        <v>216</v>
      </c>
      <c r="L245" s="165"/>
      <c r="M245" s="166" t="s">
        <v>1</v>
      </c>
      <c r="N245" s="167" t="s">
        <v>38</v>
      </c>
      <c r="P245" s="137">
        <f>O245*H245</f>
        <v>0</v>
      </c>
      <c r="Q245" s="137">
        <v>1.2099999999999999E-3</v>
      </c>
      <c r="R245" s="137">
        <f>Q245*H245</f>
        <v>1.2099999999999999E-3</v>
      </c>
      <c r="S245" s="137">
        <v>0</v>
      </c>
      <c r="T245" s="138">
        <f>S245*H245</f>
        <v>0</v>
      </c>
      <c r="AR245" s="139" t="s">
        <v>244</v>
      </c>
      <c r="AT245" s="139" t="s">
        <v>230</v>
      </c>
      <c r="AU245" s="139" t="s">
        <v>90</v>
      </c>
      <c r="AY245" s="17" t="s">
        <v>211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7" t="s">
        <v>81</v>
      </c>
      <c r="BK245" s="140">
        <f>ROUND(I245*H245,2)</f>
        <v>0</v>
      </c>
      <c r="BL245" s="17" t="s">
        <v>210</v>
      </c>
      <c r="BM245" s="139" t="s">
        <v>2311</v>
      </c>
    </row>
    <row r="246" spans="2:65" s="1" customFormat="1" ht="11.25" x14ac:dyDescent="0.2">
      <c r="B246" s="32"/>
      <c r="D246" s="141" t="s">
        <v>218</v>
      </c>
      <c r="F246" s="142" t="s">
        <v>2310</v>
      </c>
      <c r="I246" s="143"/>
      <c r="L246" s="32"/>
      <c r="M246" s="144"/>
      <c r="T246" s="56"/>
      <c r="AT246" s="17" t="s">
        <v>218</v>
      </c>
      <c r="AU246" s="17" t="s">
        <v>90</v>
      </c>
    </row>
    <row r="247" spans="2:65" s="1" customFormat="1" ht="16.5" customHeight="1" x14ac:dyDescent="0.2">
      <c r="B247" s="32"/>
      <c r="C247" s="128" t="s">
        <v>285</v>
      </c>
      <c r="D247" s="128" t="s">
        <v>212</v>
      </c>
      <c r="E247" s="129" t="s">
        <v>2312</v>
      </c>
      <c r="F247" s="130" t="s">
        <v>2313</v>
      </c>
      <c r="G247" s="131" t="s">
        <v>2258</v>
      </c>
      <c r="H247" s="132">
        <v>1</v>
      </c>
      <c r="I247" s="133"/>
      <c r="J247" s="134">
        <f>ROUND(I247*H247,2)</f>
        <v>0</v>
      </c>
      <c r="K247" s="130" t="s">
        <v>216</v>
      </c>
      <c r="L247" s="32"/>
      <c r="M247" s="135" t="s">
        <v>1</v>
      </c>
      <c r="N247" s="136" t="s">
        <v>38</v>
      </c>
      <c r="P247" s="137">
        <f>O247*H247</f>
        <v>0</v>
      </c>
      <c r="Q247" s="137">
        <v>0</v>
      </c>
      <c r="R247" s="137">
        <f>Q247*H247</f>
        <v>0</v>
      </c>
      <c r="S247" s="137">
        <v>0</v>
      </c>
      <c r="T247" s="138">
        <f>S247*H247</f>
        <v>0</v>
      </c>
      <c r="AR247" s="139" t="s">
        <v>210</v>
      </c>
      <c r="AT247" s="139" t="s">
        <v>212</v>
      </c>
      <c r="AU247" s="139" t="s">
        <v>90</v>
      </c>
      <c r="AY247" s="17" t="s">
        <v>211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7" t="s">
        <v>81</v>
      </c>
      <c r="BK247" s="140">
        <f>ROUND(I247*H247,2)</f>
        <v>0</v>
      </c>
      <c r="BL247" s="17" t="s">
        <v>210</v>
      </c>
      <c r="BM247" s="139" t="s">
        <v>2314</v>
      </c>
    </row>
    <row r="248" spans="2:65" s="1" customFormat="1" ht="11.25" x14ac:dyDescent="0.2">
      <c r="B248" s="32"/>
      <c r="D248" s="141" t="s">
        <v>218</v>
      </c>
      <c r="F248" s="142" t="s">
        <v>2315</v>
      </c>
      <c r="I248" s="143"/>
      <c r="L248" s="32"/>
      <c r="M248" s="144"/>
      <c r="T248" s="56"/>
      <c r="AT248" s="17" t="s">
        <v>218</v>
      </c>
      <c r="AU248" s="17" t="s">
        <v>90</v>
      </c>
    </row>
    <row r="249" spans="2:65" s="1" customFormat="1" ht="16.5" customHeight="1" x14ac:dyDescent="0.2">
      <c r="B249" s="32"/>
      <c r="C249" s="158" t="s">
        <v>291</v>
      </c>
      <c r="D249" s="158" t="s">
        <v>230</v>
      </c>
      <c r="E249" s="159" t="s">
        <v>2316</v>
      </c>
      <c r="F249" s="160" t="s">
        <v>2317</v>
      </c>
      <c r="G249" s="161" t="s">
        <v>2258</v>
      </c>
      <c r="H249" s="162">
        <v>1</v>
      </c>
      <c r="I249" s="163"/>
      <c r="J249" s="164">
        <f>ROUND(I249*H249,2)</f>
        <v>0</v>
      </c>
      <c r="K249" s="160" t="s">
        <v>1</v>
      </c>
      <c r="L249" s="165"/>
      <c r="M249" s="166" t="s">
        <v>1</v>
      </c>
      <c r="N249" s="167" t="s">
        <v>38</v>
      </c>
      <c r="P249" s="137">
        <f>O249*H249</f>
        <v>0</v>
      </c>
      <c r="Q249" s="137">
        <v>3.0000000000000001E-3</v>
      </c>
      <c r="R249" s="137">
        <f>Q249*H249</f>
        <v>3.0000000000000001E-3</v>
      </c>
      <c r="S249" s="137">
        <v>0</v>
      </c>
      <c r="T249" s="138">
        <f>S249*H249</f>
        <v>0</v>
      </c>
      <c r="AR249" s="139" t="s">
        <v>244</v>
      </c>
      <c r="AT249" s="139" t="s">
        <v>230</v>
      </c>
      <c r="AU249" s="139" t="s">
        <v>90</v>
      </c>
      <c r="AY249" s="17" t="s">
        <v>211</v>
      </c>
      <c r="BE249" s="140">
        <f>IF(N249="základní",J249,0)</f>
        <v>0</v>
      </c>
      <c r="BF249" s="140">
        <f>IF(N249="snížená",J249,0)</f>
        <v>0</v>
      </c>
      <c r="BG249" s="140">
        <f>IF(N249="zákl. přenesená",J249,0)</f>
        <v>0</v>
      </c>
      <c r="BH249" s="140">
        <f>IF(N249="sníž. přenesená",J249,0)</f>
        <v>0</v>
      </c>
      <c r="BI249" s="140">
        <f>IF(N249="nulová",J249,0)</f>
        <v>0</v>
      </c>
      <c r="BJ249" s="17" t="s">
        <v>81</v>
      </c>
      <c r="BK249" s="140">
        <f>ROUND(I249*H249,2)</f>
        <v>0</v>
      </c>
      <c r="BL249" s="17" t="s">
        <v>210</v>
      </c>
      <c r="BM249" s="139" t="s">
        <v>2318</v>
      </c>
    </row>
    <row r="250" spans="2:65" s="1" customFormat="1" ht="11.25" x14ac:dyDescent="0.2">
      <c r="B250" s="32"/>
      <c r="D250" s="141" t="s">
        <v>218</v>
      </c>
      <c r="F250" s="142" t="s">
        <v>2317</v>
      </c>
      <c r="I250" s="143"/>
      <c r="L250" s="32"/>
      <c r="M250" s="144"/>
      <c r="T250" s="56"/>
      <c r="AT250" s="17" t="s">
        <v>218</v>
      </c>
      <c r="AU250" s="17" t="s">
        <v>90</v>
      </c>
    </row>
    <row r="251" spans="2:65" s="1" customFormat="1" ht="16.5" customHeight="1" x14ac:dyDescent="0.2">
      <c r="B251" s="32"/>
      <c r="C251" s="128" t="s">
        <v>297</v>
      </c>
      <c r="D251" s="128" t="s">
        <v>212</v>
      </c>
      <c r="E251" s="129" t="s">
        <v>2319</v>
      </c>
      <c r="F251" s="130" t="s">
        <v>2320</v>
      </c>
      <c r="G251" s="131" t="s">
        <v>2258</v>
      </c>
      <c r="H251" s="132">
        <v>2</v>
      </c>
      <c r="I251" s="133"/>
      <c r="J251" s="134">
        <f>ROUND(I251*H251,2)</f>
        <v>0</v>
      </c>
      <c r="K251" s="130" t="s">
        <v>216</v>
      </c>
      <c r="L251" s="32"/>
      <c r="M251" s="135" t="s">
        <v>1</v>
      </c>
      <c r="N251" s="136" t="s">
        <v>38</v>
      </c>
      <c r="P251" s="137">
        <f>O251*H251</f>
        <v>0</v>
      </c>
      <c r="Q251" s="137">
        <v>2.4000000000000001E-4</v>
      </c>
      <c r="R251" s="137">
        <f>Q251*H251</f>
        <v>4.8000000000000001E-4</v>
      </c>
      <c r="S251" s="137">
        <v>0</v>
      </c>
      <c r="T251" s="138">
        <f>S251*H251</f>
        <v>0</v>
      </c>
      <c r="AR251" s="139" t="s">
        <v>210</v>
      </c>
      <c r="AT251" s="139" t="s">
        <v>212</v>
      </c>
      <c r="AU251" s="139" t="s">
        <v>90</v>
      </c>
      <c r="AY251" s="17" t="s">
        <v>211</v>
      </c>
      <c r="BE251" s="140">
        <f>IF(N251="základní",J251,0)</f>
        <v>0</v>
      </c>
      <c r="BF251" s="140">
        <f>IF(N251="snížená",J251,0)</f>
        <v>0</v>
      </c>
      <c r="BG251" s="140">
        <f>IF(N251="zákl. přenesená",J251,0)</f>
        <v>0</v>
      </c>
      <c r="BH251" s="140">
        <f>IF(N251="sníž. přenesená",J251,0)</f>
        <v>0</v>
      </c>
      <c r="BI251" s="140">
        <f>IF(N251="nulová",J251,0)</f>
        <v>0</v>
      </c>
      <c r="BJ251" s="17" t="s">
        <v>81</v>
      </c>
      <c r="BK251" s="140">
        <f>ROUND(I251*H251,2)</f>
        <v>0</v>
      </c>
      <c r="BL251" s="17" t="s">
        <v>210</v>
      </c>
      <c r="BM251" s="139" t="s">
        <v>2321</v>
      </c>
    </row>
    <row r="252" spans="2:65" s="1" customFormat="1" ht="11.25" x14ac:dyDescent="0.2">
      <c r="B252" s="32"/>
      <c r="D252" s="141" t="s">
        <v>218</v>
      </c>
      <c r="F252" s="142" t="s">
        <v>2322</v>
      </c>
      <c r="I252" s="143"/>
      <c r="L252" s="32"/>
      <c r="M252" s="144"/>
      <c r="T252" s="56"/>
      <c r="AT252" s="17" t="s">
        <v>218</v>
      </c>
      <c r="AU252" s="17" t="s">
        <v>90</v>
      </c>
    </row>
    <row r="253" spans="2:65" s="1" customFormat="1" ht="21.75" customHeight="1" x14ac:dyDescent="0.2">
      <c r="B253" s="32"/>
      <c r="C253" s="128" t="s">
        <v>302</v>
      </c>
      <c r="D253" s="128" t="s">
        <v>212</v>
      </c>
      <c r="E253" s="129" t="s">
        <v>2323</v>
      </c>
      <c r="F253" s="130" t="s">
        <v>2324</v>
      </c>
      <c r="G253" s="131" t="s">
        <v>2258</v>
      </c>
      <c r="H253" s="132">
        <v>1</v>
      </c>
      <c r="I253" s="133"/>
      <c r="J253" s="134">
        <f>ROUND(I253*H253,2)</f>
        <v>0</v>
      </c>
      <c r="K253" s="130" t="s">
        <v>216</v>
      </c>
      <c r="L253" s="32"/>
      <c r="M253" s="135" t="s">
        <v>1</v>
      </c>
      <c r="N253" s="136" t="s">
        <v>38</v>
      </c>
      <c r="P253" s="137">
        <f>O253*H253</f>
        <v>0</v>
      </c>
      <c r="Q253" s="137">
        <v>0.36191000000000001</v>
      </c>
      <c r="R253" s="137">
        <f>Q253*H253</f>
        <v>0.36191000000000001</v>
      </c>
      <c r="S253" s="137">
        <v>0</v>
      </c>
      <c r="T253" s="138">
        <f>S253*H253</f>
        <v>0</v>
      </c>
      <c r="AR253" s="139" t="s">
        <v>210</v>
      </c>
      <c r="AT253" s="139" t="s">
        <v>212</v>
      </c>
      <c r="AU253" s="139" t="s">
        <v>90</v>
      </c>
      <c r="AY253" s="17" t="s">
        <v>211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17" t="s">
        <v>81</v>
      </c>
      <c r="BK253" s="140">
        <f>ROUND(I253*H253,2)</f>
        <v>0</v>
      </c>
      <c r="BL253" s="17" t="s">
        <v>210</v>
      </c>
      <c r="BM253" s="139" t="s">
        <v>2325</v>
      </c>
    </row>
    <row r="254" spans="2:65" s="1" customFormat="1" ht="19.5" x14ac:dyDescent="0.2">
      <c r="B254" s="32"/>
      <c r="D254" s="141" t="s">
        <v>218</v>
      </c>
      <c r="F254" s="142" t="s">
        <v>2326</v>
      </c>
      <c r="I254" s="143"/>
      <c r="L254" s="32"/>
      <c r="M254" s="144"/>
      <c r="T254" s="56"/>
      <c r="AT254" s="17" t="s">
        <v>218</v>
      </c>
      <c r="AU254" s="17" t="s">
        <v>90</v>
      </c>
    </row>
    <row r="255" spans="2:65" s="1" customFormat="1" ht="16.5" customHeight="1" x14ac:dyDescent="0.2">
      <c r="B255" s="32"/>
      <c r="C255" s="158" t="s">
        <v>308</v>
      </c>
      <c r="D255" s="158" t="s">
        <v>230</v>
      </c>
      <c r="E255" s="159" t="s">
        <v>2327</v>
      </c>
      <c r="F255" s="160" t="s">
        <v>2328</v>
      </c>
      <c r="G255" s="161" t="s">
        <v>2258</v>
      </c>
      <c r="H255" s="162">
        <v>1</v>
      </c>
      <c r="I255" s="163"/>
      <c r="J255" s="164">
        <f>ROUND(I255*H255,2)</f>
        <v>0</v>
      </c>
      <c r="K255" s="160" t="s">
        <v>216</v>
      </c>
      <c r="L255" s="165"/>
      <c r="M255" s="166" t="s">
        <v>1</v>
      </c>
      <c r="N255" s="167" t="s">
        <v>38</v>
      </c>
      <c r="P255" s="137">
        <f>O255*H255</f>
        <v>0</v>
      </c>
      <c r="Q255" s="137">
        <v>0.125</v>
      </c>
      <c r="R255" s="137">
        <f>Q255*H255</f>
        <v>0.125</v>
      </c>
      <c r="S255" s="137">
        <v>0</v>
      </c>
      <c r="T255" s="138">
        <f>S255*H255</f>
        <v>0</v>
      </c>
      <c r="AR255" s="139" t="s">
        <v>244</v>
      </c>
      <c r="AT255" s="139" t="s">
        <v>230</v>
      </c>
      <c r="AU255" s="139" t="s">
        <v>90</v>
      </c>
      <c r="AY255" s="17" t="s">
        <v>211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7" t="s">
        <v>81</v>
      </c>
      <c r="BK255" s="140">
        <f>ROUND(I255*H255,2)</f>
        <v>0</v>
      </c>
      <c r="BL255" s="17" t="s">
        <v>210</v>
      </c>
      <c r="BM255" s="139" t="s">
        <v>2329</v>
      </c>
    </row>
    <row r="256" spans="2:65" s="1" customFormat="1" ht="11.25" x14ac:dyDescent="0.2">
      <c r="B256" s="32"/>
      <c r="D256" s="141" t="s">
        <v>218</v>
      </c>
      <c r="F256" s="142" t="s">
        <v>2328</v>
      </c>
      <c r="I256" s="143"/>
      <c r="L256" s="32"/>
      <c r="M256" s="144"/>
      <c r="T256" s="56"/>
      <c r="AT256" s="17" t="s">
        <v>218</v>
      </c>
      <c r="AU256" s="17" t="s">
        <v>90</v>
      </c>
    </row>
    <row r="257" spans="2:65" s="1" customFormat="1" ht="16.5" customHeight="1" x14ac:dyDescent="0.2">
      <c r="B257" s="32"/>
      <c r="C257" s="128" t="s">
        <v>316</v>
      </c>
      <c r="D257" s="128" t="s">
        <v>212</v>
      </c>
      <c r="E257" s="129" t="s">
        <v>2330</v>
      </c>
      <c r="F257" s="130" t="s">
        <v>2331</v>
      </c>
      <c r="G257" s="131" t="s">
        <v>2258</v>
      </c>
      <c r="H257" s="132">
        <v>2</v>
      </c>
      <c r="I257" s="133"/>
      <c r="J257" s="134">
        <f>ROUND(I257*H257,2)</f>
        <v>0</v>
      </c>
      <c r="K257" s="130" t="s">
        <v>216</v>
      </c>
      <c r="L257" s="32"/>
      <c r="M257" s="135" t="s">
        <v>1</v>
      </c>
      <c r="N257" s="136" t="s">
        <v>38</v>
      </c>
      <c r="P257" s="137">
        <f>O257*H257</f>
        <v>0</v>
      </c>
      <c r="Q257" s="137">
        <v>1.0189999999999999E-2</v>
      </c>
      <c r="R257" s="137">
        <f>Q257*H257</f>
        <v>2.0379999999999999E-2</v>
      </c>
      <c r="S257" s="137">
        <v>0</v>
      </c>
      <c r="T257" s="138">
        <f>S257*H257</f>
        <v>0</v>
      </c>
      <c r="AR257" s="139" t="s">
        <v>210</v>
      </c>
      <c r="AT257" s="139" t="s">
        <v>212</v>
      </c>
      <c r="AU257" s="139" t="s">
        <v>90</v>
      </c>
      <c r="AY257" s="17" t="s">
        <v>211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17" t="s">
        <v>81</v>
      </c>
      <c r="BK257" s="140">
        <f>ROUND(I257*H257,2)</f>
        <v>0</v>
      </c>
      <c r="BL257" s="17" t="s">
        <v>210</v>
      </c>
      <c r="BM257" s="139" t="s">
        <v>2332</v>
      </c>
    </row>
    <row r="258" spans="2:65" s="1" customFormat="1" ht="11.25" x14ac:dyDescent="0.2">
      <c r="B258" s="32"/>
      <c r="D258" s="141" t="s">
        <v>218</v>
      </c>
      <c r="F258" s="142" t="s">
        <v>2331</v>
      </c>
      <c r="I258" s="143"/>
      <c r="L258" s="32"/>
      <c r="M258" s="144"/>
      <c r="T258" s="56"/>
      <c r="AT258" s="17" t="s">
        <v>218</v>
      </c>
      <c r="AU258" s="17" t="s">
        <v>90</v>
      </c>
    </row>
    <row r="259" spans="2:65" s="1" customFormat="1" ht="16.5" customHeight="1" x14ac:dyDescent="0.2">
      <c r="B259" s="32"/>
      <c r="C259" s="158" t="s">
        <v>323</v>
      </c>
      <c r="D259" s="158" t="s">
        <v>230</v>
      </c>
      <c r="E259" s="159" t="s">
        <v>2333</v>
      </c>
      <c r="F259" s="160" t="s">
        <v>2334</v>
      </c>
      <c r="G259" s="161" t="s">
        <v>2258</v>
      </c>
      <c r="H259" s="162">
        <v>1</v>
      </c>
      <c r="I259" s="163"/>
      <c r="J259" s="164">
        <f>ROUND(I259*H259,2)</f>
        <v>0</v>
      </c>
      <c r="K259" s="160" t="s">
        <v>216</v>
      </c>
      <c r="L259" s="165"/>
      <c r="M259" s="166" t="s">
        <v>1</v>
      </c>
      <c r="N259" s="167" t="s">
        <v>38</v>
      </c>
      <c r="P259" s="137">
        <f>O259*H259</f>
        <v>0</v>
      </c>
      <c r="Q259" s="137">
        <v>0.185</v>
      </c>
      <c r="R259" s="137">
        <f>Q259*H259</f>
        <v>0.185</v>
      </c>
      <c r="S259" s="137">
        <v>0</v>
      </c>
      <c r="T259" s="138">
        <f>S259*H259</f>
        <v>0</v>
      </c>
      <c r="AR259" s="139" t="s">
        <v>244</v>
      </c>
      <c r="AT259" s="139" t="s">
        <v>230</v>
      </c>
      <c r="AU259" s="139" t="s">
        <v>90</v>
      </c>
      <c r="AY259" s="17" t="s">
        <v>211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7" t="s">
        <v>81</v>
      </c>
      <c r="BK259" s="140">
        <f>ROUND(I259*H259,2)</f>
        <v>0</v>
      </c>
      <c r="BL259" s="17" t="s">
        <v>210</v>
      </c>
      <c r="BM259" s="139" t="s">
        <v>2335</v>
      </c>
    </row>
    <row r="260" spans="2:65" s="1" customFormat="1" ht="11.25" x14ac:dyDescent="0.2">
      <c r="B260" s="32"/>
      <c r="D260" s="141" t="s">
        <v>218</v>
      </c>
      <c r="F260" s="142" t="s">
        <v>2334</v>
      </c>
      <c r="I260" s="143"/>
      <c r="L260" s="32"/>
      <c r="M260" s="144"/>
      <c r="T260" s="56"/>
      <c r="AT260" s="17" t="s">
        <v>218</v>
      </c>
      <c r="AU260" s="17" t="s">
        <v>90</v>
      </c>
    </row>
    <row r="261" spans="2:65" s="1" customFormat="1" ht="16.5" customHeight="1" x14ac:dyDescent="0.2">
      <c r="B261" s="32"/>
      <c r="C261" s="158" t="s">
        <v>331</v>
      </c>
      <c r="D261" s="158" t="s">
        <v>230</v>
      </c>
      <c r="E261" s="159" t="s">
        <v>2336</v>
      </c>
      <c r="F261" s="160" t="s">
        <v>2337</v>
      </c>
      <c r="G261" s="161" t="s">
        <v>2258</v>
      </c>
      <c r="H261" s="162">
        <v>1</v>
      </c>
      <c r="I261" s="163"/>
      <c r="J261" s="164">
        <f>ROUND(I261*H261,2)</f>
        <v>0</v>
      </c>
      <c r="K261" s="160" t="s">
        <v>216</v>
      </c>
      <c r="L261" s="165"/>
      <c r="M261" s="166" t="s">
        <v>1</v>
      </c>
      <c r="N261" s="167" t="s">
        <v>38</v>
      </c>
      <c r="P261" s="137">
        <f>O261*H261</f>
        <v>0</v>
      </c>
      <c r="Q261" s="137">
        <v>0.39600000000000002</v>
      </c>
      <c r="R261" s="137">
        <f>Q261*H261</f>
        <v>0.39600000000000002</v>
      </c>
      <c r="S261" s="137">
        <v>0</v>
      </c>
      <c r="T261" s="138">
        <f>S261*H261</f>
        <v>0</v>
      </c>
      <c r="AR261" s="139" t="s">
        <v>244</v>
      </c>
      <c r="AT261" s="139" t="s">
        <v>230</v>
      </c>
      <c r="AU261" s="139" t="s">
        <v>90</v>
      </c>
      <c r="AY261" s="17" t="s">
        <v>211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17" t="s">
        <v>81</v>
      </c>
      <c r="BK261" s="140">
        <f>ROUND(I261*H261,2)</f>
        <v>0</v>
      </c>
      <c r="BL261" s="17" t="s">
        <v>210</v>
      </c>
      <c r="BM261" s="139" t="s">
        <v>2338</v>
      </c>
    </row>
    <row r="262" spans="2:65" s="1" customFormat="1" ht="11.25" x14ac:dyDescent="0.2">
      <c r="B262" s="32"/>
      <c r="D262" s="141" t="s">
        <v>218</v>
      </c>
      <c r="F262" s="142" t="s">
        <v>2337</v>
      </c>
      <c r="I262" s="143"/>
      <c r="L262" s="32"/>
      <c r="M262" s="144"/>
      <c r="T262" s="56"/>
      <c r="AT262" s="17" t="s">
        <v>218</v>
      </c>
      <c r="AU262" s="17" t="s">
        <v>90</v>
      </c>
    </row>
    <row r="263" spans="2:65" s="1" customFormat="1" ht="16.5" customHeight="1" x14ac:dyDescent="0.2">
      <c r="B263" s="32"/>
      <c r="C263" s="158" t="s">
        <v>338</v>
      </c>
      <c r="D263" s="158" t="s">
        <v>230</v>
      </c>
      <c r="E263" s="159" t="s">
        <v>2339</v>
      </c>
      <c r="F263" s="160" t="s">
        <v>2340</v>
      </c>
      <c r="G263" s="161" t="s">
        <v>2258</v>
      </c>
      <c r="H263" s="162">
        <v>1</v>
      </c>
      <c r="I263" s="163"/>
      <c r="J263" s="164">
        <f>ROUND(I263*H263,2)</f>
        <v>0</v>
      </c>
      <c r="K263" s="160" t="s">
        <v>216</v>
      </c>
      <c r="L263" s="165"/>
      <c r="M263" s="166" t="s">
        <v>1</v>
      </c>
      <c r="N263" s="167" t="s">
        <v>38</v>
      </c>
      <c r="P263" s="137">
        <f>O263*H263</f>
        <v>0</v>
      </c>
      <c r="Q263" s="137">
        <v>0.44900000000000001</v>
      </c>
      <c r="R263" s="137">
        <f>Q263*H263</f>
        <v>0.44900000000000001</v>
      </c>
      <c r="S263" s="137">
        <v>0</v>
      </c>
      <c r="T263" s="138">
        <f>S263*H263</f>
        <v>0</v>
      </c>
      <c r="AR263" s="139" t="s">
        <v>244</v>
      </c>
      <c r="AT263" s="139" t="s">
        <v>230</v>
      </c>
      <c r="AU263" s="139" t="s">
        <v>90</v>
      </c>
      <c r="AY263" s="17" t="s">
        <v>211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17" t="s">
        <v>81</v>
      </c>
      <c r="BK263" s="140">
        <f>ROUND(I263*H263,2)</f>
        <v>0</v>
      </c>
      <c r="BL263" s="17" t="s">
        <v>210</v>
      </c>
      <c r="BM263" s="139" t="s">
        <v>2341</v>
      </c>
    </row>
    <row r="264" spans="2:65" s="1" customFormat="1" ht="11.25" x14ac:dyDescent="0.2">
      <c r="B264" s="32"/>
      <c r="D264" s="141" t="s">
        <v>218</v>
      </c>
      <c r="F264" s="142" t="s">
        <v>2340</v>
      </c>
      <c r="I264" s="143"/>
      <c r="L264" s="32"/>
      <c r="M264" s="144"/>
      <c r="T264" s="56"/>
      <c r="AT264" s="17" t="s">
        <v>218</v>
      </c>
      <c r="AU264" s="17" t="s">
        <v>90</v>
      </c>
    </row>
    <row r="265" spans="2:65" s="1" customFormat="1" ht="16.5" customHeight="1" x14ac:dyDescent="0.2">
      <c r="B265" s="32"/>
      <c r="C265" s="128" t="s">
        <v>343</v>
      </c>
      <c r="D265" s="128" t="s">
        <v>212</v>
      </c>
      <c r="E265" s="129" t="s">
        <v>2342</v>
      </c>
      <c r="F265" s="130" t="s">
        <v>2343</v>
      </c>
      <c r="G265" s="131" t="s">
        <v>2258</v>
      </c>
      <c r="H265" s="132">
        <v>3</v>
      </c>
      <c r="I265" s="133"/>
      <c r="J265" s="134">
        <f>ROUND(I265*H265,2)</f>
        <v>0</v>
      </c>
      <c r="K265" s="130" t="s">
        <v>216</v>
      </c>
      <c r="L265" s="32"/>
      <c r="M265" s="135" t="s">
        <v>1</v>
      </c>
      <c r="N265" s="136" t="s">
        <v>38</v>
      </c>
      <c r="P265" s="137">
        <f>O265*H265</f>
        <v>0</v>
      </c>
      <c r="Q265" s="137">
        <v>3.4470000000000001E-2</v>
      </c>
      <c r="R265" s="137">
        <f>Q265*H265</f>
        <v>0.10341</v>
      </c>
      <c r="S265" s="137">
        <v>0</v>
      </c>
      <c r="T265" s="138">
        <f>S265*H265</f>
        <v>0</v>
      </c>
      <c r="AR265" s="139" t="s">
        <v>210</v>
      </c>
      <c r="AT265" s="139" t="s">
        <v>212</v>
      </c>
      <c r="AU265" s="139" t="s">
        <v>90</v>
      </c>
      <c r="AY265" s="17" t="s">
        <v>211</v>
      </c>
      <c r="BE265" s="140">
        <f>IF(N265="základní",J265,0)</f>
        <v>0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17" t="s">
        <v>81</v>
      </c>
      <c r="BK265" s="140">
        <f>ROUND(I265*H265,2)</f>
        <v>0</v>
      </c>
      <c r="BL265" s="17" t="s">
        <v>210</v>
      </c>
      <c r="BM265" s="139" t="s">
        <v>2344</v>
      </c>
    </row>
    <row r="266" spans="2:65" s="1" customFormat="1" ht="19.5" x14ac:dyDescent="0.2">
      <c r="B266" s="32"/>
      <c r="D266" s="141" t="s">
        <v>218</v>
      </c>
      <c r="F266" s="142" t="s">
        <v>2345</v>
      </c>
      <c r="I266" s="143"/>
      <c r="L266" s="32"/>
      <c r="M266" s="144"/>
      <c r="T266" s="56"/>
      <c r="AT266" s="17" t="s">
        <v>218</v>
      </c>
      <c r="AU266" s="17" t="s">
        <v>90</v>
      </c>
    </row>
    <row r="267" spans="2:65" s="12" customFormat="1" ht="11.25" x14ac:dyDescent="0.2">
      <c r="B267" s="151"/>
      <c r="D267" s="141" t="s">
        <v>220</v>
      </c>
      <c r="E267" s="152" t="s">
        <v>1</v>
      </c>
      <c r="F267" s="153" t="s">
        <v>234</v>
      </c>
      <c r="H267" s="154">
        <v>3</v>
      </c>
      <c r="I267" s="155"/>
      <c r="L267" s="151"/>
      <c r="M267" s="156"/>
      <c r="T267" s="157"/>
      <c r="AT267" s="152" t="s">
        <v>220</v>
      </c>
      <c r="AU267" s="152" t="s">
        <v>90</v>
      </c>
      <c r="AV267" s="12" t="s">
        <v>90</v>
      </c>
      <c r="AW267" s="12" t="s">
        <v>30</v>
      </c>
      <c r="AX267" s="12" t="s">
        <v>81</v>
      </c>
      <c r="AY267" s="152" t="s">
        <v>211</v>
      </c>
    </row>
    <row r="268" spans="2:65" s="10" customFormat="1" ht="22.9" customHeight="1" x14ac:dyDescent="0.2">
      <c r="B268" s="118"/>
      <c r="D268" s="119" t="s">
        <v>72</v>
      </c>
      <c r="E268" s="176" t="s">
        <v>515</v>
      </c>
      <c r="F268" s="176" t="s">
        <v>516</v>
      </c>
      <c r="I268" s="121"/>
      <c r="J268" s="177">
        <f>BK268</f>
        <v>0</v>
      </c>
      <c r="L268" s="118"/>
      <c r="M268" s="123"/>
      <c r="P268" s="124">
        <f>SUM(P269:P273)</f>
        <v>0</v>
      </c>
      <c r="R268" s="124">
        <f>SUM(R269:R273)</f>
        <v>1.56E-3</v>
      </c>
      <c r="T268" s="125">
        <f>SUM(T269:T273)</f>
        <v>0</v>
      </c>
      <c r="AR268" s="119" t="s">
        <v>81</v>
      </c>
      <c r="AT268" s="126" t="s">
        <v>72</v>
      </c>
      <c r="AU268" s="126" t="s">
        <v>81</v>
      </c>
      <c r="AY268" s="119" t="s">
        <v>211</v>
      </c>
      <c r="BK268" s="127">
        <f>SUM(BK269:BK273)</f>
        <v>0</v>
      </c>
    </row>
    <row r="269" spans="2:65" s="1" customFormat="1" ht="21.75" customHeight="1" x14ac:dyDescent="0.2">
      <c r="B269" s="32"/>
      <c r="C269" s="128" t="s">
        <v>350</v>
      </c>
      <c r="D269" s="128" t="s">
        <v>212</v>
      </c>
      <c r="E269" s="129" t="s">
        <v>2346</v>
      </c>
      <c r="F269" s="130" t="s">
        <v>2347</v>
      </c>
      <c r="G269" s="131" t="s">
        <v>2289</v>
      </c>
      <c r="H269" s="132">
        <v>2.6</v>
      </c>
      <c r="I269" s="133"/>
      <c r="J269" s="134">
        <f>ROUND(I269*H269,2)</f>
        <v>0</v>
      </c>
      <c r="K269" s="130" t="s">
        <v>216</v>
      </c>
      <c r="L269" s="32"/>
      <c r="M269" s="135" t="s">
        <v>1</v>
      </c>
      <c r="N269" s="136" t="s">
        <v>38</v>
      </c>
      <c r="P269" s="137">
        <f>O269*H269</f>
        <v>0</v>
      </c>
      <c r="Q269" s="137">
        <v>5.9999999999999995E-4</v>
      </c>
      <c r="R269" s="137">
        <f>Q269*H269</f>
        <v>1.56E-3</v>
      </c>
      <c r="S269" s="137">
        <v>0</v>
      </c>
      <c r="T269" s="138">
        <f>S269*H269</f>
        <v>0</v>
      </c>
      <c r="AR269" s="139" t="s">
        <v>210</v>
      </c>
      <c r="AT269" s="139" t="s">
        <v>212</v>
      </c>
      <c r="AU269" s="139" t="s">
        <v>90</v>
      </c>
      <c r="AY269" s="17" t="s">
        <v>211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17" t="s">
        <v>81</v>
      </c>
      <c r="BK269" s="140">
        <f>ROUND(I269*H269,2)</f>
        <v>0</v>
      </c>
      <c r="BL269" s="17" t="s">
        <v>210</v>
      </c>
      <c r="BM269" s="139" t="s">
        <v>2348</v>
      </c>
    </row>
    <row r="270" spans="2:65" s="1" customFormat="1" ht="19.5" x14ac:dyDescent="0.2">
      <c r="B270" s="32"/>
      <c r="D270" s="141" t="s">
        <v>218</v>
      </c>
      <c r="F270" s="142" t="s">
        <v>2349</v>
      </c>
      <c r="I270" s="143"/>
      <c r="L270" s="32"/>
      <c r="M270" s="144"/>
      <c r="T270" s="56"/>
      <c r="AT270" s="17" t="s">
        <v>218</v>
      </c>
      <c r="AU270" s="17" t="s">
        <v>90</v>
      </c>
    </row>
    <row r="271" spans="2:65" s="1" customFormat="1" ht="16.5" customHeight="1" x14ac:dyDescent="0.2">
      <c r="B271" s="32"/>
      <c r="C271" s="128" t="s">
        <v>360</v>
      </c>
      <c r="D271" s="128" t="s">
        <v>212</v>
      </c>
      <c r="E271" s="129" t="s">
        <v>2350</v>
      </c>
      <c r="F271" s="130" t="s">
        <v>2351</v>
      </c>
      <c r="G271" s="131" t="s">
        <v>2289</v>
      </c>
      <c r="H271" s="132">
        <v>2.6</v>
      </c>
      <c r="I271" s="133"/>
      <c r="J271" s="134">
        <f>ROUND(I271*H271,2)</f>
        <v>0</v>
      </c>
      <c r="K271" s="130" t="s">
        <v>216</v>
      </c>
      <c r="L271" s="32"/>
      <c r="M271" s="135" t="s">
        <v>1</v>
      </c>
      <c r="N271" s="136" t="s">
        <v>38</v>
      </c>
      <c r="P271" s="137">
        <f>O271*H271</f>
        <v>0</v>
      </c>
      <c r="Q271" s="137">
        <v>0</v>
      </c>
      <c r="R271" s="137">
        <f>Q271*H271</f>
        <v>0</v>
      </c>
      <c r="S271" s="137">
        <v>0</v>
      </c>
      <c r="T271" s="138">
        <f>S271*H271</f>
        <v>0</v>
      </c>
      <c r="AR271" s="139" t="s">
        <v>210</v>
      </c>
      <c r="AT271" s="139" t="s">
        <v>212</v>
      </c>
      <c r="AU271" s="139" t="s">
        <v>90</v>
      </c>
      <c r="AY271" s="17" t="s">
        <v>211</v>
      </c>
      <c r="BE271" s="140">
        <f>IF(N271="základní",J271,0)</f>
        <v>0</v>
      </c>
      <c r="BF271" s="140">
        <f>IF(N271="snížená",J271,0)</f>
        <v>0</v>
      </c>
      <c r="BG271" s="140">
        <f>IF(N271="zákl. přenesená",J271,0)</f>
        <v>0</v>
      </c>
      <c r="BH271" s="140">
        <f>IF(N271="sníž. přenesená",J271,0)</f>
        <v>0</v>
      </c>
      <c r="BI271" s="140">
        <f>IF(N271="nulová",J271,0)</f>
        <v>0</v>
      </c>
      <c r="BJ271" s="17" t="s">
        <v>81</v>
      </c>
      <c r="BK271" s="140">
        <f>ROUND(I271*H271,2)</f>
        <v>0</v>
      </c>
      <c r="BL271" s="17" t="s">
        <v>210</v>
      </c>
      <c r="BM271" s="139" t="s">
        <v>2352</v>
      </c>
    </row>
    <row r="272" spans="2:65" s="1" customFormat="1" ht="11.25" x14ac:dyDescent="0.2">
      <c r="B272" s="32"/>
      <c r="D272" s="141" t="s">
        <v>218</v>
      </c>
      <c r="F272" s="142" t="s">
        <v>2353</v>
      </c>
      <c r="I272" s="143"/>
      <c r="L272" s="32"/>
      <c r="M272" s="144"/>
      <c r="T272" s="56"/>
      <c r="AT272" s="17" t="s">
        <v>218</v>
      </c>
      <c r="AU272" s="17" t="s">
        <v>90</v>
      </c>
    </row>
    <row r="273" spans="2:65" s="12" customFormat="1" ht="11.25" x14ac:dyDescent="0.2">
      <c r="B273" s="151"/>
      <c r="D273" s="141" t="s">
        <v>220</v>
      </c>
      <c r="E273" s="152" t="s">
        <v>1</v>
      </c>
      <c r="F273" s="153" t="s">
        <v>2354</v>
      </c>
      <c r="H273" s="154">
        <v>2.6</v>
      </c>
      <c r="I273" s="155"/>
      <c r="L273" s="151"/>
      <c r="M273" s="156"/>
      <c r="T273" s="157"/>
      <c r="AT273" s="152" t="s">
        <v>220</v>
      </c>
      <c r="AU273" s="152" t="s">
        <v>90</v>
      </c>
      <c r="AV273" s="12" t="s">
        <v>90</v>
      </c>
      <c r="AW273" s="12" t="s">
        <v>30</v>
      </c>
      <c r="AX273" s="12" t="s">
        <v>81</v>
      </c>
      <c r="AY273" s="152" t="s">
        <v>211</v>
      </c>
    </row>
    <row r="274" spans="2:65" s="10" customFormat="1" ht="22.9" customHeight="1" x14ac:dyDescent="0.2">
      <c r="B274" s="118"/>
      <c r="D274" s="119" t="s">
        <v>72</v>
      </c>
      <c r="E274" s="176" t="s">
        <v>2132</v>
      </c>
      <c r="F274" s="176" t="s">
        <v>2133</v>
      </c>
      <c r="I274" s="121"/>
      <c r="J274" s="177">
        <f>BK274</f>
        <v>0</v>
      </c>
      <c r="L274" s="118"/>
      <c r="M274" s="123"/>
      <c r="P274" s="124">
        <f>SUM(P275:P276)</f>
        <v>0</v>
      </c>
      <c r="R274" s="124">
        <f>SUM(R275:R276)</f>
        <v>0</v>
      </c>
      <c r="T274" s="125">
        <f>SUM(T275:T276)</f>
        <v>0</v>
      </c>
      <c r="AR274" s="119" t="s">
        <v>81</v>
      </c>
      <c r="AT274" s="126" t="s">
        <v>72</v>
      </c>
      <c r="AU274" s="126" t="s">
        <v>81</v>
      </c>
      <c r="AY274" s="119" t="s">
        <v>211</v>
      </c>
      <c r="BK274" s="127">
        <f>SUM(BK275:BK276)</f>
        <v>0</v>
      </c>
    </row>
    <row r="275" spans="2:65" s="1" customFormat="1" ht="16.5" customHeight="1" x14ac:dyDescent="0.2">
      <c r="B275" s="32"/>
      <c r="C275" s="128" t="s">
        <v>366</v>
      </c>
      <c r="D275" s="128" t="s">
        <v>212</v>
      </c>
      <c r="E275" s="129" t="s">
        <v>2355</v>
      </c>
      <c r="F275" s="130" t="s">
        <v>2356</v>
      </c>
      <c r="G275" s="131" t="s">
        <v>2219</v>
      </c>
      <c r="H275" s="132">
        <v>72.968999999999994</v>
      </c>
      <c r="I275" s="133"/>
      <c r="J275" s="134">
        <f>ROUND(I275*H275,2)</f>
        <v>0</v>
      </c>
      <c r="K275" s="130" t="s">
        <v>216</v>
      </c>
      <c r="L275" s="32"/>
      <c r="M275" s="135" t="s">
        <v>1</v>
      </c>
      <c r="N275" s="136" t="s">
        <v>38</v>
      </c>
      <c r="P275" s="137">
        <f>O275*H275</f>
        <v>0</v>
      </c>
      <c r="Q275" s="137">
        <v>0</v>
      </c>
      <c r="R275" s="137">
        <f>Q275*H275</f>
        <v>0</v>
      </c>
      <c r="S275" s="137">
        <v>0</v>
      </c>
      <c r="T275" s="138">
        <f>S275*H275</f>
        <v>0</v>
      </c>
      <c r="AR275" s="139" t="s">
        <v>210</v>
      </c>
      <c r="AT275" s="139" t="s">
        <v>212</v>
      </c>
      <c r="AU275" s="139" t="s">
        <v>90</v>
      </c>
      <c r="AY275" s="17" t="s">
        <v>211</v>
      </c>
      <c r="BE275" s="140">
        <f>IF(N275="základní",J275,0)</f>
        <v>0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17" t="s">
        <v>81</v>
      </c>
      <c r="BK275" s="140">
        <f>ROUND(I275*H275,2)</f>
        <v>0</v>
      </c>
      <c r="BL275" s="17" t="s">
        <v>210</v>
      </c>
      <c r="BM275" s="139" t="s">
        <v>2357</v>
      </c>
    </row>
    <row r="276" spans="2:65" s="1" customFormat="1" ht="19.5" x14ac:dyDescent="0.2">
      <c r="B276" s="32"/>
      <c r="D276" s="141" t="s">
        <v>218</v>
      </c>
      <c r="F276" s="142" t="s">
        <v>2358</v>
      </c>
      <c r="I276" s="143"/>
      <c r="L276" s="32"/>
      <c r="M276" s="144"/>
      <c r="T276" s="56"/>
      <c r="AT276" s="17" t="s">
        <v>218</v>
      </c>
      <c r="AU276" s="17" t="s">
        <v>90</v>
      </c>
    </row>
    <row r="277" spans="2:65" s="10" customFormat="1" ht="25.9" customHeight="1" x14ac:dyDescent="0.2">
      <c r="B277" s="118"/>
      <c r="D277" s="119" t="s">
        <v>72</v>
      </c>
      <c r="E277" s="120" t="s">
        <v>2359</v>
      </c>
      <c r="F277" s="120" t="s">
        <v>2360</v>
      </c>
      <c r="I277" s="121"/>
      <c r="J277" s="122">
        <f>BK277</f>
        <v>0</v>
      </c>
      <c r="L277" s="118"/>
      <c r="M277" s="123"/>
      <c r="P277" s="124">
        <f>P278</f>
        <v>0</v>
      </c>
      <c r="R277" s="124">
        <f>R278</f>
        <v>6.0000000000000001E-3</v>
      </c>
      <c r="T277" s="125">
        <f>T278</f>
        <v>0</v>
      </c>
      <c r="AR277" s="119" t="s">
        <v>90</v>
      </c>
      <c r="AT277" s="126" t="s">
        <v>72</v>
      </c>
      <c r="AU277" s="126" t="s">
        <v>73</v>
      </c>
      <c r="AY277" s="119" t="s">
        <v>211</v>
      </c>
      <c r="BK277" s="127">
        <f>BK278</f>
        <v>0</v>
      </c>
    </row>
    <row r="278" spans="2:65" s="10" customFormat="1" ht="22.9" customHeight="1" x14ac:dyDescent="0.2">
      <c r="B278" s="118"/>
      <c r="D278" s="119" t="s">
        <v>72</v>
      </c>
      <c r="E278" s="176" t="s">
        <v>1393</v>
      </c>
      <c r="F278" s="176" t="s">
        <v>1394</v>
      </c>
      <c r="I278" s="121"/>
      <c r="J278" s="177">
        <f>BK278</f>
        <v>0</v>
      </c>
      <c r="L278" s="118"/>
      <c r="M278" s="123"/>
      <c r="P278" s="124">
        <f>SUM(P279:P284)</f>
        <v>0</v>
      </c>
      <c r="R278" s="124">
        <f>SUM(R279:R284)</f>
        <v>6.0000000000000001E-3</v>
      </c>
      <c r="T278" s="125">
        <f>SUM(T279:T284)</f>
        <v>0</v>
      </c>
      <c r="AR278" s="119" t="s">
        <v>90</v>
      </c>
      <c r="AT278" s="126" t="s">
        <v>72</v>
      </c>
      <c r="AU278" s="126" t="s">
        <v>81</v>
      </c>
      <c r="AY278" s="119" t="s">
        <v>211</v>
      </c>
      <c r="BK278" s="127">
        <f>SUM(BK279:BK284)</f>
        <v>0</v>
      </c>
    </row>
    <row r="279" spans="2:65" s="1" customFormat="1" ht="16.5" customHeight="1" x14ac:dyDescent="0.2">
      <c r="B279" s="32"/>
      <c r="C279" s="128" t="s">
        <v>374</v>
      </c>
      <c r="D279" s="128" t="s">
        <v>212</v>
      </c>
      <c r="E279" s="129" t="s">
        <v>2361</v>
      </c>
      <c r="F279" s="130" t="s">
        <v>2362</v>
      </c>
      <c r="G279" s="131" t="s">
        <v>2258</v>
      </c>
      <c r="H279" s="132">
        <v>4</v>
      </c>
      <c r="I279" s="133"/>
      <c r="J279" s="134">
        <f>ROUND(I279*H279,2)</f>
        <v>0</v>
      </c>
      <c r="K279" s="130" t="s">
        <v>216</v>
      </c>
      <c r="L279" s="32"/>
      <c r="M279" s="135" t="s">
        <v>1</v>
      </c>
      <c r="N279" s="136" t="s">
        <v>38</v>
      </c>
      <c r="P279" s="137">
        <f>O279*H279</f>
        <v>0</v>
      </c>
      <c r="Q279" s="137">
        <v>0</v>
      </c>
      <c r="R279" s="137">
        <f>Q279*H279</f>
        <v>0</v>
      </c>
      <c r="S279" s="137">
        <v>0</v>
      </c>
      <c r="T279" s="138">
        <f>S279*H279</f>
        <v>0</v>
      </c>
      <c r="AR279" s="139" t="s">
        <v>597</v>
      </c>
      <c r="AT279" s="139" t="s">
        <v>212</v>
      </c>
      <c r="AU279" s="139" t="s">
        <v>90</v>
      </c>
      <c r="AY279" s="17" t="s">
        <v>211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17" t="s">
        <v>81</v>
      </c>
      <c r="BK279" s="140">
        <f>ROUND(I279*H279,2)</f>
        <v>0</v>
      </c>
      <c r="BL279" s="17" t="s">
        <v>597</v>
      </c>
      <c r="BM279" s="139" t="s">
        <v>2363</v>
      </c>
    </row>
    <row r="280" spans="2:65" s="1" customFormat="1" ht="11.25" x14ac:dyDescent="0.2">
      <c r="B280" s="32"/>
      <c r="D280" s="141" t="s">
        <v>218</v>
      </c>
      <c r="F280" s="142" t="s">
        <v>2364</v>
      </c>
      <c r="I280" s="143"/>
      <c r="L280" s="32"/>
      <c r="M280" s="144"/>
      <c r="T280" s="56"/>
      <c r="AT280" s="17" t="s">
        <v>218</v>
      </c>
      <c r="AU280" s="17" t="s">
        <v>90</v>
      </c>
    </row>
    <row r="281" spans="2:65" s="1" customFormat="1" ht="16.5" customHeight="1" x14ac:dyDescent="0.2">
      <c r="B281" s="32"/>
      <c r="C281" s="158" t="s">
        <v>380</v>
      </c>
      <c r="D281" s="158" t="s">
        <v>230</v>
      </c>
      <c r="E281" s="159" t="s">
        <v>2365</v>
      </c>
      <c r="F281" s="160" t="s">
        <v>2366</v>
      </c>
      <c r="G281" s="161" t="s">
        <v>2258</v>
      </c>
      <c r="H281" s="162">
        <v>4</v>
      </c>
      <c r="I281" s="163"/>
      <c r="J281" s="164">
        <f>ROUND(I281*H281,2)</f>
        <v>0</v>
      </c>
      <c r="K281" s="160" t="s">
        <v>1</v>
      </c>
      <c r="L281" s="165"/>
      <c r="M281" s="166" t="s">
        <v>1</v>
      </c>
      <c r="N281" s="167" t="s">
        <v>38</v>
      </c>
      <c r="P281" s="137">
        <f>O281*H281</f>
        <v>0</v>
      </c>
      <c r="Q281" s="137">
        <v>1.5E-3</v>
      </c>
      <c r="R281" s="137">
        <f>Q281*H281</f>
        <v>6.0000000000000001E-3</v>
      </c>
      <c r="S281" s="137">
        <v>0</v>
      </c>
      <c r="T281" s="138">
        <f>S281*H281</f>
        <v>0</v>
      </c>
      <c r="AR281" s="139" t="s">
        <v>297</v>
      </c>
      <c r="AT281" s="139" t="s">
        <v>230</v>
      </c>
      <c r="AU281" s="139" t="s">
        <v>90</v>
      </c>
      <c r="AY281" s="17" t="s">
        <v>211</v>
      </c>
      <c r="BE281" s="140">
        <f>IF(N281="základní",J281,0)</f>
        <v>0</v>
      </c>
      <c r="BF281" s="140">
        <f>IF(N281="snížená",J281,0)</f>
        <v>0</v>
      </c>
      <c r="BG281" s="140">
        <f>IF(N281="zákl. přenesená",J281,0)</f>
        <v>0</v>
      </c>
      <c r="BH281" s="140">
        <f>IF(N281="sníž. přenesená",J281,0)</f>
        <v>0</v>
      </c>
      <c r="BI281" s="140">
        <f>IF(N281="nulová",J281,0)</f>
        <v>0</v>
      </c>
      <c r="BJ281" s="17" t="s">
        <v>81</v>
      </c>
      <c r="BK281" s="140">
        <f>ROUND(I281*H281,2)</f>
        <v>0</v>
      </c>
      <c r="BL281" s="17" t="s">
        <v>597</v>
      </c>
      <c r="BM281" s="139" t="s">
        <v>2367</v>
      </c>
    </row>
    <row r="282" spans="2:65" s="1" customFormat="1" ht="11.25" x14ac:dyDescent="0.2">
      <c r="B282" s="32"/>
      <c r="D282" s="141" t="s">
        <v>218</v>
      </c>
      <c r="F282" s="142" t="s">
        <v>2366</v>
      </c>
      <c r="I282" s="143"/>
      <c r="L282" s="32"/>
      <c r="M282" s="144"/>
      <c r="T282" s="56"/>
      <c r="AT282" s="17" t="s">
        <v>218</v>
      </c>
      <c r="AU282" s="17" t="s">
        <v>90</v>
      </c>
    </row>
    <row r="283" spans="2:65" s="1" customFormat="1" ht="16.5" customHeight="1" x14ac:dyDescent="0.2">
      <c r="B283" s="32"/>
      <c r="C283" s="128" t="s">
        <v>386</v>
      </c>
      <c r="D283" s="128" t="s">
        <v>212</v>
      </c>
      <c r="E283" s="129" t="s">
        <v>2368</v>
      </c>
      <c r="F283" s="130" t="s">
        <v>2369</v>
      </c>
      <c r="G283" s="131" t="s">
        <v>1317</v>
      </c>
      <c r="H283" s="171"/>
      <c r="I283" s="133"/>
      <c r="J283" s="134">
        <f>ROUND(I283*H283,2)</f>
        <v>0</v>
      </c>
      <c r="K283" s="130" t="s">
        <v>216</v>
      </c>
      <c r="L283" s="32"/>
      <c r="M283" s="135" t="s">
        <v>1</v>
      </c>
      <c r="N283" s="136" t="s">
        <v>38</v>
      </c>
      <c r="P283" s="137">
        <f>O283*H283</f>
        <v>0</v>
      </c>
      <c r="Q283" s="137">
        <v>0</v>
      </c>
      <c r="R283" s="137">
        <f>Q283*H283</f>
        <v>0</v>
      </c>
      <c r="S283" s="137">
        <v>0</v>
      </c>
      <c r="T283" s="138">
        <f>S283*H283</f>
        <v>0</v>
      </c>
      <c r="AR283" s="139" t="s">
        <v>597</v>
      </c>
      <c r="AT283" s="139" t="s">
        <v>212</v>
      </c>
      <c r="AU283" s="139" t="s">
        <v>90</v>
      </c>
      <c r="AY283" s="17" t="s">
        <v>211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17" t="s">
        <v>81</v>
      </c>
      <c r="BK283" s="140">
        <f>ROUND(I283*H283,2)</f>
        <v>0</v>
      </c>
      <c r="BL283" s="17" t="s">
        <v>597</v>
      </c>
      <c r="BM283" s="139" t="s">
        <v>2370</v>
      </c>
    </row>
    <row r="284" spans="2:65" s="1" customFormat="1" ht="19.5" x14ac:dyDescent="0.2">
      <c r="B284" s="32"/>
      <c r="D284" s="141" t="s">
        <v>218</v>
      </c>
      <c r="F284" s="142" t="s">
        <v>2371</v>
      </c>
      <c r="I284" s="143"/>
      <c r="L284" s="32"/>
      <c r="M284" s="168"/>
      <c r="N284" s="169"/>
      <c r="O284" s="169"/>
      <c r="P284" s="169"/>
      <c r="Q284" s="169"/>
      <c r="R284" s="169"/>
      <c r="S284" s="169"/>
      <c r="T284" s="170"/>
      <c r="AT284" s="17" t="s">
        <v>218</v>
      </c>
      <c r="AU284" s="17" t="s">
        <v>90</v>
      </c>
    </row>
    <row r="285" spans="2:65" s="1" customFormat="1" ht="6.95" customHeight="1" x14ac:dyDescent="0.2">
      <c r="B285" s="44"/>
      <c r="C285" s="45"/>
      <c r="D285" s="45"/>
      <c r="E285" s="45"/>
      <c r="F285" s="45"/>
      <c r="G285" s="45"/>
      <c r="H285" s="45"/>
      <c r="I285" s="45"/>
      <c r="J285" s="45"/>
      <c r="K285" s="45"/>
      <c r="L285" s="32"/>
    </row>
  </sheetData>
  <sheetProtection algorithmName="SHA-512" hashValue="Q4t9HNviPJ7TFf9pPmUGWXZUVi6sFBbpORvnjhMJH6DLzfLOAmztVSx2V0Cwqsvd6cYexm55i6wzYJ5v9WaYhQ==" saltValue="MWiTOaNppAfo9US/yQjA1wroqGd16dVUgtwKnmzJd6O+2RsSjyRKJzM2G9OuumF+MSPiG6+uckA74iL+fNEaEw==" spinCount="100000" sheet="1" objects="1" scenarios="1" formatColumns="0" formatRows="0" autoFilter="0"/>
  <autoFilter ref="C125:K284" xr:uid="{00000000-0009-0000-0000-000003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3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93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98</v>
      </c>
      <c r="L4" s="20"/>
      <c r="M4" s="89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39" t="str">
        <f>'Rekapitulace stavby'!K6</f>
        <v>Spolkové zázemí na hřišti - Hynčice</v>
      </c>
      <c r="F7" s="240"/>
      <c r="G7" s="240"/>
      <c r="H7" s="240"/>
      <c r="L7" s="20"/>
    </row>
    <row r="8" spans="2:46" s="1" customFormat="1" ht="12" customHeight="1" x14ac:dyDescent="0.2">
      <c r="B8" s="32"/>
      <c r="D8" s="27" t="s">
        <v>107</v>
      </c>
      <c r="L8" s="32"/>
    </row>
    <row r="9" spans="2:46" s="1" customFormat="1" ht="16.5" customHeight="1" x14ac:dyDescent="0.2">
      <c r="B9" s="32"/>
      <c r="E9" s="201" t="s">
        <v>2372</v>
      </c>
      <c r="F9" s="241"/>
      <c r="G9" s="241"/>
      <c r="H9" s="241"/>
      <c r="L9" s="32"/>
    </row>
    <row r="10" spans="2:46" s="1" customFormat="1" ht="11.25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11. 5. 2023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42" t="str">
        <f>'Rekapitulace stavby'!E14</f>
        <v>Vyplň údaj</v>
      </c>
      <c r="F18" s="223"/>
      <c r="G18" s="223"/>
      <c r="H18" s="223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0"/>
      <c r="E27" s="228" t="s">
        <v>1</v>
      </c>
      <c r="F27" s="228"/>
      <c r="G27" s="228"/>
      <c r="H27" s="228"/>
      <c r="L27" s="90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2" t="s">
        <v>33</v>
      </c>
      <c r="J30" s="66">
        <f>ROUND(J119,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93">
        <f>ROUND((SUM(BE119:BE142)),  2)</f>
        <v>0</v>
      </c>
      <c r="I33" s="94">
        <v>0.21</v>
      </c>
      <c r="J33" s="93">
        <f>ROUND(((SUM(BE119:BE142))*I33),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93">
        <f>ROUND((SUM(BF119:BF142)),  2)</f>
        <v>0</v>
      </c>
      <c r="I34" s="94">
        <v>0.15</v>
      </c>
      <c r="J34" s="93">
        <f>ROUND(((SUM(BF119:BF142))*I34),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93">
        <f>ROUND((SUM(BG119:BG142)),  2)</f>
        <v>0</v>
      </c>
      <c r="I35" s="94">
        <v>0.21</v>
      </c>
      <c r="J35" s="93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93">
        <f>ROUND((SUM(BH119:BH142)),  2)</f>
        <v>0</v>
      </c>
      <c r="I36" s="94">
        <v>0.15</v>
      </c>
      <c r="J36" s="93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93">
        <f>ROUND((SUM(BI119:BI142)),  2)</f>
        <v>0</v>
      </c>
      <c r="I37" s="94">
        <v>0</v>
      </c>
      <c r="J37" s="93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5"/>
      <c r="D39" s="96" t="s">
        <v>43</v>
      </c>
      <c r="E39" s="57"/>
      <c r="F39" s="57"/>
      <c r="G39" s="97" t="s">
        <v>44</v>
      </c>
      <c r="H39" s="98" t="s">
        <v>45</v>
      </c>
      <c r="I39" s="57"/>
      <c r="J39" s="99">
        <f>SUM(J30:J37)</f>
        <v>0</v>
      </c>
      <c r="K39" s="100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1" t="s">
        <v>49</v>
      </c>
      <c r="G61" s="43" t="s">
        <v>48</v>
      </c>
      <c r="H61" s="34"/>
      <c r="I61" s="34"/>
      <c r="J61" s="102" t="s">
        <v>49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1" t="s">
        <v>49</v>
      </c>
      <c r="G76" s="43" t="s">
        <v>48</v>
      </c>
      <c r="H76" s="34"/>
      <c r="I76" s="34"/>
      <c r="J76" s="102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179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39" t="str">
        <f>E7</f>
        <v>Spolkové zázemí na hřišti - Hynčice</v>
      </c>
      <c r="F85" s="240"/>
      <c r="G85" s="240"/>
      <c r="H85" s="240"/>
      <c r="L85" s="32"/>
    </row>
    <row r="86" spans="2:47" s="1" customFormat="1" ht="12" customHeight="1" x14ac:dyDescent="0.2">
      <c r="B86" s="32"/>
      <c r="C86" s="27" t="s">
        <v>107</v>
      </c>
      <c r="L86" s="32"/>
    </row>
    <row r="87" spans="2:47" s="1" customFormat="1" ht="16.5" customHeight="1" x14ac:dyDescent="0.2">
      <c r="B87" s="32"/>
      <c r="E87" s="201" t="str">
        <f>E9</f>
        <v>VRN - Vedlejší rozpočtové náklady</v>
      </c>
      <c r="F87" s="241"/>
      <c r="G87" s="241"/>
      <c r="H87" s="241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11. 5. 2023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3" t="s">
        <v>180</v>
      </c>
      <c r="D94" s="95"/>
      <c r="E94" s="95"/>
      <c r="F94" s="95"/>
      <c r="G94" s="95"/>
      <c r="H94" s="95"/>
      <c r="I94" s="95"/>
      <c r="J94" s="104" t="s">
        <v>181</v>
      </c>
      <c r="K94" s="95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5" t="s">
        <v>182</v>
      </c>
      <c r="J96" s="66">
        <f>J119</f>
        <v>0</v>
      </c>
      <c r="L96" s="32"/>
      <c r="AU96" s="17" t="s">
        <v>83</v>
      </c>
    </row>
    <row r="97" spans="2:12" s="8" customFormat="1" ht="24.95" customHeight="1" x14ac:dyDescent="0.2">
      <c r="B97" s="106"/>
      <c r="D97" s="107" t="s">
        <v>2373</v>
      </c>
      <c r="E97" s="108"/>
      <c r="F97" s="108"/>
      <c r="G97" s="108"/>
      <c r="H97" s="108"/>
      <c r="I97" s="108"/>
      <c r="J97" s="109">
        <f>J120</f>
        <v>0</v>
      </c>
      <c r="L97" s="106"/>
    </row>
    <row r="98" spans="2:12" s="8" customFormat="1" ht="24.95" customHeight="1" x14ac:dyDescent="0.2">
      <c r="B98" s="106"/>
      <c r="D98" s="107" t="s">
        <v>2374</v>
      </c>
      <c r="E98" s="108"/>
      <c r="F98" s="108"/>
      <c r="G98" s="108"/>
      <c r="H98" s="108"/>
      <c r="I98" s="108"/>
      <c r="J98" s="109">
        <f>J125</f>
        <v>0</v>
      </c>
      <c r="L98" s="106"/>
    </row>
    <row r="99" spans="2:12" s="8" customFormat="1" ht="24.95" customHeight="1" x14ac:dyDescent="0.2">
      <c r="B99" s="106"/>
      <c r="D99" s="107" t="s">
        <v>2375</v>
      </c>
      <c r="E99" s="108"/>
      <c r="F99" s="108"/>
      <c r="G99" s="108"/>
      <c r="H99" s="108"/>
      <c r="I99" s="108"/>
      <c r="J99" s="109">
        <f>J132</f>
        <v>0</v>
      </c>
      <c r="L99" s="106"/>
    </row>
    <row r="100" spans="2:12" s="1" customFormat="1" ht="21.75" customHeight="1" x14ac:dyDescent="0.2">
      <c r="B100" s="32"/>
      <c r="L100" s="32"/>
    </row>
    <row r="101" spans="2:12" s="1" customFormat="1" ht="6.95" customHeight="1" x14ac:dyDescent="0.2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 x14ac:dyDescent="0.2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 x14ac:dyDescent="0.2">
      <c r="B106" s="32"/>
      <c r="C106" s="21" t="s">
        <v>196</v>
      </c>
      <c r="L106" s="32"/>
    </row>
    <row r="107" spans="2:12" s="1" customFormat="1" ht="6.95" customHeight="1" x14ac:dyDescent="0.2">
      <c r="B107" s="32"/>
      <c r="L107" s="32"/>
    </row>
    <row r="108" spans="2:12" s="1" customFormat="1" ht="12" customHeight="1" x14ac:dyDescent="0.2">
      <c r="B108" s="32"/>
      <c r="C108" s="27" t="s">
        <v>16</v>
      </c>
      <c r="L108" s="32"/>
    </row>
    <row r="109" spans="2:12" s="1" customFormat="1" ht="16.5" customHeight="1" x14ac:dyDescent="0.2">
      <c r="B109" s="32"/>
      <c r="E109" s="239" t="str">
        <f>E7</f>
        <v>Spolkové zázemí na hřišti - Hynčice</v>
      </c>
      <c r="F109" s="240"/>
      <c r="G109" s="240"/>
      <c r="H109" s="240"/>
      <c r="L109" s="32"/>
    </row>
    <row r="110" spans="2:12" s="1" customFormat="1" ht="12" customHeight="1" x14ac:dyDescent="0.2">
      <c r="B110" s="32"/>
      <c r="C110" s="27" t="s">
        <v>107</v>
      </c>
      <c r="L110" s="32"/>
    </row>
    <row r="111" spans="2:12" s="1" customFormat="1" ht="16.5" customHeight="1" x14ac:dyDescent="0.2">
      <c r="B111" s="32"/>
      <c r="E111" s="201" t="str">
        <f>E9</f>
        <v>VRN - Vedlejší rozpočtové náklady</v>
      </c>
      <c r="F111" s="241"/>
      <c r="G111" s="241"/>
      <c r="H111" s="241"/>
      <c r="L111" s="32"/>
    </row>
    <row r="112" spans="2:12" s="1" customFormat="1" ht="6.95" customHeight="1" x14ac:dyDescent="0.2">
      <c r="B112" s="32"/>
      <c r="L112" s="32"/>
    </row>
    <row r="113" spans="2:65" s="1" customFormat="1" ht="12" customHeight="1" x14ac:dyDescent="0.2">
      <c r="B113" s="32"/>
      <c r="C113" s="27" t="s">
        <v>20</v>
      </c>
      <c r="F113" s="25" t="str">
        <f>F12</f>
        <v xml:space="preserve"> </v>
      </c>
      <c r="I113" s="27" t="s">
        <v>22</v>
      </c>
      <c r="J113" s="52" t="str">
        <f>IF(J12="","",J12)</f>
        <v>11. 5. 2023</v>
      </c>
      <c r="L113" s="32"/>
    </row>
    <row r="114" spans="2:65" s="1" customFormat="1" ht="6.95" customHeight="1" x14ac:dyDescent="0.2">
      <c r="B114" s="32"/>
      <c r="L114" s="32"/>
    </row>
    <row r="115" spans="2:65" s="1" customFormat="1" ht="15.2" customHeight="1" x14ac:dyDescent="0.2">
      <c r="B115" s="32"/>
      <c r="C115" s="27" t="s">
        <v>24</v>
      </c>
      <c r="F115" s="25" t="str">
        <f>E15</f>
        <v xml:space="preserve"> </v>
      </c>
      <c r="I115" s="27" t="s">
        <v>29</v>
      </c>
      <c r="J115" s="30" t="str">
        <f>E21</f>
        <v xml:space="preserve"> </v>
      </c>
      <c r="L115" s="32"/>
    </row>
    <row r="116" spans="2:65" s="1" customFormat="1" ht="15.2" customHeight="1" x14ac:dyDescent="0.2">
      <c r="B116" s="32"/>
      <c r="C116" s="27" t="s">
        <v>27</v>
      </c>
      <c r="F116" s="25" t="str">
        <f>IF(E18="","",E18)</f>
        <v>Vyplň údaj</v>
      </c>
      <c r="I116" s="27" t="s">
        <v>31</v>
      </c>
      <c r="J116" s="30" t="str">
        <f>E24</f>
        <v xml:space="preserve"> </v>
      </c>
      <c r="L116" s="32"/>
    </row>
    <row r="117" spans="2:65" s="1" customFormat="1" ht="10.35" customHeight="1" x14ac:dyDescent="0.2">
      <c r="B117" s="32"/>
      <c r="L117" s="32"/>
    </row>
    <row r="118" spans="2:65" s="9" customFormat="1" ht="29.25" customHeight="1" x14ac:dyDescent="0.2">
      <c r="B118" s="110"/>
      <c r="C118" s="111" t="s">
        <v>197</v>
      </c>
      <c r="D118" s="112" t="s">
        <v>58</v>
      </c>
      <c r="E118" s="112" t="s">
        <v>54</v>
      </c>
      <c r="F118" s="112" t="s">
        <v>55</v>
      </c>
      <c r="G118" s="112" t="s">
        <v>198</v>
      </c>
      <c r="H118" s="112" t="s">
        <v>199</v>
      </c>
      <c r="I118" s="112" t="s">
        <v>200</v>
      </c>
      <c r="J118" s="112" t="s">
        <v>181</v>
      </c>
      <c r="K118" s="113" t="s">
        <v>201</v>
      </c>
      <c r="L118" s="110"/>
      <c r="M118" s="59" t="s">
        <v>1</v>
      </c>
      <c r="N118" s="60" t="s">
        <v>37</v>
      </c>
      <c r="O118" s="60" t="s">
        <v>202</v>
      </c>
      <c r="P118" s="60" t="s">
        <v>203</v>
      </c>
      <c r="Q118" s="60" t="s">
        <v>204</v>
      </c>
      <c r="R118" s="60" t="s">
        <v>205</v>
      </c>
      <c r="S118" s="60" t="s">
        <v>206</v>
      </c>
      <c r="T118" s="61" t="s">
        <v>207</v>
      </c>
    </row>
    <row r="119" spans="2:65" s="1" customFormat="1" ht="22.9" customHeight="1" x14ac:dyDescent="0.25">
      <c r="B119" s="32"/>
      <c r="C119" s="64" t="s">
        <v>208</v>
      </c>
      <c r="J119" s="114">
        <f>BK119</f>
        <v>0</v>
      </c>
      <c r="L119" s="32"/>
      <c r="M119" s="62"/>
      <c r="N119" s="53"/>
      <c r="O119" s="53"/>
      <c r="P119" s="115">
        <f>P120+P125+P132</f>
        <v>0</v>
      </c>
      <c r="Q119" s="53"/>
      <c r="R119" s="115">
        <f>R120+R125+R132</f>
        <v>0</v>
      </c>
      <c r="S119" s="53"/>
      <c r="T119" s="116">
        <f>T120+T125+T132</f>
        <v>0</v>
      </c>
      <c r="AT119" s="17" t="s">
        <v>72</v>
      </c>
      <c r="AU119" s="17" t="s">
        <v>83</v>
      </c>
      <c r="BK119" s="117">
        <f>BK120+BK125+BK132</f>
        <v>0</v>
      </c>
    </row>
    <row r="120" spans="2:65" s="10" customFormat="1" ht="25.9" customHeight="1" x14ac:dyDescent="0.2">
      <c r="B120" s="118"/>
      <c r="D120" s="119" t="s">
        <v>72</v>
      </c>
      <c r="E120" s="120" t="s">
        <v>2376</v>
      </c>
      <c r="F120" s="120" t="s">
        <v>2377</v>
      </c>
      <c r="I120" s="121"/>
      <c r="J120" s="122">
        <f>BK120</f>
        <v>0</v>
      </c>
      <c r="L120" s="118"/>
      <c r="M120" s="123"/>
      <c r="P120" s="124">
        <f>SUM(P121:P124)</f>
        <v>0</v>
      </c>
      <c r="R120" s="124">
        <f>SUM(R121:R124)</f>
        <v>0</v>
      </c>
      <c r="T120" s="125">
        <f>SUM(T121:T124)</f>
        <v>0</v>
      </c>
      <c r="AR120" s="119" t="s">
        <v>210</v>
      </c>
      <c r="AT120" s="126" t="s">
        <v>72</v>
      </c>
      <c r="AU120" s="126" t="s">
        <v>73</v>
      </c>
      <c r="AY120" s="119" t="s">
        <v>211</v>
      </c>
      <c r="BK120" s="127">
        <f>SUM(BK121:BK124)</f>
        <v>0</v>
      </c>
    </row>
    <row r="121" spans="2:65" s="1" customFormat="1" ht="16.5" customHeight="1" x14ac:dyDescent="0.2">
      <c r="B121" s="32"/>
      <c r="C121" s="128" t="s">
        <v>81</v>
      </c>
      <c r="D121" s="128" t="s">
        <v>212</v>
      </c>
      <c r="E121" s="129" t="s">
        <v>2378</v>
      </c>
      <c r="F121" s="130" t="s">
        <v>2377</v>
      </c>
      <c r="G121" s="131" t="s">
        <v>2379</v>
      </c>
      <c r="H121" s="132">
        <v>1</v>
      </c>
      <c r="I121" s="133"/>
      <c r="J121" s="134">
        <f>ROUND(I121*H121,2)</f>
        <v>0</v>
      </c>
      <c r="K121" s="130" t="s">
        <v>216</v>
      </c>
      <c r="L121" s="32"/>
      <c r="M121" s="135" t="s">
        <v>1</v>
      </c>
      <c r="N121" s="136" t="s">
        <v>39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210</v>
      </c>
      <c r="AT121" s="139" t="s">
        <v>212</v>
      </c>
      <c r="AU121" s="139" t="s">
        <v>81</v>
      </c>
      <c r="AY121" s="17" t="s">
        <v>211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7" t="s">
        <v>90</v>
      </c>
      <c r="BK121" s="140">
        <f>ROUND(I121*H121,2)</f>
        <v>0</v>
      </c>
      <c r="BL121" s="17" t="s">
        <v>210</v>
      </c>
      <c r="BM121" s="139" t="s">
        <v>2380</v>
      </c>
    </row>
    <row r="122" spans="2:65" s="1" customFormat="1" ht="11.25" x14ac:dyDescent="0.2">
      <c r="B122" s="32"/>
      <c r="D122" s="141" t="s">
        <v>218</v>
      </c>
      <c r="F122" s="142" t="s">
        <v>2377</v>
      </c>
      <c r="I122" s="143"/>
      <c r="L122" s="32"/>
      <c r="M122" s="144"/>
      <c r="T122" s="56"/>
      <c r="AT122" s="17" t="s">
        <v>218</v>
      </c>
      <c r="AU122" s="17" t="s">
        <v>81</v>
      </c>
    </row>
    <row r="123" spans="2:65" s="1" customFormat="1" ht="16.5" customHeight="1" x14ac:dyDescent="0.2">
      <c r="B123" s="32"/>
      <c r="C123" s="128" t="s">
        <v>90</v>
      </c>
      <c r="D123" s="128" t="s">
        <v>212</v>
      </c>
      <c r="E123" s="129" t="s">
        <v>2381</v>
      </c>
      <c r="F123" s="130" t="s">
        <v>2382</v>
      </c>
      <c r="G123" s="131" t="s">
        <v>2379</v>
      </c>
      <c r="H123" s="132">
        <v>1</v>
      </c>
      <c r="I123" s="133"/>
      <c r="J123" s="134">
        <f>ROUND(I123*H123,2)</f>
        <v>0</v>
      </c>
      <c r="K123" s="130" t="s">
        <v>216</v>
      </c>
      <c r="L123" s="32"/>
      <c r="M123" s="135" t="s">
        <v>1</v>
      </c>
      <c r="N123" s="136" t="s">
        <v>39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210</v>
      </c>
      <c r="AT123" s="139" t="s">
        <v>212</v>
      </c>
      <c r="AU123" s="139" t="s">
        <v>81</v>
      </c>
      <c r="AY123" s="17" t="s">
        <v>211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7" t="s">
        <v>90</v>
      </c>
      <c r="BK123" s="140">
        <f>ROUND(I123*H123,2)</f>
        <v>0</v>
      </c>
      <c r="BL123" s="17" t="s">
        <v>210</v>
      </c>
      <c r="BM123" s="139" t="s">
        <v>2383</v>
      </c>
    </row>
    <row r="124" spans="2:65" s="1" customFormat="1" ht="11.25" x14ac:dyDescent="0.2">
      <c r="B124" s="32"/>
      <c r="D124" s="141" t="s">
        <v>218</v>
      </c>
      <c r="F124" s="142" t="s">
        <v>2382</v>
      </c>
      <c r="I124" s="143"/>
      <c r="L124" s="32"/>
      <c r="M124" s="144"/>
      <c r="T124" s="56"/>
      <c r="AT124" s="17" t="s">
        <v>218</v>
      </c>
      <c r="AU124" s="17" t="s">
        <v>81</v>
      </c>
    </row>
    <row r="125" spans="2:65" s="10" customFormat="1" ht="25.9" customHeight="1" x14ac:dyDescent="0.2">
      <c r="B125" s="118"/>
      <c r="D125" s="119" t="s">
        <v>72</v>
      </c>
      <c r="E125" s="120" t="s">
        <v>2384</v>
      </c>
      <c r="F125" s="120" t="s">
        <v>2385</v>
      </c>
      <c r="I125" s="121"/>
      <c r="J125" s="122">
        <f>BK125</f>
        <v>0</v>
      </c>
      <c r="L125" s="118"/>
      <c r="M125" s="123"/>
      <c r="P125" s="124">
        <f>SUM(P126:P131)</f>
        <v>0</v>
      </c>
      <c r="R125" s="124">
        <f>SUM(R126:R131)</f>
        <v>0</v>
      </c>
      <c r="T125" s="125">
        <f>SUM(T126:T131)</f>
        <v>0</v>
      </c>
      <c r="AR125" s="119" t="s">
        <v>210</v>
      </c>
      <c r="AT125" s="126" t="s">
        <v>72</v>
      </c>
      <c r="AU125" s="126" t="s">
        <v>73</v>
      </c>
      <c r="AY125" s="119" t="s">
        <v>211</v>
      </c>
      <c r="BK125" s="127">
        <f>SUM(BK126:BK131)</f>
        <v>0</v>
      </c>
    </row>
    <row r="126" spans="2:65" s="1" customFormat="1" ht="16.5" customHeight="1" x14ac:dyDescent="0.2">
      <c r="B126" s="32"/>
      <c r="C126" s="128" t="s">
        <v>234</v>
      </c>
      <c r="D126" s="128" t="s">
        <v>212</v>
      </c>
      <c r="E126" s="129" t="s">
        <v>2386</v>
      </c>
      <c r="F126" s="130" t="s">
        <v>2387</v>
      </c>
      <c r="G126" s="131" t="s">
        <v>2379</v>
      </c>
      <c r="H126" s="132">
        <v>1</v>
      </c>
      <c r="I126" s="133"/>
      <c r="J126" s="134">
        <f>ROUND(I126*H126,2)</f>
        <v>0</v>
      </c>
      <c r="K126" s="130" t="s">
        <v>216</v>
      </c>
      <c r="L126" s="32"/>
      <c r="M126" s="135" t="s">
        <v>1</v>
      </c>
      <c r="N126" s="136" t="s">
        <v>39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210</v>
      </c>
      <c r="AT126" s="139" t="s">
        <v>212</v>
      </c>
      <c r="AU126" s="139" t="s">
        <v>81</v>
      </c>
      <c r="AY126" s="17" t="s">
        <v>211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7" t="s">
        <v>90</v>
      </c>
      <c r="BK126" s="140">
        <f>ROUND(I126*H126,2)</f>
        <v>0</v>
      </c>
      <c r="BL126" s="17" t="s">
        <v>210</v>
      </c>
      <c r="BM126" s="139" t="s">
        <v>2388</v>
      </c>
    </row>
    <row r="127" spans="2:65" s="1" customFormat="1" ht="11.25" x14ac:dyDescent="0.2">
      <c r="B127" s="32"/>
      <c r="D127" s="141" t="s">
        <v>218</v>
      </c>
      <c r="F127" s="142" t="s">
        <v>2387</v>
      </c>
      <c r="I127" s="143"/>
      <c r="L127" s="32"/>
      <c r="M127" s="144"/>
      <c r="T127" s="56"/>
      <c r="AT127" s="17" t="s">
        <v>218</v>
      </c>
      <c r="AU127" s="17" t="s">
        <v>81</v>
      </c>
    </row>
    <row r="128" spans="2:65" s="1" customFormat="1" ht="16.5" customHeight="1" x14ac:dyDescent="0.2">
      <c r="B128" s="32"/>
      <c r="C128" s="128" t="s">
        <v>210</v>
      </c>
      <c r="D128" s="128" t="s">
        <v>212</v>
      </c>
      <c r="E128" s="129" t="s">
        <v>2389</v>
      </c>
      <c r="F128" s="130" t="s">
        <v>2390</v>
      </c>
      <c r="G128" s="131" t="s">
        <v>2379</v>
      </c>
      <c r="H128" s="132">
        <v>1</v>
      </c>
      <c r="I128" s="133"/>
      <c r="J128" s="134">
        <f>ROUND(I128*H128,2)</f>
        <v>0</v>
      </c>
      <c r="K128" s="130" t="s">
        <v>216</v>
      </c>
      <c r="L128" s="32"/>
      <c r="M128" s="135" t="s">
        <v>1</v>
      </c>
      <c r="N128" s="136" t="s">
        <v>39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210</v>
      </c>
      <c r="AT128" s="139" t="s">
        <v>212</v>
      </c>
      <c r="AU128" s="139" t="s">
        <v>81</v>
      </c>
      <c r="AY128" s="17" t="s">
        <v>211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7" t="s">
        <v>90</v>
      </c>
      <c r="BK128" s="140">
        <f>ROUND(I128*H128,2)</f>
        <v>0</v>
      </c>
      <c r="BL128" s="17" t="s">
        <v>210</v>
      </c>
      <c r="BM128" s="139" t="s">
        <v>2391</v>
      </c>
    </row>
    <row r="129" spans="2:65" s="1" customFormat="1" ht="11.25" x14ac:dyDescent="0.2">
      <c r="B129" s="32"/>
      <c r="D129" s="141" t="s">
        <v>218</v>
      </c>
      <c r="F129" s="142" t="s">
        <v>2390</v>
      </c>
      <c r="I129" s="143"/>
      <c r="L129" s="32"/>
      <c r="M129" s="144"/>
      <c r="T129" s="56"/>
      <c r="AT129" s="17" t="s">
        <v>218</v>
      </c>
      <c r="AU129" s="17" t="s">
        <v>81</v>
      </c>
    </row>
    <row r="130" spans="2:65" s="1" customFormat="1" ht="16.5" customHeight="1" x14ac:dyDescent="0.2">
      <c r="B130" s="32"/>
      <c r="C130" s="128" t="s">
        <v>246</v>
      </c>
      <c r="D130" s="128" t="s">
        <v>212</v>
      </c>
      <c r="E130" s="129" t="s">
        <v>2392</v>
      </c>
      <c r="F130" s="130" t="s">
        <v>2393</v>
      </c>
      <c r="G130" s="131" t="s">
        <v>2379</v>
      </c>
      <c r="H130" s="132">
        <v>1</v>
      </c>
      <c r="I130" s="133"/>
      <c r="J130" s="134">
        <f>ROUND(I130*H130,2)</f>
        <v>0</v>
      </c>
      <c r="K130" s="130" t="s">
        <v>216</v>
      </c>
      <c r="L130" s="32"/>
      <c r="M130" s="135" t="s">
        <v>1</v>
      </c>
      <c r="N130" s="136" t="s">
        <v>39</v>
      </c>
      <c r="P130" s="137">
        <f>O130*H130</f>
        <v>0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AR130" s="139" t="s">
        <v>210</v>
      </c>
      <c r="AT130" s="139" t="s">
        <v>212</v>
      </c>
      <c r="AU130" s="139" t="s">
        <v>81</v>
      </c>
      <c r="AY130" s="17" t="s">
        <v>211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7" t="s">
        <v>90</v>
      </c>
      <c r="BK130" s="140">
        <f>ROUND(I130*H130,2)</f>
        <v>0</v>
      </c>
      <c r="BL130" s="17" t="s">
        <v>210</v>
      </c>
      <c r="BM130" s="139" t="s">
        <v>2394</v>
      </c>
    </row>
    <row r="131" spans="2:65" s="1" customFormat="1" ht="11.25" x14ac:dyDescent="0.2">
      <c r="B131" s="32"/>
      <c r="D131" s="141" t="s">
        <v>218</v>
      </c>
      <c r="F131" s="142" t="s">
        <v>2393</v>
      </c>
      <c r="I131" s="143"/>
      <c r="L131" s="32"/>
      <c r="M131" s="144"/>
      <c r="T131" s="56"/>
      <c r="AT131" s="17" t="s">
        <v>218</v>
      </c>
      <c r="AU131" s="17" t="s">
        <v>81</v>
      </c>
    </row>
    <row r="132" spans="2:65" s="10" customFormat="1" ht="25.9" customHeight="1" x14ac:dyDescent="0.2">
      <c r="B132" s="118"/>
      <c r="D132" s="119" t="s">
        <v>72</v>
      </c>
      <c r="E132" s="120" t="s">
        <v>2395</v>
      </c>
      <c r="F132" s="120" t="s">
        <v>2396</v>
      </c>
      <c r="I132" s="121"/>
      <c r="J132" s="122">
        <f>BK132</f>
        <v>0</v>
      </c>
      <c r="L132" s="118"/>
      <c r="M132" s="123"/>
      <c r="P132" s="124">
        <f>SUM(P133:P142)</f>
        <v>0</v>
      </c>
      <c r="R132" s="124">
        <f>SUM(R133:R142)</f>
        <v>0</v>
      </c>
      <c r="T132" s="125">
        <f>SUM(T133:T142)</f>
        <v>0</v>
      </c>
      <c r="AR132" s="119" t="s">
        <v>210</v>
      </c>
      <c r="AT132" s="126" t="s">
        <v>72</v>
      </c>
      <c r="AU132" s="126" t="s">
        <v>73</v>
      </c>
      <c r="AY132" s="119" t="s">
        <v>211</v>
      </c>
      <c r="BK132" s="127">
        <f>SUM(BK133:BK142)</f>
        <v>0</v>
      </c>
    </row>
    <row r="133" spans="2:65" s="1" customFormat="1" ht="16.5" customHeight="1" x14ac:dyDescent="0.2">
      <c r="B133" s="32"/>
      <c r="C133" s="128" t="s">
        <v>517</v>
      </c>
      <c r="D133" s="128" t="s">
        <v>212</v>
      </c>
      <c r="E133" s="129" t="s">
        <v>2397</v>
      </c>
      <c r="F133" s="130" t="s">
        <v>2396</v>
      </c>
      <c r="G133" s="131" t="s">
        <v>2379</v>
      </c>
      <c r="H133" s="132">
        <v>1</v>
      </c>
      <c r="I133" s="133"/>
      <c r="J133" s="134">
        <f>ROUND(I133*H133,2)</f>
        <v>0</v>
      </c>
      <c r="K133" s="130" t="s">
        <v>216</v>
      </c>
      <c r="L133" s="32"/>
      <c r="M133" s="135" t="s">
        <v>1</v>
      </c>
      <c r="N133" s="136" t="s">
        <v>39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210</v>
      </c>
      <c r="AT133" s="139" t="s">
        <v>212</v>
      </c>
      <c r="AU133" s="139" t="s">
        <v>81</v>
      </c>
      <c r="AY133" s="17" t="s">
        <v>211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7" t="s">
        <v>90</v>
      </c>
      <c r="BK133" s="140">
        <f>ROUND(I133*H133,2)</f>
        <v>0</v>
      </c>
      <c r="BL133" s="17" t="s">
        <v>210</v>
      </c>
      <c r="BM133" s="139" t="s">
        <v>2398</v>
      </c>
    </row>
    <row r="134" spans="2:65" s="1" customFormat="1" ht="11.25" x14ac:dyDescent="0.2">
      <c r="B134" s="32"/>
      <c r="D134" s="141" t="s">
        <v>218</v>
      </c>
      <c r="F134" s="142" t="s">
        <v>2396</v>
      </c>
      <c r="I134" s="143"/>
      <c r="L134" s="32"/>
      <c r="M134" s="144"/>
      <c r="T134" s="56"/>
      <c r="AT134" s="17" t="s">
        <v>218</v>
      </c>
      <c r="AU134" s="17" t="s">
        <v>81</v>
      </c>
    </row>
    <row r="135" spans="2:65" s="1" customFormat="1" ht="16.5" customHeight="1" x14ac:dyDescent="0.2">
      <c r="B135" s="32"/>
      <c r="C135" s="128" t="s">
        <v>528</v>
      </c>
      <c r="D135" s="128" t="s">
        <v>212</v>
      </c>
      <c r="E135" s="129" t="s">
        <v>2399</v>
      </c>
      <c r="F135" s="130" t="s">
        <v>2400</v>
      </c>
      <c r="G135" s="131" t="s">
        <v>2379</v>
      </c>
      <c r="H135" s="132">
        <v>1</v>
      </c>
      <c r="I135" s="133"/>
      <c r="J135" s="134">
        <f>ROUND(I135*H135,2)</f>
        <v>0</v>
      </c>
      <c r="K135" s="130" t="s">
        <v>216</v>
      </c>
      <c r="L135" s="32"/>
      <c r="M135" s="135" t="s">
        <v>1</v>
      </c>
      <c r="N135" s="136" t="s">
        <v>39</v>
      </c>
      <c r="P135" s="137">
        <f>O135*H135</f>
        <v>0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AR135" s="139" t="s">
        <v>210</v>
      </c>
      <c r="AT135" s="139" t="s">
        <v>212</v>
      </c>
      <c r="AU135" s="139" t="s">
        <v>81</v>
      </c>
      <c r="AY135" s="17" t="s">
        <v>211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7" t="s">
        <v>90</v>
      </c>
      <c r="BK135" s="140">
        <f>ROUND(I135*H135,2)</f>
        <v>0</v>
      </c>
      <c r="BL135" s="17" t="s">
        <v>210</v>
      </c>
      <c r="BM135" s="139" t="s">
        <v>2401</v>
      </c>
    </row>
    <row r="136" spans="2:65" s="1" customFormat="1" ht="11.25" x14ac:dyDescent="0.2">
      <c r="B136" s="32"/>
      <c r="D136" s="141" t="s">
        <v>218</v>
      </c>
      <c r="F136" s="142" t="s">
        <v>2400</v>
      </c>
      <c r="I136" s="143"/>
      <c r="L136" s="32"/>
      <c r="M136" s="144"/>
      <c r="T136" s="56"/>
      <c r="AT136" s="17" t="s">
        <v>218</v>
      </c>
      <c r="AU136" s="17" t="s">
        <v>81</v>
      </c>
    </row>
    <row r="137" spans="2:65" s="1" customFormat="1" ht="16.5" customHeight="1" x14ac:dyDescent="0.2">
      <c r="B137" s="32"/>
      <c r="C137" s="128" t="s">
        <v>244</v>
      </c>
      <c r="D137" s="128" t="s">
        <v>212</v>
      </c>
      <c r="E137" s="129" t="s">
        <v>2402</v>
      </c>
      <c r="F137" s="130" t="s">
        <v>2403</v>
      </c>
      <c r="G137" s="131" t="s">
        <v>2379</v>
      </c>
      <c r="H137" s="132">
        <v>1</v>
      </c>
      <c r="I137" s="133"/>
      <c r="J137" s="134">
        <f>ROUND(I137*H137,2)</f>
        <v>0</v>
      </c>
      <c r="K137" s="130" t="s">
        <v>216</v>
      </c>
      <c r="L137" s="32"/>
      <c r="M137" s="135" t="s">
        <v>1</v>
      </c>
      <c r="N137" s="136" t="s">
        <v>39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210</v>
      </c>
      <c r="AT137" s="139" t="s">
        <v>212</v>
      </c>
      <c r="AU137" s="139" t="s">
        <v>81</v>
      </c>
      <c r="AY137" s="17" t="s">
        <v>211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7" t="s">
        <v>90</v>
      </c>
      <c r="BK137" s="140">
        <f>ROUND(I137*H137,2)</f>
        <v>0</v>
      </c>
      <c r="BL137" s="17" t="s">
        <v>210</v>
      </c>
      <c r="BM137" s="139" t="s">
        <v>2404</v>
      </c>
    </row>
    <row r="138" spans="2:65" s="1" customFormat="1" ht="11.25" x14ac:dyDescent="0.2">
      <c r="B138" s="32"/>
      <c r="D138" s="141" t="s">
        <v>218</v>
      </c>
      <c r="F138" s="142" t="s">
        <v>2403</v>
      </c>
      <c r="I138" s="143"/>
      <c r="L138" s="32"/>
      <c r="M138" s="144"/>
      <c r="T138" s="56"/>
      <c r="AT138" s="17" t="s">
        <v>218</v>
      </c>
      <c r="AU138" s="17" t="s">
        <v>81</v>
      </c>
    </row>
    <row r="139" spans="2:65" s="1" customFormat="1" ht="16.5" customHeight="1" x14ac:dyDescent="0.2">
      <c r="B139" s="32"/>
      <c r="C139" s="128" t="s">
        <v>515</v>
      </c>
      <c r="D139" s="128" t="s">
        <v>212</v>
      </c>
      <c r="E139" s="129" t="s">
        <v>2405</v>
      </c>
      <c r="F139" s="130" t="s">
        <v>2406</v>
      </c>
      <c r="G139" s="131" t="s">
        <v>2379</v>
      </c>
      <c r="H139" s="132">
        <v>1</v>
      </c>
      <c r="I139" s="133"/>
      <c r="J139" s="134">
        <f>ROUND(I139*H139,2)</f>
        <v>0</v>
      </c>
      <c r="K139" s="130" t="s">
        <v>216</v>
      </c>
      <c r="L139" s="32"/>
      <c r="M139" s="135" t="s">
        <v>1</v>
      </c>
      <c r="N139" s="136" t="s">
        <v>39</v>
      </c>
      <c r="P139" s="137">
        <f>O139*H139</f>
        <v>0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210</v>
      </c>
      <c r="AT139" s="139" t="s">
        <v>212</v>
      </c>
      <c r="AU139" s="139" t="s">
        <v>81</v>
      </c>
      <c r="AY139" s="17" t="s">
        <v>211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7" t="s">
        <v>90</v>
      </c>
      <c r="BK139" s="140">
        <f>ROUND(I139*H139,2)</f>
        <v>0</v>
      </c>
      <c r="BL139" s="17" t="s">
        <v>210</v>
      </c>
      <c r="BM139" s="139" t="s">
        <v>2407</v>
      </c>
    </row>
    <row r="140" spans="2:65" s="1" customFormat="1" ht="11.25" x14ac:dyDescent="0.2">
      <c r="B140" s="32"/>
      <c r="D140" s="141" t="s">
        <v>218</v>
      </c>
      <c r="F140" s="142" t="s">
        <v>2406</v>
      </c>
      <c r="I140" s="143"/>
      <c r="L140" s="32"/>
      <c r="M140" s="144"/>
      <c r="T140" s="56"/>
      <c r="AT140" s="17" t="s">
        <v>218</v>
      </c>
      <c r="AU140" s="17" t="s">
        <v>81</v>
      </c>
    </row>
    <row r="141" spans="2:65" s="1" customFormat="1" ht="16.5" customHeight="1" x14ac:dyDescent="0.2">
      <c r="B141" s="32"/>
      <c r="C141" s="128" t="s">
        <v>548</v>
      </c>
      <c r="D141" s="128" t="s">
        <v>212</v>
      </c>
      <c r="E141" s="129" t="s">
        <v>2408</v>
      </c>
      <c r="F141" s="130" t="s">
        <v>2409</v>
      </c>
      <c r="G141" s="131" t="s">
        <v>2379</v>
      </c>
      <c r="H141" s="132">
        <v>1</v>
      </c>
      <c r="I141" s="133"/>
      <c r="J141" s="134">
        <f>ROUND(I141*H141,2)</f>
        <v>0</v>
      </c>
      <c r="K141" s="130" t="s">
        <v>216</v>
      </c>
      <c r="L141" s="32"/>
      <c r="M141" s="135" t="s">
        <v>1</v>
      </c>
      <c r="N141" s="136" t="s">
        <v>39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210</v>
      </c>
      <c r="AT141" s="139" t="s">
        <v>212</v>
      </c>
      <c r="AU141" s="139" t="s">
        <v>81</v>
      </c>
      <c r="AY141" s="17" t="s">
        <v>211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7" t="s">
        <v>90</v>
      </c>
      <c r="BK141" s="140">
        <f>ROUND(I141*H141,2)</f>
        <v>0</v>
      </c>
      <c r="BL141" s="17" t="s">
        <v>210</v>
      </c>
      <c r="BM141" s="139" t="s">
        <v>2410</v>
      </c>
    </row>
    <row r="142" spans="2:65" s="1" customFormat="1" ht="11.25" x14ac:dyDescent="0.2">
      <c r="B142" s="32"/>
      <c r="D142" s="141" t="s">
        <v>218</v>
      </c>
      <c r="F142" s="142" t="s">
        <v>2409</v>
      </c>
      <c r="I142" s="143"/>
      <c r="L142" s="32"/>
      <c r="M142" s="168"/>
      <c r="N142" s="169"/>
      <c r="O142" s="169"/>
      <c r="P142" s="169"/>
      <c r="Q142" s="169"/>
      <c r="R142" s="169"/>
      <c r="S142" s="169"/>
      <c r="T142" s="170"/>
      <c r="AT142" s="17" t="s">
        <v>218</v>
      </c>
      <c r="AU142" s="17" t="s">
        <v>81</v>
      </c>
    </row>
    <row r="143" spans="2:65" s="1" customFormat="1" ht="6.95" customHeight="1" x14ac:dyDescent="0.2">
      <c r="B143" s="44"/>
      <c r="C143" s="45"/>
      <c r="D143" s="45"/>
      <c r="E143" s="45"/>
      <c r="F143" s="45"/>
      <c r="G143" s="45"/>
      <c r="H143" s="45"/>
      <c r="I143" s="45"/>
      <c r="J143" s="45"/>
      <c r="K143" s="45"/>
      <c r="L143" s="32"/>
    </row>
  </sheetData>
  <sheetProtection algorithmName="SHA-512" hashValue="LIqEWoYXa74fWuirq9Rh7TCRYzbdtin/t9SuM/dQA2fuziwRmpAtPxANfTRivinc3IMZaWJNSNEWesK+1Lbc/A==" saltValue="mNo/yCVLnc6jmicjQbrJKPjDliA4ma+zOunkZEfLZewErTZ7tls5UBzzirUMGzXgFOvKY3hThrTTUmL7tL2j1A==" spinCount="100000" sheet="1" objects="1" scenarios="1" formatColumns="0" formatRows="0" autoFilter="0"/>
  <autoFilter ref="C118:K142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1253"/>
  <sheetViews>
    <sheetView showGridLines="0" workbookViewId="0"/>
  </sheetViews>
  <sheetFormatPr defaultRowHeight="15" x14ac:dyDescent="0.2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18"/>
      <c r="C3" s="19"/>
      <c r="D3" s="19"/>
      <c r="E3" s="19"/>
      <c r="F3" s="19"/>
      <c r="G3" s="19"/>
      <c r="H3" s="20"/>
    </row>
    <row r="4" spans="2:8" ht="24.95" customHeight="1" x14ac:dyDescent="0.2">
      <c r="B4" s="20"/>
      <c r="C4" s="21" t="s">
        <v>2411</v>
      </c>
      <c r="H4" s="20"/>
    </row>
    <row r="5" spans="2:8" ht="12" customHeight="1" x14ac:dyDescent="0.2">
      <c r="B5" s="20"/>
      <c r="C5" s="24" t="s">
        <v>13</v>
      </c>
      <c r="D5" s="228" t="s">
        <v>14</v>
      </c>
      <c r="E5" s="224"/>
      <c r="F5" s="224"/>
      <c r="H5" s="20"/>
    </row>
    <row r="6" spans="2:8" ht="36.950000000000003" customHeight="1" x14ac:dyDescent="0.2">
      <c r="B6" s="20"/>
      <c r="C6" s="26" t="s">
        <v>16</v>
      </c>
      <c r="D6" s="225" t="s">
        <v>17</v>
      </c>
      <c r="E6" s="224"/>
      <c r="F6" s="224"/>
      <c r="H6" s="20"/>
    </row>
    <row r="7" spans="2:8" ht="16.5" customHeight="1" x14ac:dyDescent="0.2">
      <c r="B7" s="20"/>
      <c r="C7" s="27" t="s">
        <v>22</v>
      </c>
      <c r="D7" s="52" t="str">
        <f>'Rekapitulace stavby'!AN8</f>
        <v>11. 5. 2023</v>
      </c>
      <c r="H7" s="20"/>
    </row>
    <row r="8" spans="2:8" s="1" customFormat="1" ht="10.9" customHeight="1" x14ac:dyDescent="0.2">
      <c r="B8" s="32"/>
      <c r="H8" s="32"/>
    </row>
    <row r="9" spans="2:8" s="9" customFormat="1" ht="29.25" customHeight="1" x14ac:dyDescent="0.2">
      <c r="B9" s="110"/>
      <c r="C9" s="111" t="s">
        <v>54</v>
      </c>
      <c r="D9" s="112" t="s">
        <v>55</v>
      </c>
      <c r="E9" s="112" t="s">
        <v>198</v>
      </c>
      <c r="F9" s="113" t="s">
        <v>2412</v>
      </c>
      <c r="H9" s="110"/>
    </row>
    <row r="10" spans="2:8" s="1" customFormat="1" ht="26.45" customHeight="1" x14ac:dyDescent="0.2">
      <c r="B10" s="32"/>
      <c r="C10" s="193" t="s">
        <v>2413</v>
      </c>
      <c r="D10" s="193" t="s">
        <v>79</v>
      </c>
      <c r="H10" s="32"/>
    </row>
    <row r="11" spans="2:8" s="1" customFormat="1" ht="16.899999999999999" customHeight="1" x14ac:dyDescent="0.2">
      <c r="B11" s="32"/>
      <c r="C11" s="194" t="s">
        <v>223</v>
      </c>
      <c r="D11" s="195" t="s">
        <v>223</v>
      </c>
      <c r="E11" s="196" t="s">
        <v>1</v>
      </c>
      <c r="F11" s="197">
        <v>3.75</v>
      </c>
      <c r="H11" s="32"/>
    </row>
    <row r="12" spans="2:8" s="1" customFormat="1" ht="16.899999999999999" customHeight="1" x14ac:dyDescent="0.2">
      <c r="B12" s="32"/>
      <c r="C12" s="198" t="s">
        <v>1</v>
      </c>
      <c r="D12" s="198" t="s">
        <v>221</v>
      </c>
      <c r="E12" s="17" t="s">
        <v>1</v>
      </c>
      <c r="F12" s="199">
        <v>0</v>
      </c>
      <c r="H12" s="32"/>
    </row>
    <row r="13" spans="2:8" s="1" customFormat="1" ht="16.899999999999999" customHeight="1" x14ac:dyDescent="0.2">
      <c r="B13" s="32"/>
      <c r="C13" s="198" t="s">
        <v>1</v>
      </c>
      <c r="D13" s="198" t="s">
        <v>222</v>
      </c>
      <c r="E13" s="17" t="s">
        <v>1</v>
      </c>
      <c r="F13" s="199">
        <v>0</v>
      </c>
      <c r="H13" s="32"/>
    </row>
    <row r="14" spans="2:8" s="1" customFormat="1" ht="16.899999999999999" customHeight="1" x14ac:dyDescent="0.2">
      <c r="B14" s="32"/>
      <c r="C14" s="198" t="s">
        <v>223</v>
      </c>
      <c r="D14" s="198" t="s">
        <v>224</v>
      </c>
      <c r="E14" s="17" t="s">
        <v>1</v>
      </c>
      <c r="F14" s="199">
        <v>3.75</v>
      </c>
      <c r="H14" s="32"/>
    </row>
    <row r="15" spans="2:8" s="1" customFormat="1" ht="16.899999999999999" customHeight="1" x14ac:dyDescent="0.2">
      <c r="B15" s="32"/>
      <c r="C15" s="200" t="s">
        <v>2414</v>
      </c>
      <c r="H15" s="32"/>
    </row>
    <row r="16" spans="2:8" s="1" customFormat="1" ht="22.5" x14ac:dyDescent="0.2">
      <c r="B16" s="32"/>
      <c r="C16" s="198" t="s">
        <v>213</v>
      </c>
      <c r="D16" s="198" t="s">
        <v>214</v>
      </c>
      <c r="E16" s="17" t="s">
        <v>215</v>
      </c>
      <c r="F16" s="199">
        <v>29.75</v>
      </c>
      <c r="H16" s="32"/>
    </row>
    <row r="17" spans="2:8" s="1" customFormat="1" ht="16.899999999999999" customHeight="1" x14ac:dyDescent="0.2">
      <c r="B17" s="32"/>
      <c r="C17" s="194" t="s">
        <v>552</v>
      </c>
      <c r="D17" s="195" t="s">
        <v>552</v>
      </c>
      <c r="E17" s="196" t="s">
        <v>1</v>
      </c>
      <c r="F17" s="197">
        <v>33.67</v>
      </c>
      <c r="H17" s="32"/>
    </row>
    <row r="18" spans="2:8" s="1" customFormat="1" ht="16.899999999999999" customHeight="1" x14ac:dyDescent="0.2">
      <c r="B18" s="32"/>
      <c r="C18" s="198" t="s">
        <v>1</v>
      </c>
      <c r="D18" s="198" t="s">
        <v>221</v>
      </c>
      <c r="E18" s="17" t="s">
        <v>1</v>
      </c>
      <c r="F18" s="199">
        <v>0</v>
      </c>
      <c r="H18" s="32"/>
    </row>
    <row r="19" spans="2:8" s="1" customFormat="1" ht="16.899999999999999" customHeight="1" x14ac:dyDescent="0.2">
      <c r="B19" s="32"/>
      <c r="C19" s="198" t="s">
        <v>552</v>
      </c>
      <c r="D19" s="198" t="s">
        <v>553</v>
      </c>
      <c r="E19" s="17" t="s">
        <v>1</v>
      </c>
      <c r="F19" s="199">
        <v>33.67</v>
      </c>
      <c r="H19" s="32"/>
    </row>
    <row r="20" spans="2:8" s="1" customFormat="1" ht="16.899999999999999" customHeight="1" x14ac:dyDescent="0.2">
      <c r="B20" s="32"/>
      <c r="C20" s="194" t="s">
        <v>558</v>
      </c>
      <c r="D20" s="195" t="s">
        <v>558</v>
      </c>
      <c r="E20" s="196" t="s">
        <v>1</v>
      </c>
      <c r="F20" s="197">
        <v>149.19999999999999</v>
      </c>
      <c r="H20" s="32"/>
    </row>
    <row r="21" spans="2:8" s="1" customFormat="1" ht="16.899999999999999" customHeight="1" x14ac:dyDescent="0.2">
      <c r="B21" s="32"/>
      <c r="C21" s="198" t="s">
        <v>1</v>
      </c>
      <c r="D21" s="198" t="s">
        <v>221</v>
      </c>
      <c r="E21" s="17" t="s">
        <v>1</v>
      </c>
      <c r="F21" s="199">
        <v>0</v>
      </c>
      <c r="H21" s="32"/>
    </row>
    <row r="22" spans="2:8" s="1" customFormat="1" ht="16.899999999999999" customHeight="1" x14ac:dyDescent="0.2">
      <c r="B22" s="32"/>
      <c r="C22" s="198" t="s">
        <v>1</v>
      </c>
      <c r="D22" s="198" t="s">
        <v>557</v>
      </c>
      <c r="E22" s="17" t="s">
        <v>1</v>
      </c>
      <c r="F22" s="199">
        <v>0</v>
      </c>
      <c r="H22" s="32"/>
    </row>
    <row r="23" spans="2:8" s="1" customFormat="1" ht="16.899999999999999" customHeight="1" x14ac:dyDescent="0.2">
      <c r="B23" s="32"/>
      <c r="C23" s="198" t="s">
        <v>558</v>
      </c>
      <c r="D23" s="198" t="s">
        <v>559</v>
      </c>
      <c r="E23" s="17" t="s">
        <v>1</v>
      </c>
      <c r="F23" s="199">
        <v>149.19999999999999</v>
      </c>
      <c r="H23" s="32"/>
    </row>
    <row r="24" spans="2:8" s="1" customFormat="1" ht="16.899999999999999" customHeight="1" x14ac:dyDescent="0.2">
      <c r="B24" s="32"/>
      <c r="C24" s="194" t="s">
        <v>565</v>
      </c>
      <c r="D24" s="195" t="s">
        <v>565</v>
      </c>
      <c r="E24" s="196" t="s">
        <v>1</v>
      </c>
      <c r="F24" s="197">
        <v>2.68</v>
      </c>
      <c r="H24" s="32"/>
    </row>
    <row r="25" spans="2:8" s="1" customFormat="1" ht="16.899999999999999" customHeight="1" x14ac:dyDescent="0.2">
      <c r="B25" s="32"/>
      <c r="C25" s="198" t="s">
        <v>1</v>
      </c>
      <c r="D25" s="198" t="s">
        <v>221</v>
      </c>
      <c r="E25" s="17" t="s">
        <v>1</v>
      </c>
      <c r="F25" s="199">
        <v>0</v>
      </c>
      <c r="H25" s="32"/>
    </row>
    <row r="26" spans="2:8" s="1" customFormat="1" ht="16.899999999999999" customHeight="1" x14ac:dyDescent="0.2">
      <c r="B26" s="32"/>
      <c r="C26" s="198" t="s">
        <v>1</v>
      </c>
      <c r="D26" s="198" t="s">
        <v>564</v>
      </c>
      <c r="E26" s="17" t="s">
        <v>1</v>
      </c>
      <c r="F26" s="199">
        <v>0</v>
      </c>
      <c r="H26" s="32"/>
    </row>
    <row r="27" spans="2:8" s="1" customFormat="1" ht="16.899999999999999" customHeight="1" x14ac:dyDescent="0.2">
      <c r="B27" s="32"/>
      <c r="C27" s="198" t="s">
        <v>565</v>
      </c>
      <c r="D27" s="198" t="s">
        <v>566</v>
      </c>
      <c r="E27" s="17" t="s">
        <v>1</v>
      </c>
      <c r="F27" s="199">
        <v>2.68</v>
      </c>
      <c r="H27" s="32"/>
    </row>
    <row r="28" spans="2:8" s="1" customFormat="1" ht="16.899999999999999" customHeight="1" x14ac:dyDescent="0.2">
      <c r="B28" s="32"/>
      <c r="C28" s="200" t="s">
        <v>2414</v>
      </c>
      <c r="H28" s="32"/>
    </row>
    <row r="29" spans="2:8" s="1" customFormat="1" ht="16.899999999999999" customHeight="1" x14ac:dyDescent="0.2">
      <c r="B29" s="32"/>
      <c r="C29" s="198" t="s">
        <v>561</v>
      </c>
      <c r="D29" s="198" t="s">
        <v>562</v>
      </c>
      <c r="E29" s="17" t="s">
        <v>230</v>
      </c>
      <c r="F29" s="199">
        <v>70.959999999999994</v>
      </c>
      <c r="H29" s="32"/>
    </row>
    <row r="30" spans="2:8" s="1" customFormat="1" ht="16.899999999999999" customHeight="1" x14ac:dyDescent="0.2">
      <c r="B30" s="32"/>
      <c r="C30" s="194" t="s">
        <v>578</v>
      </c>
      <c r="D30" s="195" t="s">
        <v>578</v>
      </c>
      <c r="E30" s="196" t="s">
        <v>1</v>
      </c>
      <c r="F30" s="197">
        <v>0.48299999999999998</v>
      </c>
      <c r="H30" s="32"/>
    </row>
    <row r="31" spans="2:8" s="1" customFormat="1" ht="16.899999999999999" customHeight="1" x14ac:dyDescent="0.2">
      <c r="B31" s="32"/>
      <c r="C31" s="198" t="s">
        <v>1</v>
      </c>
      <c r="D31" s="198" t="s">
        <v>221</v>
      </c>
      <c r="E31" s="17" t="s">
        <v>1</v>
      </c>
      <c r="F31" s="199">
        <v>0</v>
      </c>
      <c r="H31" s="32"/>
    </row>
    <row r="32" spans="2:8" s="1" customFormat="1" ht="16.899999999999999" customHeight="1" x14ac:dyDescent="0.2">
      <c r="B32" s="32"/>
      <c r="C32" s="198" t="s">
        <v>578</v>
      </c>
      <c r="D32" s="198" t="s">
        <v>579</v>
      </c>
      <c r="E32" s="17" t="s">
        <v>1</v>
      </c>
      <c r="F32" s="199">
        <v>0.48299999999999998</v>
      </c>
      <c r="H32" s="32"/>
    </row>
    <row r="33" spans="2:8" s="1" customFormat="1" ht="16.899999999999999" customHeight="1" x14ac:dyDescent="0.2">
      <c r="B33" s="32"/>
      <c r="C33" s="200" t="s">
        <v>2414</v>
      </c>
      <c r="H33" s="32"/>
    </row>
    <row r="34" spans="2:8" s="1" customFormat="1" ht="16.899999999999999" customHeight="1" x14ac:dyDescent="0.2">
      <c r="B34" s="32"/>
      <c r="C34" s="198" t="s">
        <v>575</v>
      </c>
      <c r="D34" s="198" t="s">
        <v>576</v>
      </c>
      <c r="E34" s="17" t="s">
        <v>215</v>
      </c>
      <c r="F34" s="199">
        <v>0.73299999999999998</v>
      </c>
      <c r="H34" s="32"/>
    </row>
    <row r="35" spans="2:8" s="1" customFormat="1" ht="16.899999999999999" customHeight="1" x14ac:dyDescent="0.2">
      <c r="B35" s="32"/>
      <c r="C35" s="194" t="s">
        <v>587</v>
      </c>
      <c r="D35" s="195" t="s">
        <v>587</v>
      </c>
      <c r="E35" s="196" t="s">
        <v>1</v>
      </c>
      <c r="F35" s="197">
        <v>17.286999999999999</v>
      </c>
      <c r="H35" s="32"/>
    </row>
    <row r="36" spans="2:8" s="1" customFormat="1" ht="16.899999999999999" customHeight="1" x14ac:dyDescent="0.2">
      <c r="B36" s="32"/>
      <c r="C36" s="198" t="s">
        <v>1</v>
      </c>
      <c r="D36" s="198" t="s">
        <v>221</v>
      </c>
      <c r="E36" s="17" t="s">
        <v>1</v>
      </c>
      <c r="F36" s="199">
        <v>0</v>
      </c>
      <c r="H36" s="32"/>
    </row>
    <row r="37" spans="2:8" s="1" customFormat="1" ht="16.899999999999999" customHeight="1" x14ac:dyDescent="0.2">
      <c r="B37" s="32"/>
      <c r="C37" s="198" t="s">
        <v>587</v>
      </c>
      <c r="D37" s="198" t="s">
        <v>588</v>
      </c>
      <c r="E37" s="17" t="s">
        <v>1</v>
      </c>
      <c r="F37" s="199">
        <v>17.286999999999999</v>
      </c>
      <c r="H37" s="32"/>
    </row>
    <row r="38" spans="2:8" s="1" customFormat="1" ht="16.899999999999999" customHeight="1" x14ac:dyDescent="0.2">
      <c r="B38" s="32"/>
      <c r="C38" s="194" t="s">
        <v>592</v>
      </c>
      <c r="D38" s="195" t="s">
        <v>592</v>
      </c>
      <c r="E38" s="196" t="s">
        <v>1</v>
      </c>
      <c r="F38" s="197">
        <v>11.032</v>
      </c>
      <c r="H38" s="32"/>
    </row>
    <row r="39" spans="2:8" s="1" customFormat="1" ht="16.899999999999999" customHeight="1" x14ac:dyDescent="0.2">
      <c r="B39" s="32"/>
      <c r="C39" s="198" t="s">
        <v>1</v>
      </c>
      <c r="D39" s="198" t="s">
        <v>221</v>
      </c>
      <c r="E39" s="17" t="s">
        <v>1</v>
      </c>
      <c r="F39" s="199">
        <v>0</v>
      </c>
      <c r="H39" s="32"/>
    </row>
    <row r="40" spans="2:8" s="1" customFormat="1" ht="16.899999999999999" customHeight="1" x14ac:dyDescent="0.2">
      <c r="B40" s="32"/>
      <c r="C40" s="198" t="s">
        <v>592</v>
      </c>
      <c r="D40" s="198" t="s">
        <v>593</v>
      </c>
      <c r="E40" s="17" t="s">
        <v>1</v>
      </c>
      <c r="F40" s="199">
        <v>11.032</v>
      </c>
      <c r="H40" s="32"/>
    </row>
    <row r="41" spans="2:8" s="1" customFormat="1" ht="16.899999999999999" customHeight="1" x14ac:dyDescent="0.2">
      <c r="B41" s="32"/>
      <c r="C41" s="200" t="s">
        <v>2414</v>
      </c>
      <c r="H41" s="32"/>
    </row>
    <row r="42" spans="2:8" s="1" customFormat="1" ht="16.899999999999999" customHeight="1" x14ac:dyDescent="0.2">
      <c r="B42" s="32"/>
      <c r="C42" s="198" t="s">
        <v>589</v>
      </c>
      <c r="D42" s="198" t="s">
        <v>590</v>
      </c>
      <c r="E42" s="17" t="s">
        <v>215</v>
      </c>
      <c r="F42" s="199">
        <v>14.577999999999999</v>
      </c>
      <c r="H42" s="32"/>
    </row>
    <row r="43" spans="2:8" s="1" customFormat="1" ht="16.899999999999999" customHeight="1" x14ac:dyDescent="0.2">
      <c r="B43" s="32"/>
      <c r="C43" s="194" t="s">
        <v>601</v>
      </c>
      <c r="D43" s="195" t="s">
        <v>601</v>
      </c>
      <c r="E43" s="196" t="s">
        <v>1</v>
      </c>
      <c r="F43" s="197">
        <v>3.798</v>
      </c>
      <c r="H43" s="32"/>
    </row>
    <row r="44" spans="2:8" s="1" customFormat="1" ht="16.899999999999999" customHeight="1" x14ac:dyDescent="0.2">
      <c r="B44" s="32"/>
      <c r="C44" s="198" t="s">
        <v>1</v>
      </c>
      <c r="D44" s="198" t="s">
        <v>221</v>
      </c>
      <c r="E44" s="17" t="s">
        <v>1</v>
      </c>
      <c r="F44" s="199">
        <v>0</v>
      </c>
      <c r="H44" s="32"/>
    </row>
    <row r="45" spans="2:8" s="1" customFormat="1" ht="16.899999999999999" customHeight="1" x14ac:dyDescent="0.2">
      <c r="B45" s="32"/>
      <c r="C45" s="198" t="s">
        <v>601</v>
      </c>
      <c r="D45" s="198" t="s">
        <v>602</v>
      </c>
      <c r="E45" s="17" t="s">
        <v>1</v>
      </c>
      <c r="F45" s="199">
        <v>3.798</v>
      </c>
      <c r="H45" s="32"/>
    </row>
    <row r="46" spans="2:8" s="1" customFormat="1" ht="16.899999999999999" customHeight="1" x14ac:dyDescent="0.2">
      <c r="B46" s="32"/>
      <c r="C46" s="194" t="s">
        <v>607</v>
      </c>
      <c r="D46" s="195" t="s">
        <v>607</v>
      </c>
      <c r="E46" s="196" t="s">
        <v>1</v>
      </c>
      <c r="F46" s="197">
        <v>6.65</v>
      </c>
      <c r="H46" s="32"/>
    </row>
    <row r="47" spans="2:8" s="1" customFormat="1" ht="16.899999999999999" customHeight="1" x14ac:dyDescent="0.2">
      <c r="B47" s="32"/>
      <c r="C47" s="198" t="s">
        <v>1</v>
      </c>
      <c r="D47" s="198" t="s">
        <v>221</v>
      </c>
      <c r="E47" s="17" t="s">
        <v>1</v>
      </c>
      <c r="F47" s="199">
        <v>0</v>
      </c>
      <c r="H47" s="32"/>
    </row>
    <row r="48" spans="2:8" s="1" customFormat="1" ht="16.899999999999999" customHeight="1" x14ac:dyDescent="0.2">
      <c r="B48" s="32"/>
      <c r="C48" s="198" t="s">
        <v>1</v>
      </c>
      <c r="D48" s="198" t="s">
        <v>564</v>
      </c>
      <c r="E48" s="17" t="s">
        <v>1</v>
      </c>
      <c r="F48" s="199">
        <v>0</v>
      </c>
      <c r="H48" s="32"/>
    </row>
    <row r="49" spans="2:8" s="1" customFormat="1" ht="16.899999999999999" customHeight="1" x14ac:dyDescent="0.2">
      <c r="B49" s="32"/>
      <c r="C49" s="198" t="s">
        <v>607</v>
      </c>
      <c r="D49" s="198" t="s">
        <v>608</v>
      </c>
      <c r="E49" s="17" t="s">
        <v>1</v>
      </c>
      <c r="F49" s="199">
        <v>6.65</v>
      </c>
      <c r="H49" s="32"/>
    </row>
    <row r="50" spans="2:8" s="1" customFormat="1" ht="16.899999999999999" customHeight="1" x14ac:dyDescent="0.2">
      <c r="B50" s="32"/>
      <c r="C50" s="200" t="s">
        <v>2414</v>
      </c>
      <c r="H50" s="32"/>
    </row>
    <row r="51" spans="2:8" s="1" customFormat="1" ht="16.899999999999999" customHeight="1" x14ac:dyDescent="0.2">
      <c r="B51" s="32"/>
      <c r="C51" s="198" t="s">
        <v>604</v>
      </c>
      <c r="D51" s="198" t="s">
        <v>605</v>
      </c>
      <c r="E51" s="17" t="s">
        <v>215</v>
      </c>
      <c r="F51" s="199">
        <v>52.015999999999998</v>
      </c>
      <c r="H51" s="32"/>
    </row>
    <row r="52" spans="2:8" s="1" customFormat="1" ht="16.899999999999999" customHeight="1" x14ac:dyDescent="0.2">
      <c r="B52" s="32"/>
      <c r="C52" s="194" t="s">
        <v>621</v>
      </c>
      <c r="D52" s="195" t="s">
        <v>621</v>
      </c>
      <c r="E52" s="196" t="s">
        <v>1</v>
      </c>
      <c r="F52" s="197">
        <v>4.1849999999999996</v>
      </c>
      <c r="H52" s="32"/>
    </row>
    <row r="53" spans="2:8" s="1" customFormat="1" ht="16.899999999999999" customHeight="1" x14ac:dyDescent="0.2">
      <c r="B53" s="32"/>
      <c r="C53" s="198" t="s">
        <v>1</v>
      </c>
      <c r="D53" s="198" t="s">
        <v>221</v>
      </c>
      <c r="E53" s="17" t="s">
        <v>1</v>
      </c>
      <c r="F53" s="199">
        <v>0</v>
      </c>
      <c r="H53" s="32"/>
    </row>
    <row r="54" spans="2:8" s="1" customFormat="1" ht="16.899999999999999" customHeight="1" x14ac:dyDescent="0.2">
      <c r="B54" s="32"/>
      <c r="C54" s="198" t="s">
        <v>1</v>
      </c>
      <c r="D54" s="198" t="s">
        <v>620</v>
      </c>
      <c r="E54" s="17" t="s">
        <v>1</v>
      </c>
      <c r="F54" s="199">
        <v>0</v>
      </c>
      <c r="H54" s="32"/>
    </row>
    <row r="55" spans="2:8" s="1" customFormat="1" ht="16.899999999999999" customHeight="1" x14ac:dyDescent="0.2">
      <c r="B55" s="32"/>
      <c r="C55" s="198" t="s">
        <v>621</v>
      </c>
      <c r="D55" s="198" t="s">
        <v>622</v>
      </c>
      <c r="E55" s="17" t="s">
        <v>1</v>
      </c>
      <c r="F55" s="199">
        <v>4.1849999999999996</v>
      </c>
      <c r="H55" s="32"/>
    </row>
    <row r="56" spans="2:8" s="1" customFormat="1" ht="16.899999999999999" customHeight="1" x14ac:dyDescent="0.2">
      <c r="B56" s="32"/>
      <c r="C56" s="200" t="s">
        <v>2414</v>
      </c>
      <c r="H56" s="32"/>
    </row>
    <row r="57" spans="2:8" s="1" customFormat="1" ht="22.5" x14ac:dyDescent="0.2">
      <c r="B57" s="32"/>
      <c r="C57" s="198" t="s">
        <v>617</v>
      </c>
      <c r="D57" s="198" t="s">
        <v>618</v>
      </c>
      <c r="E57" s="17" t="s">
        <v>237</v>
      </c>
      <c r="F57" s="199">
        <v>126.59399999999999</v>
      </c>
      <c r="H57" s="32"/>
    </row>
    <row r="58" spans="2:8" s="1" customFormat="1" ht="16.899999999999999" customHeight="1" x14ac:dyDescent="0.2">
      <c r="B58" s="32"/>
      <c r="C58" s="194" t="s">
        <v>647</v>
      </c>
      <c r="D58" s="195" t="s">
        <v>647</v>
      </c>
      <c r="E58" s="196" t="s">
        <v>1</v>
      </c>
      <c r="F58" s="197">
        <v>32.520000000000003</v>
      </c>
      <c r="H58" s="32"/>
    </row>
    <row r="59" spans="2:8" s="1" customFormat="1" ht="16.899999999999999" customHeight="1" x14ac:dyDescent="0.2">
      <c r="B59" s="32"/>
      <c r="C59" s="198" t="s">
        <v>1</v>
      </c>
      <c r="D59" s="198" t="s">
        <v>221</v>
      </c>
      <c r="E59" s="17" t="s">
        <v>1</v>
      </c>
      <c r="F59" s="199">
        <v>0</v>
      </c>
      <c r="H59" s="32"/>
    </row>
    <row r="60" spans="2:8" s="1" customFormat="1" ht="16.899999999999999" customHeight="1" x14ac:dyDescent="0.2">
      <c r="B60" s="32"/>
      <c r="C60" s="198" t="s">
        <v>1</v>
      </c>
      <c r="D60" s="198" t="s">
        <v>646</v>
      </c>
      <c r="E60" s="17" t="s">
        <v>1</v>
      </c>
      <c r="F60" s="199">
        <v>0</v>
      </c>
      <c r="H60" s="32"/>
    </row>
    <row r="61" spans="2:8" s="1" customFormat="1" ht="16.899999999999999" customHeight="1" x14ac:dyDescent="0.2">
      <c r="B61" s="32"/>
      <c r="C61" s="198" t="s">
        <v>647</v>
      </c>
      <c r="D61" s="198" t="s">
        <v>648</v>
      </c>
      <c r="E61" s="17" t="s">
        <v>1</v>
      </c>
      <c r="F61" s="199">
        <v>32.520000000000003</v>
      </c>
      <c r="H61" s="32"/>
    </row>
    <row r="62" spans="2:8" s="1" customFormat="1" ht="16.899999999999999" customHeight="1" x14ac:dyDescent="0.2">
      <c r="B62" s="32"/>
      <c r="C62" s="194" t="s">
        <v>232</v>
      </c>
      <c r="D62" s="195" t="s">
        <v>232</v>
      </c>
      <c r="E62" s="196" t="s">
        <v>1</v>
      </c>
      <c r="F62" s="197">
        <v>1.5</v>
      </c>
      <c r="H62" s="32"/>
    </row>
    <row r="63" spans="2:8" s="1" customFormat="1" ht="16.899999999999999" customHeight="1" x14ac:dyDescent="0.2">
      <c r="B63" s="32"/>
      <c r="C63" s="198" t="s">
        <v>1</v>
      </c>
      <c r="D63" s="198" t="s">
        <v>221</v>
      </c>
      <c r="E63" s="17" t="s">
        <v>1</v>
      </c>
      <c r="F63" s="199">
        <v>0</v>
      </c>
      <c r="H63" s="32"/>
    </row>
    <row r="64" spans="2:8" s="1" customFormat="1" ht="16.899999999999999" customHeight="1" x14ac:dyDescent="0.2">
      <c r="B64" s="32"/>
      <c r="C64" s="198" t="s">
        <v>232</v>
      </c>
      <c r="D64" s="198" t="s">
        <v>233</v>
      </c>
      <c r="E64" s="17" t="s">
        <v>1</v>
      </c>
      <c r="F64" s="199">
        <v>1.5</v>
      </c>
      <c r="H64" s="32"/>
    </row>
    <row r="65" spans="2:8" s="1" customFormat="1" ht="16.899999999999999" customHeight="1" x14ac:dyDescent="0.2">
      <c r="B65" s="32"/>
      <c r="C65" s="194" t="s">
        <v>656</v>
      </c>
      <c r="D65" s="195" t="s">
        <v>656</v>
      </c>
      <c r="E65" s="196" t="s">
        <v>1</v>
      </c>
      <c r="F65" s="197">
        <v>567.88099999999997</v>
      </c>
      <c r="H65" s="32"/>
    </row>
    <row r="66" spans="2:8" s="1" customFormat="1" ht="16.899999999999999" customHeight="1" x14ac:dyDescent="0.2">
      <c r="B66" s="32"/>
      <c r="C66" s="198" t="s">
        <v>1</v>
      </c>
      <c r="D66" s="198" t="s">
        <v>655</v>
      </c>
      <c r="E66" s="17" t="s">
        <v>1</v>
      </c>
      <c r="F66" s="199">
        <v>0</v>
      </c>
      <c r="H66" s="32"/>
    </row>
    <row r="67" spans="2:8" s="1" customFormat="1" ht="16.899999999999999" customHeight="1" x14ac:dyDescent="0.2">
      <c r="B67" s="32"/>
      <c r="C67" s="198" t="s">
        <v>656</v>
      </c>
      <c r="D67" s="198" t="s">
        <v>657</v>
      </c>
      <c r="E67" s="17" t="s">
        <v>1</v>
      </c>
      <c r="F67" s="199">
        <v>567.88099999999997</v>
      </c>
      <c r="H67" s="32"/>
    </row>
    <row r="68" spans="2:8" s="1" customFormat="1" ht="16.899999999999999" customHeight="1" x14ac:dyDescent="0.2">
      <c r="B68" s="32"/>
      <c r="C68" s="200" t="s">
        <v>2414</v>
      </c>
      <c r="H68" s="32"/>
    </row>
    <row r="69" spans="2:8" s="1" customFormat="1" ht="16.899999999999999" customHeight="1" x14ac:dyDescent="0.2">
      <c r="B69" s="32"/>
      <c r="C69" s="198" t="s">
        <v>652</v>
      </c>
      <c r="D69" s="198" t="s">
        <v>653</v>
      </c>
      <c r="E69" s="17" t="s">
        <v>243</v>
      </c>
      <c r="F69" s="199">
        <v>261.00599999999997</v>
      </c>
      <c r="H69" s="32"/>
    </row>
    <row r="70" spans="2:8" s="1" customFormat="1" ht="16.899999999999999" customHeight="1" x14ac:dyDescent="0.2">
      <c r="B70" s="32"/>
      <c r="C70" s="194" t="s">
        <v>259</v>
      </c>
      <c r="D70" s="195" t="s">
        <v>259</v>
      </c>
      <c r="E70" s="196" t="s">
        <v>1</v>
      </c>
      <c r="F70" s="197">
        <v>3</v>
      </c>
      <c r="H70" s="32"/>
    </row>
    <row r="71" spans="2:8" s="1" customFormat="1" ht="16.899999999999999" customHeight="1" x14ac:dyDescent="0.2">
      <c r="B71" s="32"/>
      <c r="C71" s="198" t="s">
        <v>1</v>
      </c>
      <c r="D71" s="198" t="s">
        <v>221</v>
      </c>
      <c r="E71" s="17" t="s">
        <v>1</v>
      </c>
      <c r="F71" s="199">
        <v>0</v>
      </c>
      <c r="H71" s="32"/>
    </row>
    <row r="72" spans="2:8" s="1" customFormat="1" ht="16.899999999999999" customHeight="1" x14ac:dyDescent="0.2">
      <c r="B72" s="32"/>
      <c r="C72" s="198" t="s">
        <v>259</v>
      </c>
      <c r="D72" s="198" t="s">
        <v>234</v>
      </c>
      <c r="E72" s="17" t="s">
        <v>1</v>
      </c>
      <c r="F72" s="199">
        <v>3</v>
      </c>
      <c r="H72" s="32"/>
    </row>
    <row r="73" spans="2:8" s="1" customFormat="1" ht="16.899999999999999" customHeight="1" x14ac:dyDescent="0.2">
      <c r="B73" s="32"/>
      <c r="C73" s="194" t="s">
        <v>264</v>
      </c>
      <c r="D73" s="195" t="s">
        <v>264</v>
      </c>
      <c r="E73" s="196" t="s">
        <v>1</v>
      </c>
      <c r="F73" s="197">
        <v>2</v>
      </c>
      <c r="H73" s="32"/>
    </row>
    <row r="74" spans="2:8" s="1" customFormat="1" ht="16.899999999999999" customHeight="1" x14ac:dyDescent="0.2">
      <c r="B74" s="32"/>
      <c r="C74" s="198" t="s">
        <v>1</v>
      </c>
      <c r="D74" s="198" t="s">
        <v>221</v>
      </c>
      <c r="E74" s="17" t="s">
        <v>1</v>
      </c>
      <c r="F74" s="199">
        <v>0</v>
      </c>
      <c r="H74" s="32"/>
    </row>
    <row r="75" spans="2:8" s="1" customFormat="1" ht="16.899999999999999" customHeight="1" x14ac:dyDescent="0.2">
      <c r="B75" s="32"/>
      <c r="C75" s="198" t="s">
        <v>264</v>
      </c>
      <c r="D75" s="198" t="s">
        <v>90</v>
      </c>
      <c r="E75" s="17" t="s">
        <v>1</v>
      </c>
      <c r="F75" s="199">
        <v>2</v>
      </c>
      <c r="H75" s="32"/>
    </row>
    <row r="76" spans="2:8" s="1" customFormat="1" ht="16.899999999999999" customHeight="1" x14ac:dyDescent="0.2">
      <c r="B76" s="32"/>
      <c r="C76" s="194" t="s">
        <v>239</v>
      </c>
      <c r="D76" s="195" t="s">
        <v>239</v>
      </c>
      <c r="E76" s="196" t="s">
        <v>1</v>
      </c>
      <c r="F76" s="197">
        <v>92.572999999999993</v>
      </c>
      <c r="H76" s="32"/>
    </row>
    <row r="77" spans="2:8" s="1" customFormat="1" ht="16.899999999999999" customHeight="1" x14ac:dyDescent="0.2">
      <c r="B77" s="32"/>
      <c r="C77" s="198" t="s">
        <v>1</v>
      </c>
      <c r="D77" s="198" t="s">
        <v>221</v>
      </c>
      <c r="E77" s="17" t="s">
        <v>1</v>
      </c>
      <c r="F77" s="199">
        <v>0</v>
      </c>
      <c r="H77" s="32"/>
    </row>
    <row r="78" spans="2:8" s="1" customFormat="1" ht="16.899999999999999" customHeight="1" x14ac:dyDescent="0.2">
      <c r="B78" s="32"/>
      <c r="C78" s="198" t="s">
        <v>239</v>
      </c>
      <c r="D78" s="198" t="s">
        <v>240</v>
      </c>
      <c r="E78" s="17" t="s">
        <v>1</v>
      </c>
      <c r="F78" s="199">
        <v>92.572999999999993</v>
      </c>
      <c r="H78" s="32"/>
    </row>
    <row r="79" spans="2:8" s="1" customFormat="1" ht="16.899999999999999" customHeight="1" x14ac:dyDescent="0.2">
      <c r="B79" s="32"/>
      <c r="C79" s="194" t="s">
        <v>268</v>
      </c>
      <c r="D79" s="195" t="s">
        <v>268</v>
      </c>
      <c r="E79" s="196" t="s">
        <v>1</v>
      </c>
      <c r="F79" s="197">
        <v>5</v>
      </c>
      <c r="H79" s="32"/>
    </row>
    <row r="80" spans="2:8" s="1" customFormat="1" ht="16.899999999999999" customHeight="1" x14ac:dyDescent="0.2">
      <c r="B80" s="32"/>
      <c r="C80" s="198" t="s">
        <v>1</v>
      </c>
      <c r="D80" s="198" t="s">
        <v>221</v>
      </c>
      <c r="E80" s="17" t="s">
        <v>1</v>
      </c>
      <c r="F80" s="199">
        <v>0</v>
      </c>
      <c r="H80" s="32"/>
    </row>
    <row r="81" spans="2:8" s="1" customFormat="1" ht="16.899999999999999" customHeight="1" x14ac:dyDescent="0.2">
      <c r="B81" s="32"/>
      <c r="C81" s="198" t="s">
        <v>268</v>
      </c>
      <c r="D81" s="198" t="s">
        <v>246</v>
      </c>
      <c r="E81" s="17" t="s">
        <v>1</v>
      </c>
      <c r="F81" s="199">
        <v>5</v>
      </c>
      <c r="H81" s="32"/>
    </row>
    <row r="82" spans="2:8" s="1" customFormat="1" ht="16.899999999999999" customHeight="1" x14ac:dyDescent="0.2">
      <c r="B82" s="32"/>
      <c r="C82" s="194" t="s">
        <v>273</v>
      </c>
      <c r="D82" s="195" t="s">
        <v>273</v>
      </c>
      <c r="E82" s="196" t="s">
        <v>1</v>
      </c>
      <c r="F82" s="197">
        <v>1</v>
      </c>
      <c r="H82" s="32"/>
    </row>
    <row r="83" spans="2:8" s="1" customFormat="1" ht="16.899999999999999" customHeight="1" x14ac:dyDescent="0.2">
      <c r="B83" s="32"/>
      <c r="C83" s="198" t="s">
        <v>1</v>
      </c>
      <c r="D83" s="198" t="s">
        <v>221</v>
      </c>
      <c r="E83" s="17" t="s">
        <v>1</v>
      </c>
      <c r="F83" s="199">
        <v>0</v>
      </c>
      <c r="H83" s="32"/>
    </row>
    <row r="84" spans="2:8" s="1" customFormat="1" ht="16.899999999999999" customHeight="1" x14ac:dyDescent="0.2">
      <c r="B84" s="32"/>
      <c r="C84" s="198" t="s">
        <v>273</v>
      </c>
      <c r="D84" s="198" t="s">
        <v>81</v>
      </c>
      <c r="E84" s="17" t="s">
        <v>1</v>
      </c>
      <c r="F84" s="199">
        <v>1</v>
      </c>
      <c r="H84" s="32"/>
    </row>
    <row r="85" spans="2:8" s="1" customFormat="1" ht="16.899999999999999" customHeight="1" x14ac:dyDescent="0.2">
      <c r="B85" s="32"/>
      <c r="C85" s="194" t="s">
        <v>278</v>
      </c>
      <c r="D85" s="195" t="s">
        <v>278</v>
      </c>
      <c r="E85" s="196" t="s">
        <v>1</v>
      </c>
      <c r="F85" s="197">
        <v>1</v>
      </c>
      <c r="H85" s="32"/>
    </row>
    <row r="86" spans="2:8" s="1" customFormat="1" ht="16.899999999999999" customHeight="1" x14ac:dyDescent="0.2">
      <c r="B86" s="32"/>
      <c r="C86" s="198" t="s">
        <v>1</v>
      </c>
      <c r="D86" s="198" t="s">
        <v>221</v>
      </c>
      <c r="E86" s="17" t="s">
        <v>1</v>
      </c>
      <c r="F86" s="199">
        <v>0</v>
      </c>
      <c r="H86" s="32"/>
    </row>
    <row r="87" spans="2:8" s="1" customFormat="1" ht="16.899999999999999" customHeight="1" x14ac:dyDescent="0.2">
      <c r="B87" s="32"/>
      <c r="C87" s="198" t="s">
        <v>278</v>
      </c>
      <c r="D87" s="198" t="s">
        <v>81</v>
      </c>
      <c r="E87" s="17" t="s">
        <v>1</v>
      </c>
      <c r="F87" s="199">
        <v>1</v>
      </c>
      <c r="H87" s="32"/>
    </row>
    <row r="88" spans="2:8" s="1" customFormat="1" ht="16.899999999999999" customHeight="1" x14ac:dyDescent="0.2">
      <c r="B88" s="32"/>
      <c r="C88" s="194" t="s">
        <v>283</v>
      </c>
      <c r="D88" s="195" t="s">
        <v>283</v>
      </c>
      <c r="E88" s="196" t="s">
        <v>1</v>
      </c>
      <c r="F88" s="197">
        <v>1</v>
      </c>
      <c r="H88" s="32"/>
    </row>
    <row r="89" spans="2:8" s="1" customFormat="1" ht="16.899999999999999" customHeight="1" x14ac:dyDescent="0.2">
      <c r="B89" s="32"/>
      <c r="C89" s="198" t="s">
        <v>1</v>
      </c>
      <c r="D89" s="198" t="s">
        <v>221</v>
      </c>
      <c r="E89" s="17" t="s">
        <v>1</v>
      </c>
      <c r="F89" s="199">
        <v>0</v>
      </c>
      <c r="H89" s="32"/>
    </row>
    <row r="90" spans="2:8" s="1" customFormat="1" ht="16.899999999999999" customHeight="1" x14ac:dyDescent="0.2">
      <c r="B90" s="32"/>
      <c r="C90" s="198" t="s">
        <v>283</v>
      </c>
      <c r="D90" s="198" t="s">
        <v>284</v>
      </c>
      <c r="E90" s="17" t="s">
        <v>1</v>
      </c>
      <c r="F90" s="199">
        <v>1</v>
      </c>
      <c r="H90" s="32"/>
    </row>
    <row r="91" spans="2:8" s="1" customFormat="1" ht="16.899999999999999" customHeight="1" x14ac:dyDescent="0.2">
      <c r="B91" s="32"/>
      <c r="C91" s="194" t="s">
        <v>289</v>
      </c>
      <c r="D91" s="195" t="s">
        <v>289</v>
      </c>
      <c r="E91" s="196" t="s">
        <v>1</v>
      </c>
      <c r="F91" s="197">
        <v>7</v>
      </c>
      <c r="H91" s="32"/>
    </row>
    <row r="92" spans="2:8" s="1" customFormat="1" ht="16.899999999999999" customHeight="1" x14ac:dyDescent="0.2">
      <c r="B92" s="32"/>
      <c r="C92" s="198" t="s">
        <v>1</v>
      </c>
      <c r="D92" s="198" t="s">
        <v>221</v>
      </c>
      <c r="E92" s="17" t="s">
        <v>1</v>
      </c>
      <c r="F92" s="199">
        <v>0</v>
      </c>
      <c r="H92" s="32"/>
    </row>
    <row r="93" spans="2:8" s="1" customFormat="1" ht="16.899999999999999" customHeight="1" x14ac:dyDescent="0.2">
      <c r="B93" s="32"/>
      <c r="C93" s="198" t="s">
        <v>289</v>
      </c>
      <c r="D93" s="198" t="s">
        <v>290</v>
      </c>
      <c r="E93" s="17" t="s">
        <v>1</v>
      </c>
      <c r="F93" s="199">
        <v>7</v>
      </c>
      <c r="H93" s="32"/>
    </row>
    <row r="94" spans="2:8" s="1" customFormat="1" ht="16.899999999999999" customHeight="1" x14ac:dyDescent="0.2">
      <c r="B94" s="32"/>
      <c r="C94" s="194" t="s">
        <v>296</v>
      </c>
      <c r="D94" s="195" t="s">
        <v>296</v>
      </c>
      <c r="E94" s="196" t="s">
        <v>1</v>
      </c>
      <c r="F94" s="197">
        <v>2</v>
      </c>
      <c r="H94" s="32"/>
    </row>
    <row r="95" spans="2:8" s="1" customFormat="1" ht="16.899999999999999" customHeight="1" x14ac:dyDescent="0.2">
      <c r="B95" s="32"/>
      <c r="C95" s="198" t="s">
        <v>1</v>
      </c>
      <c r="D95" s="198" t="s">
        <v>221</v>
      </c>
      <c r="E95" s="17" t="s">
        <v>1</v>
      </c>
      <c r="F95" s="199">
        <v>0</v>
      </c>
      <c r="H95" s="32"/>
    </row>
    <row r="96" spans="2:8" s="1" customFormat="1" ht="16.899999999999999" customHeight="1" x14ac:dyDescent="0.2">
      <c r="B96" s="32"/>
      <c r="C96" s="198" t="s">
        <v>296</v>
      </c>
      <c r="D96" s="198" t="s">
        <v>90</v>
      </c>
      <c r="E96" s="17" t="s">
        <v>1</v>
      </c>
      <c r="F96" s="199">
        <v>2</v>
      </c>
      <c r="H96" s="32"/>
    </row>
    <row r="97" spans="2:8" s="1" customFormat="1" ht="16.899999999999999" customHeight="1" x14ac:dyDescent="0.2">
      <c r="B97" s="32"/>
      <c r="C97" s="194" t="s">
        <v>301</v>
      </c>
      <c r="D97" s="195" t="s">
        <v>301</v>
      </c>
      <c r="E97" s="196" t="s">
        <v>1</v>
      </c>
      <c r="F97" s="197">
        <v>2</v>
      </c>
      <c r="H97" s="32"/>
    </row>
    <row r="98" spans="2:8" s="1" customFormat="1" ht="16.899999999999999" customHeight="1" x14ac:dyDescent="0.2">
      <c r="B98" s="32"/>
      <c r="C98" s="198" t="s">
        <v>1</v>
      </c>
      <c r="D98" s="198" t="s">
        <v>221</v>
      </c>
      <c r="E98" s="17" t="s">
        <v>1</v>
      </c>
      <c r="F98" s="199">
        <v>0</v>
      </c>
      <c r="H98" s="32"/>
    </row>
    <row r="99" spans="2:8" s="1" customFormat="1" ht="16.899999999999999" customHeight="1" x14ac:dyDescent="0.2">
      <c r="B99" s="32"/>
      <c r="C99" s="198" t="s">
        <v>301</v>
      </c>
      <c r="D99" s="198" t="s">
        <v>90</v>
      </c>
      <c r="E99" s="17" t="s">
        <v>1</v>
      </c>
      <c r="F99" s="199">
        <v>2</v>
      </c>
      <c r="H99" s="32"/>
    </row>
    <row r="100" spans="2:8" s="1" customFormat="1" ht="16.899999999999999" customHeight="1" x14ac:dyDescent="0.2">
      <c r="B100" s="32"/>
      <c r="C100" s="194" t="s">
        <v>306</v>
      </c>
      <c r="D100" s="195" t="s">
        <v>306</v>
      </c>
      <c r="E100" s="196" t="s">
        <v>1</v>
      </c>
      <c r="F100" s="197">
        <v>6</v>
      </c>
      <c r="H100" s="32"/>
    </row>
    <row r="101" spans="2:8" s="1" customFormat="1" ht="16.899999999999999" customHeight="1" x14ac:dyDescent="0.2">
      <c r="B101" s="32"/>
      <c r="C101" s="198" t="s">
        <v>1</v>
      </c>
      <c r="D101" s="198" t="s">
        <v>221</v>
      </c>
      <c r="E101" s="17" t="s">
        <v>1</v>
      </c>
      <c r="F101" s="199">
        <v>0</v>
      </c>
      <c r="H101" s="32"/>
    </row>
    <row r="102" spans="2:8" s="1" customFormat="1" ht="16.899999999999999" customHeight="1" x14ac:dyDescent="0.2">
      <c r="B102" s="32"/>
      <c r="C102" s="198" t="s">
        <v>306</v>
      </c>
      <c r="D102" s="198" t="s">
        <v>307</v>
      </c>
      <c r="E102" s="17" t="s">
        <v>1</v>
      </c>
      <c r="F102" s="199">
        <v>6</v>
      </c>
      <c r="H102" s="32"/>
    </row>
    <row r="103" spans="2:8" s="1" customFormat="1" ht="16.899999999999999" customHeight="1" x14ac:dyDescent="0.2">
      <c r="B103" s="32"/>
      <c r="C103" s="194" t="s">
        <v>312</v>
      </c>
      <c r="D103" s="195" t="s">
        <v>312</v>
      </c>
      <c r="E103" s="196" t="s">
        <v>1</v>
      </c>
      <c r="F103" s="197">
        <v>1</v>
      </c>
      <c r="H103" s="32"/>
    </row>
    <row r="104" spans="2:8" s="1" customFormat="1" ht="16.899999999999999" customHeight="1" x14ac:dyDescent="0.2">
      <c r="B104" s="32"/>
      <c r="C104" s="198" t="s">
        <v>1</v>
      </c>
      <c r="D104" s="198" t="s">
        <v>221</v>
      </c>
      <c r="E104" s="17" t="s">
        <v>1</v>
      </c>
      <c r="F104" s="199">
        <v>0</v>
      </c>
      <c r="H104" s="32"/>
    </row>
    <row r="105" spans="2:8" s="1" customFormat="1" ht="16.899999999999999" customHeight="1" x14ac:dyDescent="0.2">
      <c r="B105" s="32"/>
      <c r="C105" s="198" t="s">
        <v>312</v>
      </c>
      <c r="D105" s="198" t="s">
        <v>313</v>
      </c>
      <c r="E105" s="17" t="s">
        <v>1</v>
      </c>
      <c r="F105" s="199">
        <v>1</v>
      </c>
      <c r="H105" s="32"/>
    </row>
    <row r="106" spans="2:8" s="1" customFormat="1" ht="16.899999999999999" customHeight="1" x14ac:dyDescent="0.2">
      <c r="B106" s="32"/>
      <c r="C106" s="194" t="s">
        <v>94</v>
      </c>
      <c r="D106" s="195" t="s">
        <v>94</v>
      </c>
      <c r="E106" s="196" t="s">
        <v>1</v>
      </c>
      <c r="F106" s="197">
        <v>100</v>
      </c>
      <c r="H106" s="32"/>
    </row>
    <row r="107" spans="2:8" s="1" customFormat="1" ht="16.899999999999999" customHeight="1" x14ac:dyDescent="0.2">
      <c r="B107" s="32"/>
      <c r="C107" s="198" t="s">
        <v>1</v>
      </c>
      <c r="D107" s="198" t="s">
        <v>221</v>
      </c>
      <c r="E107" s="17" t="s">
        <v>1</v>
      </c>
      <c r="F107" s="199">
        <v>0</v>
      </c>
      <c r="H107" s="32"/>
    </row>
    <row r="108" spans="2:8" s="1" customFormat="1" ht="16.899999999999999" customHeight="1" x14ac:dyDescent="0.2">
      <c r="B108" s="32"/>
      <c r="C108" s="198" t="s">
        <v>94</v>
      </c>
      <c r="D108" s="198" t="s">
        <v>320</v>
      </c>
      <c r="E108" s="17" t="s">
        <v>1</v>
      </c>
      <c r="F108" s="199">
        <v>100</v>
      </c>
      <c r="H108" s="32"/>
    </row>
    <row r="109" spans="2:8" s="1" customFormat="1" ht="16.899999999999999" customHeight="1" x14ac:dyDescent="0.2">
      <c r="B109" s="32"/>
      <c r="C109" s="194" t="s">
        <v>327</v>
      </c>
      <c r="D109" s="195" t="s">
        <v>327</v>
      </c>
      <c r="E109" s="196" t="s">
        <v>1</v>
      </c>
      <c r="F109" s="197">
        <v>11</v>
      </c>
      <c r="H109" s="32"/>
    </row>
    <row r="110" spans="2:8" s="1" customFormat="1" ht="16.899999999999999" customHeight="1" x14ac:dyDescent="0.2">
      <c r="B110" s="32"/>
      <c r="C110" s="198" t="s">
        <v>1</v>
      </c>
      <c r="D110" s="198" t="s">
        <v>221</v>
      </c>
      <c r="E110" s="17" t="s">
        <v>1</v>
      </c>
      <c r="F110" s="199">
        <v>0</v>
      </c>
      <c r="H110" s="32"/>
    </row>
    <row r="111" spans="2:8" s="1" customFormat="1" ht="16.899999999999999" customHeight="1" x14ac:dyDescent="0.2">
      <c r="B111" s="32"/>
      <c r="C111" s="198" t="s">
        <v>327</v>
      </c>
      <c r="D111" s="198" t="s">
        <v>328</v>
      </c>
      <c r="E111" s="17" t="s">
        <v>1</v>
      </c>
      <c r="F111" s="199">
        <v>11</v>
      </c>
      <c r="H111" s="32"/>
    </row>
    <row r="112" spans="2:8" s="1" customFormat="1" ht="16.899999999999999" customHeight="1" x14ac:dyDescent="0.2">
      <c r="B112" s="32"/>
      <c r="C112" s="194" t="s">
        <v>335</v>
      </c>
      <c r="D112" s="195" t="s">
        <v>335</v>
      </c>
      <c r="E112" s="196" t="s">
        <v>1</v>
      </c>
      <c r="F112" s="197">
        <v>1</v>
      </c>
      <c r="H112" s="32"/>
    </row>
    <row r="113" spans="2:8" s="1" customFormat="1" ht="16.899999999999999" customHeight="1" x14ac:dyDescent="0.2">
      <c r="B113" s="32"/>
      <c r="C113" s="198" t="s">
        <v>1</v>
      </c>
      <c r="D113" s="198" t="s">
        <v>221</v>
      </c>
      <c r="E113" s="17" t="s">
        <v>1</v>
      </c>
      <c r="F113" s="199">
        <v>0</v>
      </c>
      <c r="H113" s="32"/>
    </row>
    <row r="114" spans="2:8" s="1" customFormat="1" ht="16.899999999999999" customHeight="1" x14ac:dyDescent="0.2">
      <c r="B114" s="32"/>
      <c r="C114" s="198" t="s">
        <v>335</v>
      </c>
      <c r="D114" s="198" t="s">
        <v>81</v>
      </c>
      <c r="E114" s="17" t="s">
        <v>1</v>
      </c>
      <c r="F114" s="199">
        <v>1</v>
      </c>
      <c r="H114" s="32"/>
    </row>
    <row r="115" spans="2:8" s="1" customFormat="1" ht="16.899999999999999" customHeight="1" x14ac:dyDescent="0.2">
      <c r="B115" s="32"/>
      <c r="C115" s="194" t="s">
        <v>342</v>
      </c>
      <c r="D115" s="195" t="s">
        <v>342</v>
      </c>
      <c r="E115" s="196" t="s">
        <v>1</v>
      </c>
      <c r="F115" s="197">
        <v>8</v>
      </c>
      <c r="H115" s="32"/>
    </row>
    <row r="116" spans="2:8" s="1" customFormat="1" ht="16.899999999999999" customHeight="1" x14ac:dyDescent="0.2">
      <c r="B116" s="32"/>
      <c r="C116" s="198" t="s">
        <v>1</v>
      </c>
      <c r="D116" s="198" t="s">
        <v>221</v>
      </c>
      <c r="E116" s="17" t="s">
        <v>1</v>
      </c>
      <c r="F116" s="199">
        <v>0</v>
      </c>
      <c r="H116" s="32"/>
    </row>
    <row r="117" spans="2:8" s="1" customFormat="1" ht="16.899999999999999" customHeight="1" x14ac:dyDescent="0.2">
      <c r="B117" s="32"/>
      <c r="C117" s="198" t="s">
        <v>342</v>
      </c>
      <c r="D117" s="198" t="s">
        <v>244</v>
      </c>
      <c r="E117" s="17" t="s">
        <v>1</v>
      </c>
      <c r="F117" s="199">
        <v>8</v>
      </c>
      <c r="H117" s="32"/>
    </row>
    <row r="118" spans="2:8" s="1" customFormat="1" ht="16.899999999999999" customHeight="1" x14ac:dyDescent="0.2">
      <c r="B118" s="32"/>
      <c r="C118" s="194" t="s">
        <v>347</v>
      </c>
      <c r="D118" s="195" t="s">
        <v>347</v>
      </c>
      <c r="E118" s="196" t="s">
        <v>1</v>
      </c>
      <c r="F118" s="197">
        <v>1</v>
      </c>
      <c r="H118" s="32"/>
    </row>
    <row r="119" spans="2:8" s="1" customFormat="1" ht="16.899999999999999" customHeight="1" x14ac:dyDescent="0.2">
      <c r="B119" s="32"/>
      <c r="C119" s="198" t="s">
        <v>1</v>
      </c>
      <c r="D119" s="198" t="s">
        <v>221</v>
      </c>
      <c r="E119" s="17" t="s">
        <v>1</v>
      </c>
      <c r="F119" s="199">
        <v>0</v>
      </c>
      <c r="H119" s="32"/>
    </row>
    <row r="120" spans="2:8" s="1" customFormat="1" ht="16.899999999999999" customHeight="1" x14ac:dyDescent="0.2">
      <c r="B120" s="32"/>
      <c r="C120" s="198" t="s">
        <v>347</v>
      </c>
      <c r="D120" s="198" t="s">
        <v>81</v>
      </c>
      <c r="E120" s="17" t="s">
        <v>1</v>
      </c>
      <c r="F120" s="199">
        <v>1</v>
      </c>
      <c r="H120" s="32"/>
    </row>
    <row r="121" spans="2:8" s="1" customFormat="1" ht="16.899999999999999" customHeight="1" x14ac:dyDescent="0.2">
      <c r="B121" s="32"/>
      <c r="C121" s="194" t="s">
        <v>355</v>
      </c>
      <c r="D121" s="195" t="s">
        <v>355</v>
      </c>
      <c r="E121" s="196" t="s">
        <v>1</v>
      </c>
      <c r="F121" s="197">
        <v>80</v>
      </c>
      <c r="H121" s="32"/>
    </row>
    <row r="122" spans="2:8" s="1" customFormat="1" ht="16.899999999999999" customHeight="1" x14ac:dyDescent="0.2">
      <c r="B122" s="32"/>
      <c r="C122" s="198" t="s">
        <v>1</v>
      </c>
      <c r="D122" s="198" t="s">
        <v>221</v>
      </c>
      <c r="E122" s="17" t="s">
        <v>1</v>
      </c>
      <c r="F122" s="199">
        <v>0</v>
      </c>
      <c r="H122" s="32"/>
    </row>
    <row r="123" spans="2:8" s="1" customFormat="1" ht="16.899999999999999" customHeight="1" x14ac:dyDescent="0.2">
      <c r="B123" s="32"/>
      <c r="C123" s="198" t="s">
        <v>1</v>
      </c>
      <c r="D123" s="198" t="s">
        <v>354</v>
      </c>
      <c r="E123" s="17" t="s">
        <v>1</v>
      </c>
      <c r="F123" s="199">
        <v>0</v>
      </c>
      <c r="H123" s="32"/>
    </row>
    <row r="124" spans="2:8" s="1" customFormat="1" ht="16.899999999999999" customHeight="1" x14ac:dyDescent="0.2">
      <c r="B124" s="32"/>
      <c r="C124" s="198" t="s">
        <v>355</v>
      </c>
      <c r="D124" s="198" t="s">
        <v>356</v>
      </c>
      <c r="E124" s="17" t="s">
        <v>1</v>
      </c>
      <c r="F124" s="199">
        <v>80</v>
      </c>
      <c r="H124" s="32"/>
    </row>
    <row r="125" spans="2:8" s="1" customFormat="1" ht="16.899999999999999" customHeight="1" x14ac:dyDescent="0.2">
      <c r="B125" s="32"/>
      <c r="C125" s="200" t="s">
        <v>2414</v>
      </c>
      <c r="H125" s="32"/>
    </row>
    <row r="126" spans="2:8" s="1" customFormat="1" ht="16.899999999999999" customHeight="1" x14ac:dyDescent="0.2">
      <c r="B126" s="32"/>
      <c r="C126" s="198" t="s">
        <v>351</v>
      </c>
      <c r="D126" s="198" t="s">
        <v>352</v>
      </c>
      <c r="E126" s="17" t="s">
        <v>230</v>
      </c>
      <c r="F126" s="199">
        <v>279.08</v>
      </c>
      <c r="H126" s="32"/>
    </row>
    <row r="127" spans="2:8" s="1" customFormat="1" ht="16.899999999999999" customHeight="1" x14ac:dyDescent="0.2">
      <c r="B127" s="32"/>
      <c r="C127" s="194" t="s">
        <v>364</v>
      </c>
      <c r="D127" s="195" t="s">
        <v>364</v>
      </c>
      <c r="E127" s="196" t="s">
        <v>1</v>
      </c>
      <c r="F127" s="197">
        <v>182.8</v>
      </c>
      <c r="H127" s="32"/>
    </row>
    <row r="128" spans="2:8" s="1" customFormat="1" ht="16.899999999999999" customHeight="1" x14ac:dyDescent="0.2">
      <c r="B128" s="32"/>
      <c r="C128" s="198" t="s">
        <v>1</v>
      </c>
      <c r="D128" s="198" t="s">
        <v>221</v>
      </c>
      <c r="E128" s="17" t="s">
        <v>1</v>
      </c>
      <c r="F128" s="199">
        <v>0</v>
      </c>
      <c r="H128" s="32"/>
    </row>
    <row r="129" spans="2:8" s="1" customFormat="1" ht="16.899999999999999" customHeight="1" x14ac:dyDescent="0.2">
      <c r="B129" s="32"/>
      <c r="C129" s="198" t="s">
        <v>364</v>
      </c>
      <c r="D129" s="198" t="s">
        <v>365</v>
      </c>
      <c r="E129" s="17" t="s">
        <v>1</v>
      </c>
      <c r="F129" s="199">
        <v>182.8</v>
      </c>
      <c r="H129" s="32"/>
    </row>
    <row r="130" spans="2:8" s="1" customFormat="1" ht="16.899999999999999" customHeight="1" x14ac:dyDescent="0.2">
      <c r="B130" s="32"/>
      <c r="C130" s="194" t="s">
        <v>370</v>
      </c>
      <c r="D130" s="195" t="s">
        <v>370</v>
      </c>
      <c r="E130" s="196" t="s">
        <v>1</v>
      </c>
      <c r="F130" s="197">
        <v>189.6</v>
      </c>
      <c r="H130" s="32"/>
    </row>
    <row r="131" spans="2:8" s="1" customFormat="1" ht="16.899999999999999" customHeight="1" x14ac:dyDescent="0.2">
      <c r="B131" s="32"/>
      <c r="C131" s="198" t="s">
        <v>1</v>
      </c>
      <c r="D131" s="198" t="s">
        <v>221</v>
      </c>
      <c r="E131" s="17" t="s">
        <v>1</v>
      </c>
      <c r="F131" s="199">
        <v>0</v>
      </c>
      <c r="H131" s="32"/>
    </row>
    <row r="132" spans="2:8" s="1" customFormat="1" ht="16.899999999999999" customHeight="1" x14ac:dyDescent="0.2">
      <c r="B132" s="32"/>
      <c r="C132" s="198" t="s">
        <v>370</v>
      </c>
      <c r="D132" s="198" t="s">
        <v>371</v>
      </c>
      <c r="E132" s="17" t="s">
        <v>1</v>
      </c>
      <c r="F132" s="199">
        <v>189.6</v>
      </c>
      <c r="H132" s="32"/>
    </row>
    <row r="133" spans="2:8" s="1" customFormat="1" ht="16.899999999999999" customHeight="1" x14ac:dyDescent="0.2">
      <c r="B133" s="32"/>
      <c r="C133" s="194" t="s">
        <v>378</v>
      </c>
      <c r="D133" s="195" t="s">
        <v>378</v>
      </c>
      <c r="E133" s="196" t="s">
        <v>1</v>
      </c>
      <c r="F133" s="197">
        <v>38.200000000000003</v>
      </c>
      <c r="H133" s="32"/>
    </row>
    <row r="134" spans="2:8" s="1" customFormat="1" ht="16.899999999999999" customHeight="1" x14ac:dyDescent="0.2">
      <c r="B134" s="32"/>
      <c r="C134" s="198" t="s">
        <v>1</v>
      </c>
      <c r="D134" s="198" t="s">
        <v>221</v>
      </c>
      <c r="E134" s="17" t="s">
        <v>1</v>
      </c>
      <c r="F134" s="199">
        <v>0</v>
      </c>
      <c r="H134" s="32"/>
    </row>
    <row r="135" spans="2:8" s="1" customFormat="1" ht="16.899999999999999" customHeight="1" x14ac:dyDescent="0.2">
      <c r="B135" s="32"/>
      <c r="C135" s="198" t="s">
        <v>378</v>
      </c>
      <c r="D135" s="198" t="s">
        <v>379</v>
      </c>
      <c r="E135" s="17" t="s">
        <v>1</v>
      </c>
      <c r="F135" s="199">
        <v>38.200000000000003</v>
      </c>
      <c r="H135" s="32"/>
    </row>
    <row r="136" spans="2:8" s="1" customFormat="1" ht="16.899999999999999" customHeight="1" x14ac:dyDescent="0.2">
      <c r="B136" s="32"/>
      <c r="C136" s="194" t="s">
        <v>384</v>
      </c>
      <c r="D136" s="195" t="s">
        <v>384</v>
      </c>
      <c r="E136" s="196" t="s">
        <v>1</v>
      </c>
      <c r="F136" s="197">
        <v>18.96</v>
      </c>
      <c r="H136" s="32"/>
    </row>
    <row r="137" spans="2:8" s="1" customFormat="1" ht="16.899999999999999" customHeight="1" x14ac:dyDescent="0.2">
      <c r="B137" s="32"/>
      <c r="C137" s="198" t="s">
        <v>1</v>
      </c>
      <c r="D137" s="198" t="s">
        <v>221</v>
      </c>
      <c r="E137" s="17" t="s">
        <v>1</v>
      </c>
      <c r="F137" s="199">
        <v>0</v>
      </c>
      <c r="H137" s="32"/>
    </row>
    <row r="138" spans="2:8" s="1" customFormat="1" ht="16.899999999999999" customHeight="1" x14ac:dyDescent="0.2">
      <c r="B138" s="32"/>
      <c r="C138" s="198" t="s">
        <v>384</v>
      </c>
      <c r="D138" s="198" t="s">
        <v>385</v>
      </c>
      <c r="E138" s="17" t="s">
        <v>1</v>
      </c>
      <c r="F138" s="199">
        <v>18.96</v>
      </c>
      <c r="H138" s="32"/>
    </row>
    <row r="139" spans="2:8" s="1" customFormat="1" ht="16.899999999999999" customHeight="1" x14ac:dyDescent="0.2">
      <c r="B139" s="32"/>
      <c r="C139" s="194" t="s">
        <v>390</v>
      </c>
      <c r="D139" s="195" t="s">
        <v>390</v>
      </c>
      <c r="E139" s="196" t="s">
        <v>1</v>
      </c>
      <c r="F139" s="197">
        <v>76.400000000000006</v>
      </c>
      <c r="H139" s="32"/>
    </row>
    <row r="140" spans="2:8" s="1" customFormat="1" ht="16.899999999999999" customHeight="1" x14ac:dyDescent="0.2">
      <c r="B140" s="32"/>
      <c r="C140" s="198" t="s">
        <v>1</v>
      </c>
      <c r="D140" s="198" t="s">
        <v>221</v>
      </c>
      <c r="E140" s="17" t="s">
        <v>1</v>
      </c>
      <c r="F140" s="199">
        <v>0</v>
      </c>
      <c r="H140" s="32"/>
    </row>
    <row r="141" spans="2:8" s="1" customFormat="1" ht="16.899999999999999" customHeight="1" x14ac:dyDescent="0.2">
      <c r="B141" s="32"/>
      <c r="C141" s="198" t="s">
        <v>390</v>
      </c>
      <c r="D141" s="198" t="s">
        <v>391</v>
      </c>
      <c r="E141" s="17" t="s">
        <v>1</v>
      </c>
      <c r="F141" s="199">
        <v>76.400000000000006</v>
      </c>
      <c r="H141" s="32"/>
    </row>
    <row r="142" spans="2:8" s="1" customFormat="1" ht="16.899999999999999" customHeight="1" x14ac:dyDescent="0.2">
      <c r="B142" s="32"/>
      <c r="C142" s="194" t="s">
        <v>250</v>
      </c>
      <c r="D142" s="195" t="s">
        <v>250</v>
      </c>
      <c r="E142" s="196" t="s">
        <v>1</v>
      </c>
      <c r="F142" s="197">
        <v>690</v>
      </c>
      <c r="H142" s="32"/>
    </row>
    <row r="143" spans="2:8" s="1" customFormat="1" ht="16.899999999999999" customHeight="1" x14ac:dyDescent="0.2">
      <c r="B143" s="32"/>
      <c r="C143" s="198" t="s">
        <v>1</v>
      </c>
      <c r="D143" s="198" t="s">
        <v>221</v>
      </c>
      <c r="E143" s="17" t="s">
        <v>1</v>
      </c>
      <c r="F143" s="199">
        <v>0</v>
      </c>
      <c r="H143" s="32"/>
    </row>
    <row r="144" spans="2:8" s="1" customFormat="1" ht="16.899999999999999" customHeight="1" x14ac:dyDescent="0.2">
      <c r="B144" s="32"/>
      <c r="C144" s="198" t="s">
        <v>250</v>
      </c>
      <c r="D144" s="198" t="s">
        <v>251</v>
      </c>
      <c r="E144" s="17" t="s">
        <v>1</v>
      </c>
      <c r="F144" s="199">
        <v>690</v>
      </c>
      <c r="H144" s="32"/>
    </row>
    <row r="145" spans="2:8" s="1" customFormat="1" ht="16.899999999999999" customHeight="1" x14ac:dyDescent="0.2">
      <c r="B145" s="32"/>
      <c r="C145" s="194" t="s">
        <v>396</v>
      </c>
      <c r="D145" s="195" t="s">
        <v>396</v>
      </c>
      <c r="E145" s="196" t="s">
        <v>1</v>
      </c>
      <c r="F145" s="197">
        <v>12.26</v>
      </c>
      <c r="H145" s="32"/>
    </row>
    <row r="146" spans="2:8" s="1" customFormat="1" ht="16.899999999999999" customHeight="1" x14ac:dyDescent="0.2">
      <c r="B146" s="32"/>
      <c r="C146" s="198" t="s">
        <v>1</v>
      </c>
      <c r="D146" s="198" t="s">
        <v>221</v>
      </c>
      <c r="E146" s="17" t="s">
        <v>1</v>
      </c>
      <c r="F146" s="199">
        <v>0</v>
      </c>
      <c r="H146" s="32"/>
    </row>
    <row r="147" spans="2:8" s="1" customFormat="1" ht="16.899999999999999" customHeight="1" x14ac:dyDescent="0.2">
      <c r="B147" s="32"/>
      <c r="C147" s="198" t="s">
        <v>396</v>
      </c>
      <c r="D147" s="198" t="s">
        <v>397</v>
      </c>
      <c r="E147" s="17" t="s">
        <v>1</v>
      </c>
      <c r="F147" s="199">
        <v>12.26</v>
      </c>
      <c r="H147" s="32"/>
    </row>
    <row r="148" spans="2:8" s="1" customFormat="1" ht="16.899999999999999" customHeight="1" x14ac:dyDescent="0.2">
      <c r="B148" s="32"/>
      <c r="C148" s="194" t="s">
        <v>402</v>
      </c>
      <c r="D148" s="195" t="s">
        <v>402</v>
      </c>
      <c r="E148" s="196" t="s">
        <v>1</v>
      </c>
      <c r="F148" s="197">
        <v>38.200000000000003</v>
      </c>
      <c r="H148" s="32"/>
    </row>
    <row r="149" spans="2:8" s="1" customFormat="1" ht="16.899999999999999" customHeight="1" x14ac:dyDescent="0.2">
      <c r="B149" s="32"/>
      <c r="C149" s="198" t="s">
        <v>1</v>
      </c>
      <c r="D149" s="198" t="s">
        <v>221</v>
      </c>
      <c r="E149" s="17" t="s">
        <v>1</v>
      </c>
      <c r="F149" s="199">
        <v>0</v>
      </c>
      <c r="H149" s="32"/>
    </row>
    <row r="150" spans="2:8" s="1" customFormat="1" ht="16.899999999999999" customHeight="1" x14ac:dyDescent="0.2">
      <c r="B150" s="32"/>
      <c r="C150" s="198" t="s">
        <v>402</v>
      </c>
      <c r="D150" s="198" t="s">
        <v>379</v>
      </c>
      <c r="E150" s="17" t="s">
        <v>1</v>
      </c>
      <c r="F150" s="199">
        <v>38.200000000000003</v>
      </c>
      <c r="H150" s="32"/>
    </row>
    <row r="151" spans="2:8" s="1" customFormat="1" ht="16.899999999999999" customHeight="1" x14ac:dyDescent="0.2">
      <c r="B151" s="32"/>
      <c r="C151" s="194" t="s">
        <v>407</v>
      </c>
      <c r="D151" s="195" t="s">
        <v>407</v>
      </c>
      <c r="E151" s="196" t="s">
        <v>1</v>
      </c>
      <c r="F151" s="197">
        <v>14.8</v>
      </c>
      <c r="H151" s="32"/>
    </row>
    <row r="152" spans="2:8" s="1" customFormat="1" ht="16.899999999999999" customHeight="1" x14ac:dyDescent="0.2">
      <c r="B152" s="32"/>
      <c r="C152" s="198" t="s">
        <v>1</v>
      </c>
      <c r="D152" s="198" t="s">
        <v>221</v>
      </c>
      <c r="E152" s="17" t="s">
        <v>1</v>
      </c>
      <c r="F152" s="199">
        <v>0</v>
      </c>
      <c r="H152" s="32"/>
    </row>
    <row r="153" spans="2:8" s="1" customFormat="1" ht="16.899999999999999" customHeight="1" x14ac:dyDescent="0.2">
      <c r="B153" s="32"/>
      <c r="C153" s="198" t="s">
        <v>407</v>
      </c>
      <c r="D153" s="198" t="s">
        <v>408</v>
      </c>
      <c r="E153" s="17" t="s">
        <v>1</v>
      </c>
      <c r="F153" s="199">
        <v>14.8</v>
      </c>
      <c r="H153" s="32"/>
    </row>
    <row r="154" spans="2:8" s="1" customFormat="1" ht="16.899999999999999" customHeight="1" x14ac:dyDescent="0.2">
      <c r="B154" s="32"/>
      <c r="C154" s="194" t="s">
        <v>415</v>
      </c>
      <c r="D154" s="195" t="s">
        <v>415</v>
      </c>
      <c r="E154" s="196" t="s">
        <v>1</v>
      </c>
      <c r="F154" s="197">
        <v>9.8070000000000004</v>
      </c>
      <c r="H154" s="32"/>
    </row>
    <row r="155" spans="2:8" s="1" customFormat="1" ht="16.899999999999999" customHeight="1" x14ac:dyDescent="0.2">
      <c r="B155" s="32"/>
      <c r="C155" s="198" t="s">
        <v>1</v>
      </c>
      <c r="D155" s="198" t="s">
        <v>221</v>
      </c>
      <c r="E155" s="17" t="s">
        <v>1</v>
      </c>
      <c r="F155" s="199">
        <v>0</v>
      </c>
      <c r="H155" s="32"/>
    </row>
    <row r="156" spans="2:8" s="1" customFormat="1" ht="16.899999999999999" customHeight="1" x14ac:dyDescent="0.2">
      <c r="B156" s="32"/>
      <c r="C156" s="198" t="s">
        <v>415</v>
      </c>
      <c r="D156" s="198" t="s">
        <v>416</v>
      </c>
      <c r="E156" s="17" t="s">
        <v>1</v>
      </c>
      <c r="F156" s="199">
        <v>9.8070000000000004</v>
      </c>
      <c r="H156" s="32"/>
    </row>
    <row r="157" spans="2:8" s="1" customFormat="1" ht="16.899999999999999" customHeight="1" x14ac:dyDescent="0.2">
      <c r="B157" s="32"/>
      <c r="C157" s="194" t="s">
        <v>424</v>
      </c>
      <c r="D157" s="195" t="s">
        <v>424</v>
      </c>
      <c r="E157" s="196" t="s">
        <v>1</v>
      </c>
      <c r="F157" s="197">
        <v>8</v>
      </c>
      <c r="H157" s="32"/>
    </row>
    <row r="158" spans="2:8" s="1" customFormat="1" ht="16.899999999999999" customHeight="1" x14ac:dyDescent="0.2">
      <c r="B158" s="32"/>
      <c r="C158" s="198" t="s">
        <v>1</v>
      </c>
      <c r="D158" s="198" t="s">
        <v>221</v>
      </c>
      <c r="E158" s="17" t="s">
        <v>1</v>
      </c>
      <c r="F158" s="199">
        <v>0</v>
      </c>
      <c r="H158" s="32"/>
    </row>
    <row r="159" spans="2:8" s="1" customFormat="1" ht="16.899999999999999" customHeight="1" x14ac:dyDescent="0.2">
      <c r="B159" s="32"/>
      <c r="C159" s="198" t="s">
        <v>424</v>
      </c>
      <c r="D159" s="198" t="s">
        <v>244</v>
      </c>
      <c r="E159" s="17" t="s">
        <v>1</v>
      </c>
      <c r="F159" s="199">
        <v>8</v>
      </c>
      <c r="H159" s="32"/>
    </row>
    <row r="160" spans="2:8" s="1" customFormat="1" ht="16.899999999999999" customHeight="1" x14ac:dyDescent="0.2">
      <c r="B160" s="32"/>
      <c r="C160" s="194" t="s">
        <v>429</v>
      </c>
      <c r="D160" s="195" t="s">
        <v>429</v>
      </c>
      <c r="E160" s="196" t="s">
        <v>1</v>
      </c>
      <c r="F160" s="197">
        <v>3</v>
      </c>
      <c r="H160" s="32"/>
    </row>
    <row r="161" spans="2:8" s="1" customFormat="1" ht="16.899999999999999" customHeight="1" x14ac:dyDescent="0.2">
      <c r="B161" s="32"/>
      <c r="C161" s="198" t="s">
        <v>1</v>
      </c>
      <c r="D161" s="198" t="s">
        <v>221</v>
      </c>
      <c r="E161" s="17" t="s">
        <v>1</v>
      </c>
      <c r="F161" s="199">
        <v>0</v>
      </c>
      <c r="H161" s="32"/>
    </row>
    <row r="162" spans="2:8" s="1" customFormat="1" ht="16.899999999999999" customHeight="1" x14ac:dyDescent="0.2">
      <c r="B162" s="32"/>
      <c r="C162" s="198" t="s">
        <v>429</v>
      </c>
      <c r="D162" s="198" t="s">
        <v>430</v>
      </c>
      <c r="E162" s="17" t="s">
        <v>1</v>
      </c>
      <c r="F162" s="199">
        <v>3</v>
      </c>
      <c r="H162" s="32"/>
    </row>
    <row r="163" spans="2:8" s="1" customFormat="1" ht="16.899999999999999" customHeight="1" x14ac:dyDescent="0.2">
      <c r="B163" s="32"/>
      <c r="C163" s="194" t="s">
        <v>435</v>
      </c>
      <c r="D163" s="195" t="s">
        <v>435</v>
      </c>
      <c r="E163" s="196" t="s">
        <v>1</v>
      </c>
      <c r="F163" s="197">
        <v>1</v>
      </c>
      <c r="H163" s="32"/>
    </row>
    <row r="164" spans="2:8" s="1" customFormat="1" ht="16.899999999999999" customHeight="1" x14ac:dyDescent="0.2">
      <c r="B164" s="32"/>
      <c r="C164" s="198" t="s">
        <v>1</v>
      </c>
      <c r="D164" s="198" t="s">
        <v>221</v>
      </c>
      <c r="E164" s="17" t="s">
        <v>1</v>
      </c>
      <c r="F164" s="199">
        <v>0</v>
      </c>
      <c r="H164" s="32"/>
    </row>
    <row r="165" spans="2:8" s="1" customFormat="1" ht="16.899999999999999" customHeight="1" x14ac:dyDescent="0.2">
      <c r="B165" s="32"/>
      <c r="C165" s="198" t="s">
        <v>435</v>
      </c>
      <c r="D165" s="198" t="s">
        <v>436</v>
      </c>
      <c r="E165" s="17" t="s">
        <v>1</v>
      </c>
      <c r="F165" s="199">
        <v>1</v>
      </c>
      <c r="H165" s="32"/>
    </row>
    <row r="166" spans="2:8" s="1" customFormat="1" ht="16.899999999999999" customHeight="1" x14ac:dyDescent="0.2">
      <c r="B166" s="32"/>
      <c r="C166" s="194" t="s">
        <v>443</v>
      </c>
      <c r="D166" s="195" t="s">
        <v>443</v>
      </c>
      <c r="E166" s="196" t="s">
        <v>1</v>
      </c>
      <c r="F166" s="197">
        <v>12.606999999999999</v>
      </c>
      <c r="H166" s="32"/>
    </row>
    <row r="167" spans="2:8" s="1" customFormat="1" ht="16.899999999999999" customHeight="1" x14ac:dyDescent="0.2">
      <c r="B167" s="32"/>
      <c r="C167" s="198" t="s">
        <v>1</v>
      </c>
      <c r="D167" s="198" t="s">
        <v>221</v>
      </c>
      <c r="E167" s="17" t="s">
        <v>1</v>
      </c>
      <c r="F167" s="199">
        <v>0</v>
      </c>
      <c r="H167" s="32"/>
    </row>
    <row r="168" spans="2:8" s="1" customFormat="1" ht="16.899999999999999" customHeight="1" x14ac:dyDescent="0.2">
      <c r="B168" s="32"/>
      <c r="C168" s="198" t="s">
        <v>443</v>
      </c>
      <c r="D168" s="198" t="s">
        <v>444</v>
      </c>
      <c r="E168" s="17" t="s">
        <v>1</v>
      </c>
      <c r="F168" s="199">
        <v>12.606999999999999</v>
      </c>
      <c r="H168" s="32"/>
    </row>
    <row r="169" spans="2:8" s="1" customFormat="1" ht="16.899999999999999" customHeight="1" x14ac:dyDescent="0.2">
      <c r="B169" s="32"/>
      <c r="C169" s="194" t="s">
        <v>449</v>
      </c>
      <c r="D169" s="195" t="s">
        <v>449</v>
      </c>
      <c r="E169" s="196" t="s">
        <v>1</v>
      </c>
      <c r="F169" s="197">
        <v>17.32</v>
      </c>
      <c r="H169" s="32"/>
    </row>
    <row r="170" spans="2:8" s="1" customFormat="1" ht="16.899999999999999" customHeight="1" x14ac:dyDescent="0.2">
      <c r="B170" s="32"/>
      <c r="C170" s="198" t="s">
        <v>1</v>
      </c>
      <c r="D170" s="198" t="s">
        <v>221</v>
      </c>
      <c r="E170" s="17" t="s">
        <v>1</v>
      </c>
      <c r="F170" s="199">
        <v>0</v>
      </c>
      <c r="H170" s="32"/>
    </row>
    <row r="171" spans="2:8" s="1" customFormat="1" ht="16.899999999999999" customHeight="1" x14ac:dyDescent="0.2">
      <c r="B171" s="32"/>
      <c r="C171" s="198" t="s">
        <v>449</v>
      </c>
      <c r="D171" s="198" t="s">
        <v>450</v>
      </c>
      <c r="E171" s="17" t="s">
        <v>1</v>
      </c>
      <c r="F171" s="199">
        <v>17.32</v>
      </c>
      <c r="H171" s="32"/>
    </row>
    <row r="172" spans="2:8" s="1" customFormat="1" ht="16.899999999999999" customHeight="1" x14ac:dyDescent="0.2">
      <c r="B172" s="32"/>
      <c r="C172" s="194" t="s">
        <v>522</v>
      </c>
      <c r="D172" s="195" t="s">
        <v>522</v>
      </c>
      <c r="E172" s="196" t="s">
        <v>1</v>
      </c>
      <c r="F172" s="197">
        <v>11.21</v>
      </c>
      <c r="H172" s="32"/>
    </row>
    <row r="173" spans="2:8" s="1" customFormat="1" ht="16.899999999999999" customHeight="1" x14ac:dyDescent="0.2">
      <c r="B173" s="32"/>
      <c r="C173" s="198" t="s">
        <v>1</v>
      </c>
      <c r="D173" s="198" t="s">
        <v>221</v>
      </c>
      <c r="E173" s="17" t="s">
        <v>1</v>
      </c>
      <c r="F173" s="199">
        <v>0</v>
      </c>
      <c r="H173" s="32"/>
    </row>
    <row r="174" spans="2:8" s="1" customFormat="1" ht="16.899999999999999" customHeight="1" x14ac:dyDescent="0.2">
      <c r="B174" s="32"/>
      <c r="C174" s="198" t="s">
        <v>1</v>
      </c>
      <c r="D174" s="198" t="s">
        <v>521</v>
      </c>
      <c r="E174" s="17" t="s">
        <v>1</v>
      </c>
      <c r="F174" s="199">
        <v>0</v>
      </c>
      <c r="H174" s="32"/>
    </row>
    <row r="175" spans="2:8" s="1" customFormat="1" ht="16.899999999999999" customHeight="1" x14ac:dyDescent="0.2">
      <c r="B175" s="32"/>
      <c r="C175" s="198" t="s">
        <v>522</v>
      </c>
      <c r="D175" s="198" t="s">
        <v>523</v>
      </c>
      <c r="E175" s="17" t="s">
        <v>1</v>
      </c>
      <c r="F175" s="199">
        <v>11.21</v>
      </c>
      <c r="H175" s="32"/>
    </row>
    <row r="176" spans="2:8" s="1" customFormat="1" ht="16.899999999999999" customHeight="1" x14ac:dyDescent="0.2">
      <c r="B176" s="32"/>
      <c r="C176" s="200" t="s">
        <v>2414</v>
      </c>
      <c r="H176" s="32"/>
    </row>
    <row r="177" spans="2:8" s="1" customFormat="1" ht="16.899999999999999" customHeight="1" x14ac:dyDescent="0.2">
      <c r="B177" s="32"/>
      <c r="C177" s="198" t="s">
        <v>518</v>
      </c>
      <c r="D177" s="198" t="s">
        <v>519</v>
      </c>
      <c r="E177" s="17" t="s">
        <v>237</v>
      </c>
      <c r="F177" s="199">
        <v>46.515000000000001</v>
      </c>
      <c r="H177" s="32"/>
    </row>
    <row r="178" spans="2:8" s="1" customFormat="1" ht="16.899999999999999" customHeight="1" x14ac:dyDescent="0.2">
      <c r="B178" s="32"/>
      <c r="C178" s="194" t="s">
        <v>455</v>
      </c>
      <c r="D178" s="195" t="s">
        <v>455</v>
      </c>
      <c r="E178" s="196" t="s">
        <v>1</v>
      </c>
      <c r="F178" s="197">
        <v>362.13600000000002</v>
      </c>
      <c r="H178" s="32"/>
    </row>
    <row r="179" spans="2:8" s="1" customFormat="1" ht="16.899999999999999" customHeight="1" x14ac:dyDescent="0.2">
      <c r="B179" s="32"/>
      <c r="C179" s="198" t="s">
        <v>1</v>
      </c>
      <c r="D179" s="198" t="s">
        <v>221</v>
      </c>
      <c r="E179" s="17" t="s">
        <v>1</v>
      </c>
      <c r="F179" s="199">
        <v>0</v>
      </c>
      <c r="H179" s="32"/>
    </row>
    <row r="180" spans="2:8" s="1" customFormat="1" ht="16.899999999999999" customHeight="1" x14ac:dyDescent="0.2">
      <c r="B180" s="32"/>
      <c r="C180" s="198" t="s">
        <v>455</v>
      </c>
      <c r="D180" s="198" t="s">
        <v>456</v>
      </c>
      <c r="E180" s="17" t="s">
        <v>1</v>
      </c>
      <c r="F180" s="199">
        <v>362.13600000000002</v>
      </c>
      <c r="H180" s="32"/>
    </row>
    <row r="181" spans="2:8" s="1" customFormat="1" ht="16.899999999999999" customHeight="1" x14ac:dyDescent="0.2">
      <c r="B181" s="32"/>
      <c r="C181" s="194" t="s">
        <v>461</v>
      </c>
      <c r="D181" s="195" t="s">
        <v>461</v>
      </c>
      <c r="E181" s="196" t="s">
        <v>1</v>
      </c>
      <c r="F181" s="197">
        <v>1</v>
      </c>
      <c r="H181" s="32"/>
    </row>
    <row r="182" spans="2:8" s="1" customFormat="1" ht="16.899999999999999" customHeight="1" x14ac:dyDescent="0.2">
      <c r="B182" s="32"/>
      <c r="C182" s="198" t="s">
        <v>1</v>
      </c>
      <c r="D182" s="198" t="s">
        <v>221</v>
      </c>
      <c r="E182" s="17" t="s">
        <v>1</v>
      </c>
      <c r="F182" s="199">
        <v>0</v>
      </c>
      <c r="H182" s="32"/>
    </row>
    <row r="183" spans="2:8" s="1" customFormat="1" ht="16.899999999999999" customHeight="1" x14ac:dyDescent="0.2">
      <c r="B183" s="32"/>
      <c r="C183" s="198" t="s">
        <v>461</v>
      </c>
      <c r="D183" s="198" t="s">
        <v>462</v>
      </c>
      <c r="E183" s="17" t="s">
        <v>1</v>
      </c>
      <c r="F183" s="199">
        <v>1</v>
      </c>
      <c r="H183" s="32"/>
    </row>
    <row r="184" spans="2:8" s="1" customFormat="1" ht="16.899999999999999" customHeight="1" x14ac:dyDescent="0.2">
      <c r="B184" s="32"/>
      <c r="C184" s="194" t="s">
        <v>467</v>
      </c>
      <c r="D184" s="195" t="s">
        <v>467</v>
      </c>
      <c r="E184" s="196" t="s">
        <v>1</v>
      </c>
      <c r="F184" s="197">
        <v>8.6440000000000001</v>
      </c>
      <c r="H184" s="32"/>
    </row>
    <row r="185" spans="2:8" s="1" customFormat="1" ht="16.899999999999999" customHeight="1" x14ac:dyDescent="0.2">
      <c r="B185" s="32"/>
      <c r="C185" s="198" t="s">
        <v>1</v>
      </c>
      <c r="D185" s="198" t="s">
        <v>221</v>
      </c>
      <c r="E185" s="17" t="s">
        <v>1</v>
      </c>
      <c r="F185" s="199">
        <v>0</v>
      </c>
      <c r="H185" s="32"/>
    </row>
    <row r="186" spans="2:8" s="1" customFormat="1" ht="16.899999999999999" customHeight="1" x14ac:dyDescent="0.2">
      <c r="B186" s="32"/>
      <c r="C186" s="198" t="s">
        <v>467</v>
      </c>
      <c r="D186" s="198" t="s">
        <v>468</v>
      </c>
      <c r="E186" s="17" t="s">
        <v>1</v>
      </c>
      <c r="F186" s="199">
        <v>8.6440000000000001</v>
      </c>
      <c r="H186" s="32"/>
    </row>
    <row r="187" spans="2:8" s="1" customFormat="1" ht="16.899999999999999" customHeight="1" x14ac:dyDescent="0.2">
      <c r="B187" s="32"/>
      <c r="C187" s="200" t="s">
        <v>2414</v>
      </c>
      <c r="H187" s="32"/>
    </row>
    <row r="188" spans="2:8" s="1" customFormat="1" ht="16.899999999999999" customHeight="1" x14ac:dyDescent="0.2">
      <c r="B188" s="32"/>
      <c r="C188" s="198" t="s">
        <v>464</v>
      </c>
      <c r="D188" s="198" t="s">
        <v>465</v>
      </c>
      <c r="E188" s="17" t="s">
        <v>215</v>
      </c>
      <c r="F188" s="199">
        <v>8.8940000000000001</v>
      </c>
      <c r="H188" s="32"/>
    </row>
    <row r="189" spans="2:8" s="1" customFormat="1" ht="16.899999999999999" customHeight="1" x14ac:dyDescent="0.2">
      <c r="B189" s="32"/>
      <c r="C189" s="194" t="s">
        <v>476</v>
      </c>
      <c r="D189" s="195" t="s">
        <v>476</v>
      </c>
      <c r="E189" s="196" t="s">
        <v>1</v>
      </c>
      <c r="F189" s="197">
        <v>2.2999999999999998</v>
      </c>
      <c r="H189" s="32"/>
    </row>
    <row r="190" spans="2:8" s="1" customFormat="1" ht="16.899999999999999" customHeight="1" x14ac:dyDescent="0.2">
      <c r="B190" s="32"/>
      <c r="C190" s="198" t="s">
        <v>1</v>
      </c>
      <c r="D190" s="198" t="s">
        <v>221</v>
      </c>
      <c r="E190" s="17" t="s">
        <v>1</v>
      </c>
      <c r="F190" s="199">
        <v>0</v>
      </c>
      <c r="H190" s="32"/>
    </row>
    <row r="191" spans="2:8" s="1" customFormat="1" ht="16.899999999999999" customHeight="1" x14ac:dyDescent="0.2">
      <c r="B191" s="32"/>
      <c r="C191" s="198" t="s">
        <v>476</v>
      </c>
      <c r="D191" s="198" t="s">
        <v>477</v>
      </c>
      <c r="E191" s="17" t="s">
        <v>1</v>
      </c>
      <c r="F191" s="199">
        <v>2.2999999999999998</v>
      </c>
      <c r="H191" s="32"/>
    </row>
    <row r="192" spans="2:8" s="1" customFormat="1" ht="16.899999999999999" customHeight="1" x14ac:dyDescent="0.2">
      <c r="B192" s="32"/>
      <c r="C192" s="194" t="s">
        <v>483</v>
      </c>
      <c r="D192" s="195" t="s">
        <v>483</v>
      </c>
      <c r="E192" s="196" t="s">
        <v>1</v>
      </c>
      <c r="F192" s="197">
        <v>50</v>
      </c>
      <c r="H192" s="32"/>
    </row>
    <row r="193" spans="2:8" s="1" customFormat="1" ht="16.899999999999999" customHeight="1" x14ac:dyDescent="0.2">
      <c r="B193" s="32"/>
      <c r="C193" s="198" t="s">
        <v>1</v>
      </c>
      <c r="D193" s="198" t="s">
        <v>221</v>
      </c>
      <c r="E193" s="17" t="s">
        <v>1</v>
      </c>
      <c r="F193" s="199">
        <v>0</v>
      </c>
      <c r="H193" s="32"/>
    </row>
    <row r="194" spans="2:8" s="1" customFormat="1" ht="16.899999999999999" customHeight="1" x14ac:dyDescent="0.2">
      <c r="B194" s="32"/>
      <c r="C194" s="198" t="s">
        <v>483</v>
      </c>
      <c r="D194" s="198" t="s">
        <v>484</v>
      </c>
      <c r="E194" s="17" t="s">
        <v>1</v>
      </c>
      <c r="F194" s="199">
        <v>50</v>
      </c>
      <c r="H194" s="32"/>
    </row>
    <row r="195" spans="2:8" s="1" customFormat="1" ht="16.899999999999999" customHeight="1" x14ac:dyDescent="0.2">
      <c r="B195" s="32"/>
      <c r="C195" s="194" t="s">
        <v>96</v>
      </c>
      <c r="D195" s="195" t="s">
        <v>96</v>
      </c>
      <c r="E195" s="196" t="s">
        <v>1</v>
      </c>
      <c r="F195" s="197">
        <v>780</v>
      </c>
      <c r="H195" s="32"/>
    </row>
    <row r="196" spans="2:8" s="1" customFormat="1" ht="16.899999999999999" customHeight="1" x14ac:dyDescent="0.2">
      <c r="B196" s="32"/>
      <c r="C196" s="198" t="s">
        <v>1</v>
      </c>
      <c r="D196" s="198" t="s">
        <v>221</v>
      </c>
      <c r="E196" s="17" t="s">
        <v>1</v>
      </c>
      <c r="F196" s="199">
        <v>0</v>
      </c>
      <c r="H196" s="32"/>
    </row>
    <row r="197" spans="2:8" s="1" customFormat="1" ht="16.899999999999999" customHeight="1" x14ac:dyDescent="0.2">
      <c r="B197" s="32"/>
      <c r="C197" s="198" t="s">
        <v>96</v>
      </c>
      <c r="D197" s="198" t="s">
        <v>489</v>
      </c>
      <c r="E197" s="17" t="s">
        <v>1</v>
      </c>
      <c r="F197" s="199">
        <v>780</v>
      </c>
      <c r="H197" s="32"/>
    </row>
    <row r="198" spans="2:8" s="1" customFormat="1" ht="16.899999999999999" customHeight="1" x14ac:dyDescent="0.2">
      <c r="B198" s="32"/>
      <c r="C198" s="200" t="s">
        <v>2414</v>
      </c>
      <c r="H198" s="32"/>
    </row>
    <row r="199" spans="2:8" s="1" customFormat="1" ht="16.899999999999999" customHeight="1" x14ac:dyDescent="0.2">
      <c r="B199" s="32"/>
      <c r="C199" s="198" t="s">
        <v>486</v>
      </c>
      <c r="D199" s="198" t="s">
        <v>487</v>
      </c>
      <c r="E199" s="17" t="s">
        <v>481</v>
      </c>
      <c r="F199" s="199">
        <v>2028.9680000000001</v>
      </c>
      <c r="H199" s="32"/>
    </row>
    <row r="200" spans="2:8" s="1" customFormat="1" ht="16.899999999999999" customHeight="1" x14ac:dyDescent="0.2">
      <c r="B200" s="32"/>
      <c r="C200" s="194" t="s">
        <v>498</v>
      </c>
      <c r="D200" s="195" t="s">
        <v>498</v>
      </c>
      <c r="E200" s="196" t="s">
        <v>1</v>
      </c>
      <c r="F200" s="197">
        <v>5600</v>
      </c>
      <c r="H200" s="32"/>
    </row>
    <row r="201" spans="2:8" s="1" customFormat="1" ht="16.899999999999999" customHeight="1" x14ac:dyDescent="0.2">
      <c r="B201" s="32"/>
      <c r="C201" s="198" t="s">
        <v>1</v>
      </c>
      <c r="D201" s="198" t="s">
        <v>221</v>
      </c>
      <c r="E201" s="17" t="s">
        <v>1</v>
      </c>
      <c r="F201" s="199">
        <v>0</v>
      </c>
      <c r="H201" s="32"/>
    </row>
    <row r="202" spans="2:8" s="1" customFormat="1" ht="16.899999999999999" customHeight="1" x14ac:dyDescent="0.2">
      <c r="B202" s="32"/>
      <c r="C202" s="198" t="s">
        <v>498</v>
      </c>
      <c r="D202" s="198" t="s">
        <v>499</v>
      </c>
      <c r="E202" s="17" t="s">
        <v>1</v>
      </c>
      <c r="F202" s="199">
        <v>5600</v>
      </c>
      <c r="H202" s="32"/>
    </row>
    <row r="203" spans="2:8" s="1" customFormat="1" ht="16.899999999999999" customHeight="1" x14ac:dyDescent="0.2">
      <c r="B203" s="32"/>
      <c r="C203" s="194" t="s">
        <v>99</v>
      </c>
      <c r="D203" s="195" t="s">
        <v>99</v>
      </c>
      <c r="E203" s="196" t="s">
        <v>1</v>
      </c>
      <c r="F203" s="197">
        <v>50</v>
      </c>
      <c r="H203" s="32"/>
    </row>
    <row r="204" spans="2:8" s="1" customFormat="1" ht="16.899999999999999" customHeight="1" x14ac:dyDescent="0.2">
      <c r="B204" s="32"/>
      <c r="C204" s="198" t="s">
        <v>1</v>
      </c>
      <c r="D204" s="198" t="s">
        <v>221</v>
      </c>
      <c r="E204" s="17" t="s">
        <v>1</v>
      </c>
      <c r="F204" s="199">
        <v>0</v>
      </c>
      <c r="H204" s="32"/>
    </row>
    <row r="205" spans="2:8" s="1" customFormat="1" ht="16.899999999999999" customHeight="1" x14ac:dyDescent="0.2">
      <c r="B205" s="32"/>
      <c r="C205" s="198" t="s">
        <v>99</v>
      </c>
      <c r="D205" s="198" t="s">
        <v>484</v>
      </c>
      <c r="E205" s="17" t="s">
        <v>1</v>
      </c>
      <c r="F205" s="199">
        <v>50</v>
      </c>
      <c r="H205" s="32"/>
    </row>
    <row r="206" spans="2:8" s="1" customFormat="1" ht="16.899999999999999" customHeight="1" x14ac:dyDescent="0.2">
      <c r="B206" s="32"/>
      <c r="C206" s="200" t="s">
        <v>2414</v>
      </c>
      <c r="H206" s="32"/>
    </row>
    <row r="207" spans="2:8" s="1" customFormat="1" ht="16.899999999999999" customHeight="1" x14ac:dyDescent="0.2">
      <c r="B207" s="32"/>
      <c r="C207" s="198" t="s">
        <v>501</v>
      </c>
      <c r="D207" s="198" t="s">
        <v>502</v>
      </c>
      <c r="E207" s="17" t="s">
        <v>481</v>
      </c>
      <c r="F207" s="199">
        <v>100</v>
      </c>
      <c r="H207" s="32"/>
    </row>
    <row r="208" spans="2:8" s="1" customFormat="1" ht="16.899999999999999" customHeight="1" x14ac:dyDescent="0.2">
      <c r="B208" s="32"/>
      <c r="C208" s="194" t="s">
        <v>513</v>
      </c>
      <c r="D208" s="195" t="s">
        <v>513</v>
      </c>
      <c r="E208" s="196" t="s">
        <v>1</v>
      </c>
      <c r="F208" s="197">
        <v>1</v>
      </c>
      <c r="H208" s="32"/>
    </row>
    <row r="209" spans="2:8" s="1" customFormat="1" ht="16.899999999999999" customHeight="1" x14ac:dyDescent="0.2">
      <c r="B209" s="32"/>
      <c r="C209" s="198" t="s">
        <v>1</v>
      </c>
      <c r="D209" s="198" t="s">
        <v>221</v>
      </c>
      <c r="E209" s="17" t="s">
        <v>1</v>
      </c>
      <c r="F209" s="199">
        <v>0</v>
      </c>
      <c r="H209" s="32"/>
    </row>
    <row r="210" spans="2:8" s="1" customFormat="1" ht="16.899999999999999" customHeight="1" x14ac:dyDescent="0.2">
      <c r="B210" s="32"/>
      <c r="C210" s="198" t="s">
        <v>513</v>
      </c>
      <c r="D210" s="198" t="s">
        <v>514</v>
      </c>
      <c r="E210" s="17" t="s">
        <v>1</v>
      </c>
      <c r="F210" s="199">
        <v>1</v>
      </c>
      <c r="H210" s="32"/>
    </row>
    <row r="211" spans="2:8" s="1" customFormat="1" ht="16.899999999999999" customHeight="1" x14ac:dyDescent="0.2">
      <c r="B211" s="32"/>
      <c r="C211" s="194" t="s">
        <v>532</v>
      </c>
      <c r="D211" s="195" t="s">
        <v>532</v>
      </c>
      <c r="E211" s="196" t="s">
        <v>1</v>
      </c>
      <c r="F211" s="197">
        <v>4.242</v>
      </c>
      <c r="H211" s="32"/>
    </row>
    <row r="212" spans="2:8" s="1" customFormat="1" ht="16.899999999999999" customHeight="1" x14ac:dyDescent="0.2">
      <c r="B212" s="32"/>
      <c r="C212" s="198" t="s">
        <v>1</v>
      </c>
      <c r="D212" s="198" t="s">
        <v>221</v>
      </c>
      <c r="E212" s="17" t="s">
        <v>1</v>
      </c>
      <c r="F212" s="199">
        <v>0</v>
      </c>
      <c r="H212" s="32"/>
    </row>
    <row r="213" spans="2:8" s="1" customFormat="1" ht="16.899999999999999" customHeight="1" x14ac:dyDescent="0.2">
      <c r="B213" s="32"/>
      <c r="C213" s="198" t="s">
        <v>532</v>
      </c>
      <c r="D213" s="198" t="s">
        <v>533</v>
      </c>
      <c r="E213" s="17" t="s">
        <v>1</v>
      </c>
      <c r="F213" s="199">
        <v>4.242</v>
      </c>
      <c r="H213" s="32"/>
    </row>
    <row r="214" spans="2:8" s="1" customFormat="1" ht="16.899999999999999" customHeight="1" x14ac:dyDescent="0.2">
      <c r="B214" s="32"/>
      <c r="C214" s="200" t="s">
        <v>2414</v>
      </c>
      <c r="H214" s="32"/>
    </row>
    <row r="215" spans="2:8" s="1" customFormat="1" ht="16.899999999999999" customHeight="1" x14ac:dyDescent="0.2">
      <c r="B215" s="32"/>
      <c r="C215" s="198" t="s">
        <v>529</v>
      </c>
      <c r="D215" s="198" t="s">
        <v>530</v>
      </c>
      <c r="E215" s="17" t="s">
        <v>215</v>
      </c>
      <c r="F215" s="199">
        <v>9.2219999999999995</v>
      </c>
      <c r="H215" s="32"/>
    </row>
    <row r="216" spans="2:8" s="1" customFormat="1" ht="16.899999999999999" customHeight="1" x14ac:dyDescent="0.2">
      <c r="B216" s="32"/>
      <c r="C216" s="194" t="s">
        <v>540</v>
      </c>
      <c r="D216" s="195" t="s">
        <v>540</v>
      </c>
      <c r="E216" s="196" t="s">
        <v>1</v>
      </c>
      <c r="F216" s="197">
        <v>0.51</v>
      </c>
      <c r="H216" s="32"/>
    </row>
    <row r="217" spans="2:8" s="1" customFormat="1" ht="16.899999999999999" customHeight="1" x14ac:dyDescent="0.2">
      <c r="B217" s="32"/>
      <c r="C217" s="198" t="s">
        <v>1</v>
      </c>
      <c r="D217" s="198" t="s">
        <v>221</v>
      </c>
      <c r="E217" s="17" t="s">
        <v>1</v>
      </c>
      <c r="F217" s="199">
        <v>0</v>
      </c>
      <c r="H217" s="32"/>
    </row>
    <row r="218" spans="2:8" s="1" customFormat="1" ht="16.899999999999999" customHeight="1" x14ac:dyDescent="0.2">
      <c r="B218" s="32"/>
      <c r="C218" s="198" t="s">
        <v>540</v>
      </c>
      <c r="D218" s="198" t="s">
        <v>541</v>
      </c>
      <c r="E218" s="17" t="s">
        <v>1</v>
      </c>
      <c r="F218" s="199">
        <v>0.51</v>
      </c>
      <c r="H218" s="32"/>
    </row>
    <row r="219" spans="2:8" s="1" customFormat="1" ht="16.899999999999999" customHeight="1" x14ac:dyDescent="0.2">
      <c r="B219" s="32"/>
      <c r="C219" s="200" t="s">
        <v>2414</v>
      </c>
      <c r="H219" s="32"/>
    </row>
    <row r="220" spans="2:8" s="1" customFormat="1" ht="16.899999999999999" customHeight="1" x14ac:dyDescent="0.2">
      <c r="B220" s="32"/>
      <c r="C220" s="198" t="s">
        <v>537</v>
      </c>
      <c r="D220" s="198" t="s">
        <v>538</v>
      </c>
      <c r="E220" s="17" t="s">
        <v>237</v>
      </c>
      <c r="F220" s="199">
        <v>46.058</v>
      </c>
      <c r="H220" s="32"/>
    </row>
    <row r="221" spans="2:8" s="1" customFormat="1" ht="16.899999999999999" customHeight="1" x14ac:dyDescent="0.2">
      <c r="B221" s="32"/>
      <c r="C221" s="194" t="s">
        <v>101</v>
      </c>
      <c r="D221" s="195" t="s">
        <v>101</v>
      </c>
      <c r="E221" s="196" t="s">
        <v>1</v>
      </c>
      <c r="F221" s="197">
        <v>26</v>
      </c>
      <c r="H221" s="32"/>
    </row>
    <row r="222" spans="2:8" s="1" customFormat="1" ht="16.899999999999999" customHeight="1" x14ac:dyDescent="0.2">
      <c r="B222" s="32"/>
      <c r="C222" s="198" t="s">
        <v>101</v>
      </c>
      <c r="D222" s="198" t="s">
        <v>225</v>
      </c>
      <c r="E222" s="17" t="s">
        <v>1</v>
      </c>
      <c r="F222" s="199">
        <v>26</v>
      </c>
      <c r="H222" s="32"/>
    </row>
    <row r="223" spans="2:8" s="1" customFormat="1" ht="16.899999999999999" customHeight="1" x14ac:dyDescent="0.2">
      <c r="B223" s="32"/>
      <c r="C223" s="200" t="s">
        <v>2414</v>
      </c>
      <c r="H223" s="32"/>
    </row>
    <row r="224" spans="2:8" s="1" customFormat="1" ht="22.5" x14ac:dyDescent="0.2">
      <c r="B224" s="32"/>
      <c r="C224" s="198" t="s">
        <v>213</v>
      </c>
      <c r="D224" s="198" t="s">
        <v>214</v>
      </c>
      <c r="E224" s="17" t="s">
        <v>215</v>
      </c>
      <c r="F224" s="199">
        <v>29.75</v>
      </c>
      <c r="H224" s="32"/>
    </row>
    <row r="225" spans="2:8" s="1" customFormat="1" ht="16.899999999999999" customHeight="1" x14ac:dyDescent="0.2">
      <c r="B225" s="32"/>
      <c r="C225" s="194" t="s">
        <v>103</v>
      </c>
      <c r="D225" s="195" t="s">
        <v>103</v>
      </c>
      <c r="E225" s="196" t="s">
        <v>1</v>
      </c>
      <c r="F225" s="197">
        <v>18.29</v>
      </c>
      <c r="H225" s="32"/>
    </row>
    <row r="226" spans="2:8" s="1" customFormat="1" ht="16.899999999999999" customHeight="1" x14ac:dyDescent="0.2">
      <c r="B226" s="32"/>
      <c r="C226" s="198" t="s">
        <v>103</v>
      </c>
      <c r="D226" s="198" t="s">
        <v>567</v>
      </c>
      <c r="E226" s="17" t="s">
        <v>1</v>
      </c>
      <c r="F226" s="199">
        <v>18.29</v>
      </c>
      <c r="H226" s="32"/>
    </row>
    <row r="227" spans="2:8" s="1" customFormat="1" ht="16.899999999999999" customHeight="1" x14ac:dyDescent="0.2">
      <c r="B227" s="32"/>
      <c r="C227" s="200" t="s">
        <v>2414</v>
      </c>
      <c r="H227" s="32"/>
    </row>
    <row r="228" spans="2:8" s="1" customFormat="1" ht="16.899999999999999" customHeight="1" x14ac:dyDescent="0.2">
      <c r="B228" s="32"/>
      <c r="C228" s="198" t="s">
        <v>561</v>
      </c>
      <c r="D228" s="198" t="s">
        <v>562</v>
      </c>
      <c r="E228" s="17" t="s">
        <v>230</v>
      </c>
      <c r="F228" s="199">
        <v>70.959999999999994</v>
      </c>
      <c r="H228" s="32"/>
    </row>
    <row r="229" spans="2:8" s="1" customFormat="1" ht="16.899999999999999" customHeight="1" x14ac:dyDescent="0.2">
      <c r="B229" s="32"/>
      <c r="C229" s="194" t="s">
        <v>105</v>
      </c>
      <c r="D229" s="195" t="s">
        <v>105</v>
      </c>
      <c r="E229" s="196" t="s">
        <v>1</v>
      </c>
      <c r="F229" s="197">
        <v>0.25</v>
      </c>
      <c r="H229" s="32"/>
    </row>
    <row r="230" spans="2:8" s="1" customFormat="1" ht="16.899999999999999" customHeight="1" x14ac:dyDescent="0.2">
      <c r="B230" s="32"/>
      <c r="C230" s="198" t="s">
        <v>105</v>
      </c>
      <c r="D230" s="198" t="s">
        <v>580</v>
      </c>
      <c r="E230" s="17" t="s">
        <v>1</v>
      </c>
      <c r="F230" s="199">
        <v>0.25</v>
      </c>
      <c r="H230" s="32"/>
    </row>
    <row r="231" spans="2:8" s="1" customFormat="1" ht="16.899999999999999" customHeight="1" x14ac:dyDescent="0.2">
      <c r="B231" s="32"/>
      <c r="C231" s="200" t="s">
        <v>2414</v>
      </c>
      <c r="H231" s="32"/>
    </row>
    <row r="232" spans="2:8" s="1" customFormat="1" ht="16.899999999999999" customHeight="1" x14ac:dyDescent="0.2">
      <c r="B232" s="32"/>
      <c r="C232" s="198" t="s">
        <v>575</v>
      </c>
      <c r="D232" s="198" t="s">
        <v>576</v>
      </c>
      <c r="E232" s="17" t="s">
        <v>215</v>
      </c>
      <c r="F232" s="199">
        <v>0.73299999999999998</v>
      </c>
      <c r="H232" s="32"/>
    </row>
    <row r="233" spans="2:8" s="1" customFormat="1" ht="16.899999999999999" customHeight="1" x14ac:dyDescent="0.2">
      <c r="B233" s="32"/>
      <c r="C233" s="194" t="s">
        <v>108</v>
      </c>
      <c r="D233" s="195" t="s">
        <v>108</v>
      </c>
      <c r="E233" s="196" t="s">
        <v>1</v>
      </c>
      <c r="F233" s="197">
        <v>3.5459999999999998</v>
      </c>
      <c r="H233" s="32"/>
    </row>
    <row r="234" spans="2:8" s="1" customFormat="1" ht="16.899999999999999" customHeight="1" x14ac:dyDescent="0.2">
      <c r="B234" s="32"/>
      <c r="C234" s="198" t="s">
        <v>108</v>
      </c>
      <c r="D234" s="198" t="s">
        <v>594</v>
      </c>
      <c r="E234" s="17" t="s">
        <v>1</v>
      </c>
      <c r="F234" s="199">
        <v>3.5459999999999998</v>
      </c>
      <c r="H234" s="32"/>
    </row>
    <row r="235" spans="2:8" s="1" customFormat="1" ht="16.899999999999999" customHeight="1" x14ac:dyDescent="0.2">
      <c r="B235" s="32"/>
      <c r="C235" s="200" t="s">
        <v>2414</v>
      </c>
      <c r="H235" s="32"/>
    </row>
    <row r="236" spans="2:8" s="1" customFormat="1" ht="16.899999999999999" customHeight="1" x14ac:dyDescent="0.2">
      <c r="B236" s="32"/>
      <c r="C236" s="198" t="s">
        <v>589</v>
      </c>
      <c r="D236" s="198" t="s">
        <v>590</v>
      </c>
      <c r="E236" s="17" t="s">
        <v>215</v>
      </c>
      <c r="F236" s="199">
        <v>14.577999999999999</v>
      </c>
      <c r="H236" s="32"/>
    </row>
    <row r="237" spans="2:8" s="1" customFormat="1" ht="16.899999999999999" customHeight="1" x14ac:dyDescent="0.2">
      <c r="B237" s="32"/>
      <c r="C237" s="194" t="s">
        <v>111</v>
      </c>
      <c r="D237" s="195" t="s">
        <v>111</v>
      </c>
      <c r="E237" s="196" t="s">
        <v>1</v>
      </c>
      <c r="F237" s="197">
        <v>12.263</v>
      </c>
      <c r="H237" s="32"/>
    </row>
    <row r="238" spans="2:8" s="1" customFormat="1" ht="16.899999999999999" customHeight="1" x14ac:dyDescent="0.2">
      <c r="B238" s="32"/>
      <c r="C238" s="198" t="s">
        <v>111</v>
      </c>
      <c r="D238" s="198" t="s">
        <v>609</v>
      </c>
      <c r="E238" s="17" t="s">
        <v>1</v>
      </c>
      <c r="F238" s="199">
        <v>12.263</v>
      </c>
      <c r="H238" s="32"/>
    </row>
    <row r="239" spans="2:8" s="1" customFormat="1" ht="16.899999999999999" customHeight="1" x14ac:dyDescent="0.2">
      <c r="B239" s="32"/>
      <c r="C239" s="200" t="s">
        <v>2414</v>
      </c>
      <c r="H239" s="32"/>
    </row>
    <row r="240" spans="2:8" s="1" customFormat="1" ht="16.899999999999999" customHeight="1" x14ac:dyDescent="0.2">
      <c r="B240" s="32"/>
      <c r="C240" s="198" t="s">
        <v>604</v>
      </c>
      <c r="D240" s="198" t="s">
        <v>605</v>
      </c>
      <c r="E240" s="17" t="s">
        <v>215</v>
      </c>
      <c r="F240" s="199">
        <v>52.015999999999998</v>
      </c>
      <c r="H240" s="32"/>
    </row>
    <row r="241" spans="2:8" s="1" customFormat="1" ht="16.899999999999999" customHeight="1" x14ac:dyDescent="0.2">
      <c r="B241" s="32"/>
      <c r="C241" s="194" t="s">
        <v>113</v>
      </c>
      <c r="D241" s="195" t="s">
        <v>113</v>
      </c>
      <c r="E241" s="196" t="s">
        <v>1</v>
      </c>
      <c r="F241" s="197">
        <v>12.433999999999999</v>
      </c>
      <c r="H241" s="32"/>
    </row>
    <row r="242" spans="2:8" s="1" customFormat="1" ht="16.899999999999999" customHeight="1" x14ac:dyDescent="0.2">
      <c r="B242" s="32"/>
      <c r="C242" s="198" t="s">
        <v>113</v>
      </c>
      <c r="D242" s="198" t="s">
        <v>623</v>
      </c>
      <c r="E242" s="17" t="s">
        <v>1</v>
      </c>
      <c r="F242" s="199">
        <v>12.433999999999999</v>
      </c>
      <c r="H242" s="32"/>
    </row>
    <row r="243" spans="2:8" s="1" customFormat="1" ht="16.899999999999999" customHeight="1" x14ac:dyDescent="0.2">
      <c r="B243" s="32"/>
      <c r="C243" s="200" t="s">
        <v>2414</v>
      </c>
      <c r="H243" s="32"/>
    </row>
    <row r="244" spans="2:8" s="1" customFormat="1" ht="22.5" x14ac:dyDescent="0.2">
      <c r="B244" s="32"/>
      <c r="C244" s="198" t="s">
        <v>617</v>
      </c>
      <c r="D244" s="198" t="s">
        <v>618</v>
      </c>
      <c r="E244" s="17" t="s">
        <v>237</v>
      </c>
      <c r="F244" s="199">
        <v>126.59399999999999</v>
      </c>
      <c r="H244" s="32"/>
    </row>
    <row r="245" spans="2:8" s="1" customFormat="1" ht="16.899999999999999" customHeight="1" x14ac:dyDescent="0.2">
      <c r="B245" s="32"/>
      <c r="C245" s="194" t="s">
        <v>115</v>
      </c>
      <c r="D245" s="195" t="s">
        <v>115</v>
      </c>
      <c r="E245" s="196" t="s">
        <v>1</v>
      </c>
      <c r="F245" s="197">
        <v>-228.50200000000001</v>
      </c>
      <c r="H245" s="32"/>
    </row>
    <row r="246" spans="2:8" s="1" customFormat="1" ht="16.899999999999999" customHeight="1" x14ac:dyDescent="0.2">
      <c r="B246" s="32"/>
      <c r="C246" s="198" t="s">
        <v>1</v>
      </c>
      <c r="D246" s="198" t="s">
        <v>658</v>
      </c>
      <c r="E246" s="17" t="s">
        <v>1</v>
      </c>
      <c r="F246" s="199">
        <v>0</v>
      </c>
      <c r="H246" s="32"/>
    </row>
    <row r="247" spans="2:8" s="1" customFormat="1" ht="16.899999999999999" customHeight="1" x14ac:dyDescent="0.2">
      <c r="B247" s="32"/>
      <c r="C247" s="198" t="s">
        <v>115</v>
      </c>
      <c r="D247" s="198" t="s">
        <v>659</v>
      </c>
      <c r="E247" s="17" t="s">
        <v>1</v>
      </c>
      <c r="F247" s="199">
        <v>-228.50200000000001</v>
      </c>
      <c r="H247" s="32"/>
    </row>
    <row r="248" spans="2:8" s="1" customFormat="1" ht="16.899999999999999" customHeight="1" x14ac:dyDescent="0.2">
      <c r="B248" s="32"/>
      <c r="C248" s="200" t="s">
        <v>2414</v>
      </c>
      <c r="H248" s="32"/>
    </row>
    <row r="249" spans="2:8" s="1" customFormat="1" ht="16.899999999999999" customHeight="1" x14ac:dyDescent="0.2">
      <c r="B249" s="32"/>
      <c r="C249" s="198" t="s">
        <v>652</v>
      </c>
      <c r="D249" s="198" t="s">
        <v>653</v>
      </c>
      <c r="E249" s="17" t="s">
        <v>243</v>
      </c>
      <c r="F249" s="199">
        <v>261.00599999999997</v>
      </c>
      <c r="H249" s="32"/>
    </row>
    <row r="250" spans="2:8" s="1" customFormat="1" ht="16.899999999999999" customHeight="1" x14ac:dyDescent="0.2">
      <c r="B250" s="32"/>
      <c r="C250" s="194" t="s">
        <v>117</v>
      </c>
      <c r="D250" s="195" t="s">
        <v>117</v>
      </c>
      <c r="E250" s="196" t="s">
        <v>1</v>
      </c>
      <c r="F250" s="197">
        <v>199.08</v>
      </c>
      <c r="H250" s="32"/>
    </row>
    <row r="251" spans="2:8" s="1" customFormat="1" ht="16.899999999999999" customHeight="1" x14ac:dyDescent="0.2">
      <c r="B251" s="32"/>
      <c r="C251" s="198" t="s">
        <v>117</v>
      </c>
      <c r="D251" s="198" t="s">
        <v>357</v>
      </c>
      <c r="E251" s="17" t="s">
        <v>1</v>
      </c>
      <c r="F251" s="199">
        <v>199.08</v>
      </c>
      <c r="H251" s="32"/>
    </row>
    <row r="252" spans="2:8" s="1" customFormat="1" ht="16.899999999999999" customHeight="1" x14ac:dyDescent="0.2">
      <c r="B252" s="32"/>
      <c r="C252" s="200" t="s">
        <v>2414</v>
      </c>
      <c r="H252" s="32"/>
    </row>
    <row r="253" spans="2:8" s="1" customFormat="1" ht="16.899999999999999" customHeight="1" x14ac:dyDescent="0.2">
      <c r="B253" s="32"/>
      <c r="C253" s="198" t="s">
        <v>351</v>
      </c>
      <c r="D253" s="198" t="s">
        <v>352</v>
      </c>
      <c r="E253" s="17" t="s">
        <v>230</v>
      </c>
      <c r="F253" s="199">
        <v>279.08</v>
      </c>
      <c r="H253" s="32"/>
    </row>
    <row r="254" spans="2:8" s="1" customFormat="1" ht="16.899999999999999" customHeight="1" x14ac:dyDescent="0.2">
      <c r="B254" s="32"/>
      <c r="C254" s="194" t="s">
        <v>119</v>
      </c>
      <c r="D254" s="195" t="s">
        <v>119</v>
      </c>
      <c r="E254" s="196" t="s">
        <v>1</v>
      </c>
      <c r="F254" s="197">
        <v>1.35</v>
      </c>
      <c r="H254" s="32"/>
    </row>
    <row r="255" spans="2:8" s="1" customFormat="1" ht="16.899999999999999" customHeight="1" x14ac:dyDescent="0.2">
      <c r="B255" s="32"/>
      <c r="C255" s="198" t="s">
        <v>119</v>
      </c>
      <c r="D255" s="198" t="s">
        <v>524</v>
      </c>
      <c r="E255" s="17" t="s">
        <v>1</v>
      </c>
      <c r="F255" s="199">
        <v>1.35</v>
      </c>
      <c r="H255" s="32"/>
    </row>
    <row r="256" spans="2:8" s="1" customFormat="1" ht="16.899999999999999" customHeight="1" x14ac:dyDescent="0.2">
      <c r="B256" s="32"/>
      <c r="C256" s="200" t="s">
        <v>2414</v>
      </c>
      <c r="H256" s="32"/>
    </row>
    <row r="257" spans="2:8" s="1" customFormat="1" ht="16.899999999999999" customHeight="1" x14ac:dyDescent="0.2">
      <c r="B257" s="32"/>
      <c r="C257" s="198" t="s">
        <v>518</v>
      </c>
      <c r="D257" s="198" t="s">
        <v>519</v>
      </c>
      <c r="E257" s="17" t="s">
        <v>237</v>
      </c>
      <c r="F257" s="199">
        <v>46.515000000000001</v>
      </c>
      <c r="H257" s="32"/>
    </row>
    <row r="258" spans="2:8" s="1" customFormat="1" ht="16.899999999999999" customHeight="1" x14ac:dyDescent="0.2">
      <c r="B258" s="32"/>
      <c r="C258" s="194" t="s">
        <v>121</v>
      </c>
      <c r="D258" s="195" t="s">
        <v>121</v>
      </c>
      <c r="E258" s="196" t="s">
        <v>1</v>
      </c>
      <c r="F258" s="197">
        <v>0.25</v>
      </c>
      <c r="H258" s="32"/>
    </row>
    <row r="259" spans="2:8" s="1" customFormat="1" ht="16.899999999999999" customHeight="1" x14ac:dyDescent="0.2">
      <c r="B259" s="32"/>
      <c r="C259" s="198" t="s">
        <v>121</v>
      </c>
      <c r="D259" s="198" t="s">
        <v>469</v>
      </c>
      <c r="E259" s="17" t="s">
        <v>1</v>
      </c>
      <c r="F259" s="199">
        <v>0.25</v>
      </c>
      <c r="H259" s="32"/>
    </row>
    <row r="260" spans="2:8" s="1" customFormat="1" ht="16.899999999999999" customHeight="1" x14ac:dyDescent="0.2">
      <c r="B260" s="32"/>
      <c r="C260" s="200" t="s">
        <v>2414</v>
      </c>
      <c r="H260" s="32"/>
    </row>
    <row r="261" spans="2:8" s="1" customFormat="1" ht="16.899999999999999" customHeight="1" x14ac:dyDescent="0.2">
      <c r="B261" s="32"/>
      <c r="C261" s="198" t="s">
        <v>464</v>
      </c>
      <c r="D261" s="198" t="s">
        <v>465</v>
      </c>
      <c r="E261" s="17" t="s">
        <v>215</v>
      </c>
      <c r="F261" s="199">
        <v>8.8940000000000001</v>
      </c>
      <c r="H261" s="32"/>
    </row>
    <row r="262" spans="2:8" s="1" customFormat="1" ht="16.899999999999999" customHeight="1" x14ac:dyDescent="0.2">
      <c r="B262" s="32"/>
      <c r="C262" s="194" t="s">
        <v>122</v>
      </c>
      <c r="D262" s="195" t="s">
        <v>122</v>
      </c>
      <c r="E262" s="196" t="s">
        <v>1</v>
      </c>
      <c r="F262" s="197">
        <v>324</v>
      </c>
      <c r="H262" s="32"/>
    </row>
    <row r="263" spans="2:8" s="1" customFormat="1" ht="16.899999999999999" customHeight="1" x14ac:dyDescent="0.2">
      <c r="B263" s="32"/>
      <c r="C263" s="198" t="s">
        <v>122</v>
      </c>
      <c r="D263" s="198" t="s">
        <v>490</v>
      </c>
      <c r="E263" s="17" t="s">
        <v>1</v>
      </c>
      <c r="F263" s="199">
        <v>324</v>
      </c>
      <c r="H263" s="32"/>
    </row>
    <row r="264" spans="2:8" s="1" customFormat="1" ht="16.899999999999999" customHeight="1" x14ac:dyDescent="0.2">
      <c r="B264" s="32"/>
      <c r="C264" s="200" t="s">
        <v>2414</v>
      </c>
      <c r="H264" s="32"/>
    </row>
    <row r="265" spans="2:8" s="1" customFormat="1" ht="16.899999999999999" customHeight="1" x14ac:dyDescent="0.2">
      <c r="B265" s="32"/>
      <c r="C265" s="198" t="s">
        <v>486</v>
      </c>
      <c r="D265" s="198" t="s">
        <v>487</v>
      </c>
      <c r="E265" s="17" t="s">
        <v>481</v>
      </c>
      <c r="F265" s="199">
        <v>2028.9680000000001</v>
      </c>
      <c r="H265" s="32"/>
    </row>
    <row r="266" spans="2:8" s="1" customFormat="1" ht="16.899999999999999" customHeight="1" x14ac:dyDescent="0.2">
      <c r="B266" s="32"/>
      <c r="C266" s="194" t="s">
        <v>124</v>
      </c>
      <c r="D266" s="195" t="s">
        <v>124</v>
      </c>
      <c r="E266" s="196" t="s">
        <v>1</v>
      </c>
      <c r="F266" s="197">
        <v>50</v>
      </c>
      <c r="H266" s="32"/>
    </row>
    <row r="267" spans="2:8" s="1" customFormat="1" ht="16.899999999999999" customHeight="1" x14ac:dyDescent="0.2">
      <c r="B267" s="32"/>
      <c r="C267" s="198" t="s">
        <v>124</v>
      </c>
      <c r="D267" s="198" t="s">
        <v>504</v>
      </c>
      <c r="E267" s="17" t="s">
        <v>1</v>
      </c>
      <c r="F267" s="199">
        <v>50</v>
      </c>
      <c r="H267" s="32"/>
    </row>
    <row r="268" spans="2:8" s="1" customFormat="1" ht="16.899999999999999" customHeight="1" x14ac:dyDescent="0.2">
      <c r="B268" s="32"/>
      <c r="C268" s="200" t="s">
        <v>2414</v>
      </c>
      <c r="H268" s="32"/>
    </row>
    <row r="269" spans="2:8" s="1" customFormat="1" ht="16.899999999999999" customHeight="1" x14ac:dyDescent="0.2">
      <c r="B269" s="32"/>
      <c r="C269" s="198" t="s">
        <v>501</v>
      </c>
      <c r="D269" s="198" t="s">
        <v>502</v>
      </c>
      <c r="E269" s="17" t="s">
        <v>481</v>
      </c>
      <c r="F269" s="199">
        <v>100</v>
      </c>
      <c r="H269" s="32"/>
    </row>
    <row r="270" spans="2:8" s="1" customFormat="1" ht="16.899999999999999" customHeight="1" x14ac:dyDescent="0.2">
      <c r="B270" s="32"/>
      <c r="C270" s="194" t="s">
        <v>125</v>
      </c>
      <c r="D270" s="195" t="s">
        <v>125</v>
      </c>
      <c r="E270" s="196" t="s">
        <v>1</v>
      </c>
      <c r="F270" s="197">
        <v>4.9800000000000004</v>
      </c>
      <c r="H270" s="32"/>
    </row>
    <row r="271" spans="2:8" s="1" customFormat="1" ht="16.899999999999999" customHeight="1" x14ac:dyDescent="0.2">
      <c r="B271" s="32"/>
      <c r="C271" s="198" t="s">
        <v>125</v>
      </c>
      <c r="D271" s="198" t="s">
        <v>534</v>
      </c>
      <c r="E271" s="17" t="s">
        <v>1</v>
      </c>
      <c r="F271" s="199">
        <v>4.9800000000000004</v>
      </c>
      <c r="H271" s="32"/>
    </row>
    <row r="272" spans="2:8" s="1" customFormat="1" ht="16.899999999999999" customHeight="1" x14ac:dyDescent="0.2">
      <c r="B272" s="32"/>
      <c r="C272" s="200" t="s">
        <v>2414</v>
      </c>
      <c r="H272" s="32"/>
    </row>
    <row r="273" spans="2:8" s="1" customFormat="1" ht="16.899999999999999" customHeight="1" x14ac:dyDescent="0.2">
      <c r="B273" s="32"/>
      <c r="C273" s="198" t="s">
        <v>529</v>
      </c>
      <c r="D273" s="198" t="s">
        <v>530</v>
      </c>
      <c r="E273" s="17" t="s">
        <v>215</v>
      </c>
      <c r="F273" s="199">
        <v>9.2219999999999995</v>
      </c>
      <c r="H273" s="32"/>
    </row>
    <row r="274" spans="2:8" s="1" customFormat="1" ht="16.899999999999999" customHeight="1" x14ac:dyDescent="0.2">
      <c r="B274" s="32"/>
      <c r="C274" s="194" t="s">
        <v>127</v>
      </c>
      <c r="D274" s="195" t="s">
        <v>127</v>
      </c>
      <c r="E274" s="196" t="s">
        <v>1</v>
      </c>
      <c r="F274" s="197">
        <v>45.548000000000002</v>
      </c>
      <c r="H274" s="32"/>
    </row>
    <row r="275" spans="2:8" s="1" customFormat="1" ht="16.899999999999999" customHeight="1" x14ac:dyDescent="0.2">
      <c r="B275" s="32"/>
      <c r="C275" s="198" t="s">
        <v>127</v>
      </c>
      <c r="D275" s="198" t="s">
        <v>542</v>
      </c>
      <c r="E275" s="17" t="s">
        <v>1</v>
      </c>
      <c r="F275" s="199">
        <v>45.548000000000002</v>
      </c>
      <c r="H275" s="32"/>
    </row>
    <row r="276" spans="2:8" s="1" customFormat="1" ht="16.899999999999999" customHeight="1" x14ac:dyDescent="0.2">
      <c r="B276" s="32"/>
      <c r="C276" s="200" t="s">
        <v>2414</v>
      </c>
      <c r="H276" s="32"/>
    </row>
    <row r="277" spans="2:8" s="1" customFormat="1" ht="16.899999999999999" customHeight="1" x14ac:dyDescent="0.2">
      <c r="B277" s="32"/>
      <c r="C277" s="198" t="s">
        <v>537</v>
      </c>
      <c r="D277" s="198" t="s">
        <v>538</v>
      </c>
      <c r="E277" s="17" t="s">
        <v>237</v>
      </c>
      <c r="F277" s="199">
        <v>46.058</v>
      </c>
      <c r="H277" s="32"/>
    </row>
    <row r="278" spans="2:8" s="1" customFormat="1" ht="16.899999999999999" customHeight="1" x14ac:dyDescent="0.2">
      <c r="B278" s="32"/>
      <c r="C278" s="194" t="s">
        <v>226</v>
      </c>
      <c r="D278" s="195" t="s">
        <v>226</v>
      </c>
      <c r="E278" s="196" t="s">
        <v>1</v>
      </c>
      <c r="F278" s="197">
        <v>29.75</v>
      </c>
      <c r="H278" s="32"/>
    </row>
    <row r="279" spans="2:8" s="1" customFormat="1" ht="16.899999999999999" customHeight="1" x14ac:dyDescent="0.2">
      <c r="B279" s="32"/>
      <c r="C279" s="198" t="s">
        <v>226</v>
      </c>
      <c r="D279" s="198" t="s">
        <v>227</v>
      </c>
      <c r="E279" s="17" t="s">
        <v>1</v>
      </c>
      <c r="F279" s="199">
        <v>29.75</v>
      </c>
      <c r="H279" s="32"/>
    </row>
    <row r="280" spans="2:8" s="1" customFormat="1" ht="16.899999999999999" customHeight="1" x14ac:dyDescent="0.2">
      <c r="B280" s="32"/>
      <c r="C280" s="194" t="s">
        <v>129</v>
      </c>
      <c r="D280" s="195" t="s">
        <v>129</v>
      </c>
      <c r="E280" s="196" t="s">
        <v>1</v>
      </c>
      <c r="F280" s="197">
        <v>18.93</v>
      </c>
      <c r="H280" s="32"/>
    </row>
    <row r="281" spans="2:8" s="1" customFormat="1" ht="16.899999999999999" customHeight="1" x14ac:dyDescent="0.2">
      <c r="B281" s="32"/>
      <c r="C281" s="198" t="s">
        <v>129</v>
      </c>
      <c r="D281" s="198" t="s">
        <v>568</v>
      </c>
      <c r="E281" s="17" t="s">
        <v>1</v>
      </c>
      <c r="F281" s="199">
        <v>18.93</v>
      </c>
      <c r="H281" s="32"/>
    </row>
    <row r="282" spans="2:8" s="1" customFormat="1" ht="16.899999999999999" customHeight="1" x14ac:dyDescent="0.2">
      <c r="B282" s="32"/>
      <c r="C282" s="200" t="s">
        <v>2414</v>
      </c>
      <c r="H282" s="32"/>
    </row>
    <row r="283" spans="2:8" s="1" customFormat="1" ht="16.899999999999999" customHeight="1" x14ac:dyDescent="0.2">
      <c r="B283" s="32"/>
      <c r="C283" s="198" t="s">
        <v>561</v>
      </c>
      <c r="D283" s="198" t="s">
        <v>562</v>
      </c>
      <c r="E283" s="17" t="s">
        <v>230</v>
      </c>
      <c r="F283" s="199">
        <v>70.959999999999994</v>
      </c>
      <c r="H283" s="32"/>
    </row>
    <row r="284" spans="2:8" s="1" customFormat="1" ht="16.899999999999999" customHeight="1" x14ac:dyDescent="0.2">
      <c r="B284" s="32"/>
      <c r="C284" s="194" t="s">
        <v>581</v>
      </c>
      <c r="D284" s="195" t="s">
        <v>581</v>
      </c>
      <c r="E284" s="196" t="s">
        <v>1</v>
      </c>
      <c r="F284" s="197">
        <v>0.73299999999999998</v>
      </c>
      <c r="H284" s="32"/>
    </row>
    <row r="285" spans="2:8" s="1" customFormat="1" ht="16.899999999999999" customHeight="1" x14ac:dyDescent="0.2">
      <c r="B285" s="32"/>
      <c r="C285" s="198" t="s">
        <v>581</v>
      </c>
      <c r="D285" s="198" t="s">
        <v>582</v>
      </c>
      <c r="E285" s="17" t="s">
        <v>1</v>
      </c>
      <c r="F285" s="199">
        <v>0.73299999999999998</v>
      </c>
      <c r="H285" s="32"/>
    </row>
    <row r="286" spans="2:8" s="1" customFormat="1" ht="16.899999999999999" customHeight="1" x14ac:dyDescent="0.2">
      <c r="B286" s="32"/>
      <c r="C286" s="194" t="s">
        <v>595</v>
      </c>
      <c r="D286" s="195" t="s">
        <v>595</v>
      </c>
      <c r="E286" s="196" t="s">
        <v>1</v>
      </c>
      <c r="F286" s="197">
        <v>14.577999999999999</v>
      </c>
      <c r="H286" s="32"/>
    </row>
    <row r="287" spans="2:8" s="1" customFormat="1" ht="16.899999999999999" customHeight="1" x14ac:dyDescent="0.2">
      <c r="B287" s="32"/>
      <c r="C287" s="198" t="s">
        <v>595</v>
      </c>
      <c r="D287" s="198" t="s">
        <v>596</v>
      </c>
      <c r="E287" s="17" t="s">
        <v>1</v>
      </c>
      <c r="F287" s="199">
        <v>14.577999999999999</v>
      </c>
      <c r="H287" s="32"/>
    </row>
    <row r="288" spans="2:8" s="1" customFormat="1" ht="16.899999999999999" customHeight="1" x14ac:dyDescent="0.2">
      <c r="B288" s="32"/>
      <c r="C288" s="194" t="s">
        <v>131</v>
      </c>
      <c r="D288" s="195" t="s">
        <v>131</v>
      </c>
      <c r="E288" s="196" t="s">
        <v>1</v>
      </c>
      <c r="F288" s="197">
        <v>18.334</v>
      </c>
      <c r="H288" s="32"/>
    </row>
    <row r="289" spans="2:8" s="1" customFormat="1" ht="16.899999999999999" customHeight="1" x14ac:dyDescent="0.2">
      <c r="B289" s="32"/>
      <c r="C289" s="198" t="s">
        <v>131</v>
      </c>
      <c r="D289" s="198" t="s">
        <v>610</v>
      </c>
      <c r="E289" s="17" t="s">
        <v>1</v>
      </c>
      <c r="F289" s="199">
        <v>18.334</v>
      </c>
      <c r="H289" s="32"/>
    </row>
    <row r="290" spans="2:8" s="1" customFormat="1" ht="16.899999999999999" customHeight="1" x14ac:dyDescent="0.2">
      <c r="B290" s="32"/>
      <c r="C290" s="200" t="s">
        <v>2414</v>
      </c>
      <c r="H290" s="32"/>
    </row>
    <row r="291" spans="2:8" s="1" customFormat="1" ht="16.899999999999999" customHeight="1" x14ac:dyDescent="0.2">
      <c r="B291" s="32"/>
      <c r="C291" s="198" t="s">
        <v>604</v>
      </c>
      <c r="D291" s="198" t="s">
        <v>605</v>
      </c>
      <c r="E291" s="17" t="s">
        <v>215</v>
      </c>
      <c r="F291" s="199">
        <v>52.015999999999998</v>
      </c>
      <c r="H291" s="32"/>
    </row>
    <row r="292" spans="2:8" s="1" customFormat="1" ht="16.899999999999999" customHeight="1" x14ac:dyDescent="0.2">
      <c r="B292" s="32"/>
      <c r="C292" s="194" t="s">
        <v>133</v>
      </c>
      <c r="D292" s="195" t="s">
        <v>133</v>
      </c>
      <c r="E292" s="196" t="s">
        <v>1</v>
      </c>
      <c r="F292" s="197">
        <v>60.250999999999998</v>
      </c>
      <c r="H292" s="32"/>
    </row>
    <row r="293" spans="2:8" s="1" customFormat="1" ht="16.899999999999999" customHeight="1" x14ac:dyDescent="0.2">
      <c r="B293" s="32"/>
      <c r="C293" s="198" t="s">
        <v>133</v>
      </c>
      <c r="D293" s="198" t="s">
        <v>624</v>
      </c>
      <c r="E293" s="17" t="s">
        <v>1</v>
      </c>
      <c r="F293" s="199">
        <v>60.250999999999998</v>
      </c>
      <c r="H293" s="32"/>
    </row>
    <row r="294" spans="2:8" s="1" customFormat="1" ht="16.899999999999999" customHeight="1" x14ac:dyDescent="0.2">
      <c r="B294" s="32"/>
      <c r="C294" s="200" t="s">
        <v>2414</v>
      </c>
      <c r="H294" s="32"/>
    </row>
    <row r="295" spans="2:8" s="1" customFormat="1" ht="22.5" x14ac:dyDescent="0.2">
      <c r="B295" s="32"/>
      <c r="C295" s="198" t="s">
        <v>617</v>
      </c>
      <c r="D295" s="198" t="s">
        <v>618</v>
      </c>
      <c r="E295" s="17" t="s">
        <v>237</v>
      </c>
      <c r="F295" s="199">
        <v>126.59399999999999</v>
      </c>
      <c r="H295" s="32"/>
    </row>
    <row r="296" spans="2:8" s="1" customFormat="1" ht="16.899999999999999" customHeight="1" x14ac:dyDescent="0.2">
      <c r="B296" s="32"/>
      <c r="C296" s="194" t="s">
        <v>135</v>
      </c>
      <c r="D296" s="195" t="s">
        <v>135</v>
      </c>
      <c r="E296" s="196" t="s">
        <v>1</v>
      </c>
      <c r="F296" s="197">
        <v>-78.373000000000005</v>
      </c>
      <c r="H296" s="32"/>
    </row>
    <row r="297" spans="2:8" s="1" customFormat="1" ht="16.899999999999999" customHeight="1" x14ac:dyDescent="0.2">
      <c r="B297" s="32"/>
      <c r="C297" s="198" t="s">
        <v>135</v>
      </c>
      <c r="D297" s="198" t="s">
        <v>660</v>
      </c>
      <c r="E297" s="17" t="s">
        <v>1</v>
      </c>
      <c r="F297" s="199">
        <v>-78.373000000000005</v>
      </c>
      <c r="H297" s="32"/>
    </row>
    <row r="298" spans="2:8" s="1" customFormat="1" ht="16.899999999999999" customHeight="1" x14ac:dyDescent="0.2">
      <c r="B298" s="32"/>
      <c r="C298" s="200" t="s">
        <v>2414</v>
      </c>
      <c r="H298" s="32"/>
    </row>
    <row r="299" spans="2:8" s="1" customFormat="1" ht="16.899999999999999" customHeight="1" x14ac:dyDescent="0.2">
      <c r="B299" s="32"/>
      <c r="C299" s="198" t="s">
        <v>652</v>
      </c>
      <c r="D299" s="198" t="s">
        <v>653</v>
      </c>
      <c r="E299" s="17" t="s">
        <v>243</v>
      </c>
      <c r="F299" s="199">
        <v>261.00599999999997</v>
      </c>
      <c r="H299" s="32"/>
    </row>
    <row r="300" spans="2:8" s="1" customFormat="1" ht="16.899999999999999" customHeight="1" x14ac:dyDescent="0.2">
      <c r="B300" s="32"/>
      <c r="C300" s="194" t="s">
        <v>358</v>
      </c>
      <c r="D300" s="195" t="s">
        <v>358</v>
      </c>
      <c r="E300" s="196" t="s">
        <v>1</v>
      </c>
      <c r="F300" s="197">
        <v>279.08</v>
      </c>
      <c r="H300" s="32"/>
    </row>
    <row r="301" spans="2:8" s="1" customFormat="1" ht="16.899999999999999" customHeight="1" x14ac:dyDescent="0.2">
      <c r="B301" s="32"/>
      <c r="C301" s="198" t="s">
        <v>358</v>
      </c>
      <c r="D301" s="198" t="s">
        <v>359</v>
      </c>
      <c r="E301" s="17" t="s">
        <v>1</v>
      </c>
      <c r="F301" s="199">
        <v>279.08</v>
      </c>
      <c r="H301" s="32"/>
    </row>
    <row r="302" spans="2:8" s="1" customFormat="1" ht="16.899999999999999" customHeight="1" x14ac:dyDescent="0.2">
      <c r="B302" s="32"/>
      <c r="C302" s="194" t="s">
        <v>137</v>
      </c>
      <c r="D302" s="195" t="s">
        <v>137</v>
      </c>
      <c r="E302" s="196" t="s">
        <v>1</v>
      </c>
      <c r="F302" s="197">
        <v>33.954999999999998</v>
      </c>
      <c r="H302" s="32"/>
    </row>
    <row r="303" spans="2:8" s="1" customFormat="1" ht="16.899999999999999" customHeight="1" x14ac:dyDescent="0.2">
      <c r="B303" s="32"/>
      <c r="C303" s="198" t="s">
        <v>1</v>
      </c>
      <c r="D303" s="198" t="s">
        <v>521</v>
      </c>
      <c r="E303" s="17" t="s">
        <v>1</v>
      </c>
      <c r="F303" s="199">
        <v>0</v>
      </c>
      <c r="H303" s="32"/>
    </row>
    <row r="304" spans="2:8" s="1" customFormat="1" ht="16.899999999999999" customHeight="1" x14ac:dyDescent="0.2">
      <c r="B304" s="32"/>
      <c r="C304" s="198" t="s">
        <v>137</v>
      </c>
      <c r="D304" s="198" t="s">
        <v>525</v>
      </c>
      <c r="E304" s="17" t="s">
        <v>1</v>
      </c>
      <c r="F304" s="199">
        <v>33.954999999999998</v>
      </c>
      <c r="H304" s="32"/>
    </row>
    <row r="305" spans="2:8" s="1" customFormat="1" ht="16.899999999999999" customHeight="1" x14ac:dyDescent="0.2">
      <c r="B305" s="32"/>
      <c r="C305" s="200" t="s">
        <v>2414</v>
      </c>
      <c r="H305" s="32"/>
    </row>
    <row r="306" spans="2:8" s="1" customFormat="1" ht="16.899999999999999" customHeight="1" x14ac:dyDescent="0.2">
      <c r="B306" s="32"/>
      <c r="C306" s="198" t="s">
        <v>518</v>
      </c>
      <c r="D306" s="198" t="s">
        <v>519</v>
      </c>
      <c r="E306" s="17" t="s">
        <v>237</v>
      </c>
      <c r="F306" s="199">
        <v>46.515000000000001</v>
      </c>
      <c r="H306" s="32"/>
    </row>
    <row r="307" spans="2:8" s="1" customFormat="1" ht="16.899999999999999" customHeight="1" x14ac:dyDescent="0.2">
      <c r="B307" s="32"/>
      <c r="C307" s="194" t="s">
        <v>470</v>
      </c>
      <c r="D307" s="195" t="s">
        <v>470</v>
      </c>
      <c r="E307" s="196" t="s">
        <v>1</v>
      </c>
      <c r="F307" s="197">
        <v>8.8940000000000001</v>
      </c>
      <c r="H307" s="32"/>
    </row>
    <row r="308" spans="2:8" s="1" customFormat="1" ht="16.899999999999999" customHeight="1" x14ac:dyDescent="0.2">
      <c r="B308" s="32"/>
      <c r="C308" s="198" t="s">
        <v>470</v>
      </c>
      <c r="D308" s="198" t="s">
        <v>471</v>
      </c>
      <c r="E308" s="17" t="s">
        <v>1</v>
      </c>
      <c r="F308" s="199">
        <v>8.8940000000000001</v>
      </c>
      <c r="H308" s="32"/>
    </row>
    <row r="309" spans="2:8" s="1" customFormat="1" ht="16.899999999999999" customHeight="1" x14ac:dyDescent="0.2">
      <c r="B309" s="32"/>
      <c r="C309" s="194" t="s">
        <v>139</v>
      </c>
      <c r="D309" s="195" t="s">
        <v>139</v>
      </c>
      <c r="E309" s="196" t="s">
        <v>1</v>
      </c>
      <c r="F309" s="197">
        <v>924.96799999999996</v>
      </c>
      <c r="H309" s="32"/>
    </row>
    <row r="310" spans="2:8" s="1" customFormat="1" ht="16.899999999999999" customHeight="1" x14ac:dyDescent="0.2">
      <c r="B310" s="32"/>
      <c r="C310" s="198" t="s">
        <v>139</v>
      </c>
      <c r="D310" s="198" t="s">
        <v>491</v>
      </c>
      <c r="E310" s="17" t="s">
        <v>1</v>
      </c>
      <c r="F310" s="199">
        <v>924.96799999999996</v>
      </c>
      <c r="H310" s="32"/>
    </row>
    <row r="311" spans="2:8" s="1" customFormat="1" ht="16.899999999999999" customHeight="1" x14ac:dyDescent="0.2">
      <c r="B311" s="32"/>
      <c r="C311" s="200" t="s">
        <v>2414</v>
      </c>
      <c r="H311" s="32"/>
    </row>
    <row r="312" spans="2:8" s="1" customFormat="1" ht="16.899999999999999" customHeight="1" x14ac:dyDescent="0.2">
      <c r="B312" s="32"/>
      <c r="C312" s="198" t="s">
        <v>486</v>
      </c>
      <c r="D312" s="198" t="s">
        <v>487</v>
      </c>
      <c r="E312" s="17" t="s">
        <v>481</v>
      </c>
      <c r="F312" s="199">
        <v>2028.9680000000001</v>
      </c>
      <c r="H312" s="32"/>
    </row>
    <row r="313" spans="2:8" s="1" customFormat="1" ht="16.899999999999999" customHeight="1" x14ac:dyDescent="0.2">
      <c r="B313" s="32"/>
      <c r="C313" s="194" t="s">
        <v>505</v>
      </c>
      <c r="D313" s="195" t="s">
        <v>505</v>
      </c>
      <c r="E313" s="196" t="s">
        <v>1</v>
      </c>
      <c r="F313" s="197">
        <v>100</v>
      </c>
      <c r="H313" s="32"/>
    </row>
    <row r="314" spans="2:8" s="1" customFormat="1" ht="16.899999999999999" customHeight="1" x14ac:dyDescent="0.2">
      <c r="B314" s="32"/>
      <c r="C314" s="198" t="s">
        <v>505</v>
      </c>
      <c r="D314" s="198" t="s">
        <v>506</v>
      </c>
      <c r="E314" s="17" t="s">
        <v>1</v>
      </c>
      <c r="F314" s="199">
        <v>100</v>
      </c>
      <c r="H314" s="32"/>
    </row>
    <row r="315" spans="2:8" s="1" customFormat="1" ht="16.899999999999999" customHeight="1" x14ac:dyDescent="0.2">
      <c r="B315" s="32"/>
      <c r="C315" s="194" t="s">
        <v>535</v>
      </c>
      <c r="D315" s="195" t="s">
        <v>535</v>
      </c>
      <c r="E315" s="196" t="s">
        <v>1</v>
      </c>
      <c r="F315" s="197">
        <v>9.2219999999999995</v>
      </c>
      <c r="H315" s="32"/>
    </row>
    <row r="316" spans="2:8" s="1" customFormat="1" ht="16.899999999999999" customHeight="1" x14ac:dyDescent="0.2">
      <c r="B316" s="32"/>
      <c r="C316" s="198" t="s">
        <v>535</v>
      </c>
      <c r="D316" s="198" t="s">
        <v>536</v>
      </c>
      <c r="E316" s="17" t="s">
        <v>1</v>
      </c>
      <c r="F316" s="199">
        <v>9.2219999999999995</v>
      </c>
      <c r="H316" s="32"/>
    </row>
    <row r="317" spans="2:8" s="1" customFormat="1" ht="16.899999999999999" customHeight="1" x14ac:dyDescent="0.2">
      <c r="B317" s="32"/>
      <c r="C317" s="194" t="s">
        <v>543</v>
      </c>
      <c r="D317" s="195" t="s">
        <v>543</v>
      </c>
      <c r="E317" s="196" t="s">
        <v>1</v>
      </c>
      <c r="F317" s="197">
        <v>46.058</v>
      </c>
      <c r="H317" s="32"/>
    </row>
    <row r="318" spans="2:8" s="1" customFormat="1" ht="16.899999999999999" customHeight="1" x14ac:dyDescent="0.2">
      <c r="B318" s="32"/>
      <c r="C318" s="198" t="s">
        <v>543</v>
      </c>
      <c r="D318" s="198" t="s">
        <v>544</v>
      </c>
      <c r="E318" s="17" t="s">
        <v>1</v>
      </c>
      <c r="F318" s="199">
        <v>46.058</v>
      </c>
      <c r="H318" s="32"/>
    </row>
    <row r="319" spans="2:8" s="1" customFormat="1" ht="16.899999999999999" customHeight="1" x14ac:dyDescent="0.2">
      <c r="B319" s="32"/>
      <c r="C319" s="194" t="s">
        <v>141</v>
      </c>
      <c r="D319" s="195" t="s">
        <v>141</v>
      </c>
      <c r="E319" s="196" t="s">
        <v>1</v>
      </c>
      <c r="F319" s="197">
        <v>6.13</v>
      </c>
      <c r="H319" s="32"/>
    </row>
    <row r="320" spans="2:8" s="1" customFormat="1" ht="16.899999999999999" customHeight="1" x14ac:dyDescent="0.2">
      <c r="B320" s="32"/>
      <c r="C320" s="198" t="s">
        <v>141</v>
      </c>
      <c r="D320" s="198" t="s">
        <v>569</v>
      </c>
      <c r="E320" s="17" t="s">
        <v>1</v>
      </c>
      <c r="F320" s="199">
        <v>6.13</v>
      </c>
      <c r="H320" s="32"/>
    </row>
    <row r="321" spans="2:8" s="1" customFormat="1" ht="16.899999999999999" customHeight="1" x14ac:dyDescent="0.2">
      <c r="B321" s="32"/>
      <c r="C321" s="200" t="s">
        <v>2414</v>
      </c>
      <c r="H321" s="32"/>
    </row>
    <row r="322" spans="2:8" s="1" customFormat="1" ht="16.899999999999999" customHeight="1" x14ac:dyDescent="0.2">
      <c r="B322" s="32"/>
      <c r="C322" s="198" t="s">
        <v>561</v>
      </c>
      <c r="D322" s="198" t="s">
        <v>562</v>
      </c>
      <c r="E322" s="17" t="s">
        <v>230</v>
      </c>
      <c r="F322" s="199">
        <v>70.959999999999994</v>
      </c>
      <c r="H322" s="32"/>
    </row>
    <row r="323" spans="2:8" s="1" customFormat="1" ht="16.899999999999999" customHeight="1" x14ac:dyDescent="0.2">
      <c r="B323" s="32"/>
      <c r="C323" s="194" t="s">
        <v>143</v>
      </c>
      <c r="D323" s="195" t="s">
        <v>143</v>
      </c>
      <c r="E323" s="196" t="s">
        <v>1</v>
      </c>
      <c r="F323" s="197">
        <v>0.9</v>
      </c>
      <c r="H323" s="32"/>
    </row>
    <row r="324" spans="2:8" s="1" customFormat="1" ht="16.899999999999999" customHeight="1" x14ac:dyDescent="0.2">
      <c r="B324" s="32"/>
      <c r="C324" s="198" t="s">
        <v>143</v>
      </c>
      <c r="D324" s="198" t="s">
        <v>611</v>
      </c>
      <c r="E324" s="17" t="s">
        <v>1</v>
      </c>
      <c r="F324" s="199">
        <v>0.9</v>
      </c>
      <c r="H324" s="32"/>
    </row>
    <row r="325" spans="2:8" s="1" customFormat="1" ht="16.899999999999999" customHeight="1" x14ac:dyDescent="0.2">
      <c r="B325" s="32"/>
      <c r="C325" s="200" t="s">
        <v>2414</v>
      </c>
      <c r="H325" s="32"/>
    </row>
    <row r="326" spans="2:8" s="1" customFormat="1" ht="16.899999999999999" customHeight="1" x14ac:dyDescent="0.2">
      <c r="B326" s="32"/>
      <c r="C326" s="198" t="s">
        <v>604</v>
      </c>
      <c r="D326" s="198" t="s">
        <v>605</v>
      </c>
      <c r="E326" s="17" t="s">
        <v>215</v>
      </c>
      <c r="F326" s="199">
        <v>52.015999999999998</v>
      </c>
      <c r="H326" s="32"/>
    </row>
    <row r="327" spans="2:8" s="1" customFormat="1" ht="16.899999999999999" customHeight="1" x14ac:dyDescent="0.2">
      <c r="B327" s="32"/>
      <c r="C327" s="194" t="s">
        <v>145</v>
      </c>
      <c r="D327" s="195" t="s">
        <v>145</v>
      </c>
      <c r="E327" s="196" t="s">
        <v>1</v>
      </c>
      <c r="F327" s="197">
        <v>16.969000000000001</v>
      </c>
      <c r="H327" s="32"/>
    </row>
    <row r="328" spans="2:8" s="1" customFormat="1" ht="16.899999999999999" customHeight="1" x14ac:dyDescent="0.2">
      <c r="B328" s="32"/>
      <c r="C328" s="198" t="s">
        <v>145</v>
      </c>
      <c r="D328" s="198" t="s">
        <v>625</v>
      </c>
      <c r="E328" s="17" t="s">
        <v>1</v>
      </c>
      <c r="F328" s="199">
        <v>16.969000000000001</v>
      </c>
      <c r="H328" s="32"/>
    </row>
    <row r="329" spans="2:8" s="1" customFormat="1" ht="16.899999999999999" customHeight="1" x14ac:dyDescent="0.2">
      <c r="B329" s="32"/>
      <c r="C329" s="200" t="s">
        <v>2414</v>
      </c>
      <c r="H329" s="32"/>
    </row>
    <row r="330" spans="2:8" s="1" customFormat="1" ht="22.5" x14ac:dyDescent="0.2">
      <c r="B330" s="32"/>
      <c r="C330" s="198" t="s">
        <v>617</v>
      </c>
      <c r="D330" s="198" t="s">
        <v>618</v>
      </c>
      <c r="E330" s="17" t="s">
        <v>237</v>
      </c>
      <c r="F330" s="199">
        <v>126.59399999999999</v>
      </c>
      <c r="H330" s="32"/>
    </row>
    <row r="331" spans="2:8" s="1" customFormat="1" ht="16.899999999999999" customHeight="1" x14ac:dyDescent="0.2">
      <c r="B331" s="32"/>
      <c r="C331" s="194" t="s">
        <v>661</v>
      </c>
      <c r="D331" s="195" t="s">
        <v>661</v>
      </c>
      <c r="E331" s="196" t="s">
        <v>1</v>
      </c>
      <c r="F331" s="197">
        <v>261.00599999999997</v>
      </c>
      <c r="H331" s="32"/>
    </row>
    <row r="332" spans="2:8" s="1" customFormat="1" ht="16.899999999999999" customHeight="1" x14ac:dyDescent="0.2">
      <c r="B332" s="32"/>
      <c r="C332" s="198" t="s">
        <v>661</v>
      </c>
      <c r="D332" s="198" t="s">
        <v>662</v>
      </c>
      <c r="E332" s="17" t="s">
        <v>1</v>
      </c>
      <c r="F332" s="199">
        <v>261.00599999999997</v>
      </c>
      <c r="H332" s="32"/>
    </row>
    <row r="333" spans="2:8" s="1" customFormat="1" ht="16.899999999999999" customHeight="1" x14ac:dyDescent="0.2">
      <c r="B333" s="32"/>
      <c r="C333" s="194" t="s">
        <v>526</v>
      </c>
      <c r="D333" s="195" t="s">
        <v>526</v>
      </c>
      <c r="E333" s="196" t="s">
        <v>1</v>
      </c>
      <c r="F333" s="197">
        <v>46.515000000000001</v>
      </c>
      <c r="H333" s="32"/>
    </row>
    <row r="334" spans="2:8" s="1" customFormat="1" ht="16.899999999999999" customHeight="1" x14ac:dyDescent="0.2">
      <c r="B334" s="32"/>
      <c r="C334" s="198" t="s">
        <v>526</v>
      </c>
      <c r="D334" s="198" t="s">
        <v>527</v>
      </c>
      <c r="E334" s="17" t="s">
        <v>1</v>
      </c>
      <c r="F334" s="199">
        <v>46.515000000000001</v>
      </c>
      <c r="H334" s="32"/>
    </row>
    <row r="335" spans="2:8" s="1" customFormat="1" ht="16.899999999999999" customHeight="1" x14ac:dyDescent="0.2">
      <c r="B335" s="32"/>
      <c r="C335" s="194" t="s">
        <v>492</v>
      </c>
      <c r="D335" s="195" t="s">
        <v>492</v>
      </c>
      <c r="E335" s="196" t="s">
        <v>1</v>
      </c>
      <c r="F335" s="197">
        <v>2028.9680000000001</v>
      </c>
      <c r="H335" s="32"/>
    </row>
    <row r="336" spans="2:8" s="1" customFormat="1" ht="16.899999999999999" customHeight="1" x14ac:dyDescent="0.2">
      <c r="B336" s="32"/>
      <c r="C336" s="198" t="s">
        <v>492</v>
      </c>
      <c r="D336" s="198" t="s">
        <v>493</v>
      </c>
      <c r="E336" s="17" t="s">
        <v>1</v>
      </c>
      <c r="F336" s="199">
        <v>2028.9680000000001</v>
      </c>
      <c r="H336" s="32"/>
    </row>
    <row r="337" spans="2:8" s="1" customFormat="1" ht="16.899999999999999" customHeight="1" x14ac:dyDescent="0.2">
      <c r="B337" s="32"/>
      <c r="C337" s="194" t="s">
        <v>147</v>
      </c>
      <c r="D337" s="195" t="s">
        <v>147</v>
      </c>
      <c r="E337" s="196" t="s">
        <v>1</v>
      </c>
      <c r="F337" s="197">
        <v>18.88</v>
      </c>
      <c r="H337" s="32"/>
    </row>
    <row r="338" spans="2:8" s="1" customFormat="1" ht="16.899999999999999" customHeight="1" x14ac:dyDescent="0.2">
      <c r="B338" s="32"/>
      <c r="C338" s="198" t="s">
        <v>147</v>
      </c>
      <c r="D338" s="198" t="s">
        <v>570</v>
      </c>
      <c r="E338" s="17" t="s">
        <v>1</v>
      </c>
      <c r="F338" s="199">
        <v>18.88</v>
      </c>
      <c r="H338" s="32"/>
    </row>
    <row r="339" spans="2:8" s="1" customFormat="1" ht="16.899999999999999" customHeight="1" x14ac:dyDescent="0.2">
      <c r="B339" s="32"/>
      <c r="C339" s="200" t="s">
        <v>2414</v>
      </c>
      <c r="H339" s="32"/>
    </row>
    <row r="340" spans="2:8" s="1" customFormat="1" ht="16.899999999999999" customHeight="1" x14ac:dyDescent="0.2">
      <c r="B340" s="32"/>
      <c r="C340" s="198" t="s">
        <v>561</v>
      </c>
      <c r="D340" s="198" t="s">
        <v>562</v>
      </c>
      <c r="E340" s="17" t="s">
        <v>230</v>
      </c>
      <c r="F340" s="199">
        <v>70.959999999999994</v>
      </c>
      <c r="H340" s="32"/>
    </row>
    <row r="341" spans="2:8" s="1" customFormat="1" ht="16.899999999999999" customHeight="1" x14ac:dyDescent="0.2">
      <c r="B341" s="32"/>
      <c r="C341" s="194" t="s">
        <v>149</v>
      </c>
      <c r="D341" s="195" t="s">
        <v>149</v>
      </c>
      <c r="E341" s="196" t="s">
        <v>1</v>
      </c>
      <c r="F341" s="197">
        <v>8.7690000000000001</v>
      </c>
      <c r="H341" s="32"/>
    </row>
    <row r="342" spans="2:8" s="1" customFormat="1" ht="16.899999999999999" customHeight="1" x14ac:dyDescent="0.2">
      <c r="B342" s="32"/>
      <c r="C342" s="198" t="s">
        <v>149</v>
      </c>
      <c r="D342" s="198" t="s">
        <v>612</v>
      </c>
      <c r="E342" s="17" t="s">
        <v>1</v>
      </c>
      <c r="F342" s="199">
        <v>8.7690000000000001</v>
      </c>
      <c r="H342" s="32"/>
    </row>
    <row r="343" spans="2:8" s="1" customFormat="1" ht="16.899999999999999" customHeight="1" x14ac:dyDescent="0.2">
      <c r="B343" s="32"/>
      <c r="C343" s="200" t="s">
        <v>2414</v>
      </c>
      <c r="H343" s="32"/>
    </row>
    <row r="344" spans="2:8" s="1" customFormat="1" ht="16.899999999999999" customHeight="1" x14ac:dyDescent="0.2">
      <c r="B344" s="32"/>
      <c r="C344" s="198" t="s">
        <v>604</v>
      </c>
      <c r="D344" s="198" t="s">
        <v>605</v>
      </c>
      <c r="E344" s="17" t="s">
        <v>215</v>
      </c>
      <c r="F344" s="199">
        <v>52.015999999999998</v>
      </c>
      <c r="H344" s="32"/>
    </row>
    <row r="345" spans="2:8" s="1" customFormat="1" ht="16.899999999999999" customHeight="1" x14ac:dyDescent="0.2">
      <c r="B345" s="32"/>
      <c r="C345" s="194" t="s">
        <v>151</v>
      </c>
      <c r="D345" s="195" t="s">
        <v>151</v>
      </c>
      <c r="E345" s="196" t="s">
        <v>1</v>
      </c>
      <c r="F345" s="197">
        <v>2.8919999999999999</v>
      </c>
      <c r="H345" s="32"/>
    </row>
    <row r="346" spans="2:8" s="1" customFormat="1" ht="16.899999999999999" customHeight="1" x14ac:dyDescent="0.2">
      <c r="B346" s="32"/>
      <c r="C346" s="198" t="s">
        <v>1</v>
      </c>
      <c r="D346" s="198" t="s">
        <v>626</v>
      </c>
      <c r="E346" s="17" t="s">
        <v>1</v>
      </c>
      <c r="F346" s="199">
        <v>0</v>
      </c>
      <c r="H346" s="32"/>
    </row>
    <row r="347" spans="2:8" s="1" customFormat="1" ht="16.899999999999999" customHeight="1" x14ac:dyDescent="0.2">
      <c r="B347" s="32"/>
      <c r="C347" s="198" t="s">
        <v>151</v>
      </c>
      <c r="D347" s="198" t="s">
        <v>627</v>
      </c>
      <c r="E347" s="17" t="s">
        <v>1</v>
      </c>
      <c r="F347" s="199">
        <v>2.8919999999999999</v>
      </c>
      <c r="H347" s="32"/>
    </row>
    <row r="348" spans="2:8" s="1" customFormat="1" ht="16.899999999999999" customHeight="1" x14ac:dyDescent="0.2">
      <c r="B348" s="32"/>
      <c r="C348" s="200" t="s">
        <v>2414</v>
      </c>
      <c r="H348" s="32"/>
    </row>
    <row r="349" spans="2:8" s="1" customFormat="1" ht="22.5" x14ac:dyDescent="0.2">
      <c r="B349" s="32"/>
      <c r="C349" s="198" t="s">
        <v>617</v>
      </c>
      <c r="D349" s="198" t="s">
        <v>618</v>
      </c>
      <c r="E349" s="17" t="s">
        <v>237</v>
      </c>
      <c r="F349" s="199">
        <v>126.59399999999999</v>
      </c>
      <c r="H349" s="32"/>
    </row>
    <row r="350" spans="2:8" s="1" customFormat="1" ht="16.899999999999999" customHeight="1" x14ac:dyDescent="0.2">
      <c r="B350" s="32"/>
      <c r="C350" s="194" t="s">
        <v>153</v>
      </c>
      <c r="D350" s="195" t="s">
        <v>153</v>
      </c>
      <c r="E350" s="196" t="s">
        <v>1</v>
      </c>
      <c r="F350" s="197">
        <v>6.05</v>
      </c>
      <c r="H350" s="32"/>
    </row>
    <row r="351" spans="2:8" s="1" customFormat="1" ht="16.899999999999999" customHeight="1" x14ac:dyDescent="0.2">
      <c r="B351" s="32"/>
      <c r="C351" s="198" t="s">
        <v>153</v>
      </c>
      <c r="D351" s="198" t="s">
        <v>571</v>
      </c>
      <c r="E351" s="17" t="s">
        <v>1</v>
      </c>
      <c r="F351" s="199">
        <v>6.05</v>
      </c>
      <c r="H351" s="32"/>
    </row>
    <row r="352" spans="2:8" s="1" customFormat="1" ht="16.899999999999999" customHeight="1" x14ac:dyDescent="0.2">
      <c r="B352" s="32"/>
      <c r="C352" s="200" t="s">
        <v>2414</v>
      </c>
      <c r="H352" s="32"/>
    </row>
    <row r="353" spans="2:8" s="1" customFormat="1" ht="16.899999999999999" customHeight="1" x14ac:dyDescent="0.2">
      <c r="B353" s="32"/>
      <c r="C353" s="198" t="s">
        <v>561</v>
      </c>
      <c r="D353" s="198" t="s">
        <v>562</v>
      </c>
      <c r="E353" s="17" t="s">
        <v>230</v>
      </c>
      <c r="F353" s="199">
        <v>70.959999999999994</v>
      </c>
      <c r="H353" s="32"/>
    </row>
    <row r="354" spans="2:8" s="1" customFormat="1" ht="16.899999999999999" customHeight="1" x14ac:dyDescent="0.2">
      <c r="B354" s="32"/>
      <c r="C354" s="194" t="s">
        <v>155</v>
      </c>
      <c r="D354" s="195" t="s">
        <v>155</v>
      </c>
      <c r="E354" s="196" t="s">
        <v>1</v>
      </c>
      <c r="F354" s="197">
        <v>5.0999999999999996</v>
      </c>
      <c r="H354" s="32"/>
    </row>
    <row r="355" spans="2:8" s="1" customFormat="1" ht="16.899999999999999" customHeight="1" x14ac:dyDescent="0.2">
      <c r="B355" s="32"/>
      <c r="C355" s="198" t="s">
        <v>155</v>
      </c>
      <c r="D355" s="198" t="s">
        <v>613</v>
      </c>
      <c r="E355" s="17" t="s">
        <v>1</v>
      </c>
      <c r="F355" s="199">
        <v>5.0999999999999996</v>
      </c>
      <c r="H355" s="32"/>
    </row>
    <row r="356" spans="2:8" s="1" customFormat="1" ht="16.899999999999999" customHeight="1" x14ac:dyDescent="0.2">
      <c r="B356" s="32"/>
      <c r="C356" s="200" t="s">
        <v>2414</v>
      </c>
      <c r="H356" s="32"/>
    </row>
    <row r="357" spans="2:8" s="1" customFormat="1" ht="16.899999999999999" customHeight="1" x14ac:dyDescent="0.2">
      <c r="B357" s="32"/>
      <c r="C357" s="198" t="s">
        <v>604</v>
      </c>
      <c r="D357" s="198" t="s">
        <v>605</v>
      </c>
      <c r="E357" s="17" t="s">
        <v>215</v>
      </c>
      <c r="F357" s="199">
        <v>52.015999999999998</v>
      </c>
      <c r="H357" s="32"/>
    </row>
    <row r="358" spans="2:8" s="1" customFormat="1" ht="16.899999999999999" customHeight="1" x14ac:dyDescent="0.2">
      <c r="B358" s="32"/>
      <c r="C358" s="194" t="s">
        <v>157</v>
      </c>
      <c r="D358" s="195" t="s">
        <v>157</v>
      </c>
      <c r="E358" s="196" t="s">
        <v>1</v>
      </c>
      <c r="F358" s="197">
        <v>3.0129999999999999</v>
      </c>
      <c r="H358" s="32"/>
    </row>
    <row r="359" spans="2:8" s="1" customFormat="1" ht="16.899999999999999" customHeight="1" x14ac:dyDescent="0.2">
      <c r="B359" s="32"/>
      <c r="C359" s="198" t="s">
        <v>157</v>
      </c>
      <c r="D359" s="198" t="s">
        <v>628</v>
      </c>
      <c r="E359" s="17" t="s">
        <v>1</v>
      </c>
      <c r="F359" s="199">
        <v>3.0129999999999999</v>
      </c>
      <c r="H359" s="32"/>
    </row>
    <row r="360" spans="2:8" s="1" customFormat="1" ht="16.899999999999999" customHeight="1" x14ac:dyDescent="0.2">
      <c r="B360" s="32"/>
      <c r="C360" s="200" t="s">
        <v>2414</v>
      </c>
      <c r="H360" s="32"/>
    </row>
    <row r="361" spans="2:8" s="1" customFormat="1" ht="22.5" x14ac:dyDescent="0.2">
      <c r="B361" s="32"/>
      <c r="C361" s="198" t="s">
        <v>617</v>
      </c>
      <c r="D361" s="198" t="s">
        <v>618</v>
      </c>
      <c r="E361" s="17" t="s">
        <v>237</v>
      </c>
      <c r="F361" s="199">
        <v>126.59399999999999</v>
      </c>
      <c r="H361" s="32"/>
    </row>
    <row r="362" spans="2:8" s="1" customFormat="1" ht="16.899999999999999" customHeight="1" x14ac:dyDescent="0.2">
      <c r="B362" s="32"/>
      <c r="C362" s="194" t="s">
        <v>572</v>
      </c>
      <c r="D362" s="195" t="s">
        <v>572</v>
      </c>
      <c r="E362" s="196" t="s">
        <v>1</v>
      </c>
      <c r="F362" s="197">
        <v>70.959999999999994</v>
      </c>
      <c r="H362" s="32"/>
    </row>
    <row r="363" spans="2:8" s="1" customFormat="1" ht="16.899999999999999" customHeight="1" x14ac:dyDescent="0.2">
      <c r="B363" s="32"/>
      <c r="C363" s="198" t="s">
        <v>572</v>
      </c>
      <c r="D363" s="198" t="s">
        <v>573</v>
      </c>
      <c r="E363" s="17" t="s">
        <v>1</v>
      </c>
      <c r="F363" s="199">
        <v>70.959999999999994</v>
      </c>
      <c r="H363" s="32"/>
    </row>
    <row r="364" spans="2:8" s="1" customFormat="1" ht="16.899999999999999" customHeight="1" x14ac:dyDescent="0.2">
      <c r="B364" s="32"/>
      <c r="C364" s="194" t="s">
        <v>614</v>
      </c>
      <c r="D364" s="195" t="s">
        <v>614</v>
      </c>
      <c r="E364" s="196" t="s">
        <v>1</v>
      </c>
      <c r="F364" s="197">
        <v>52.015999999999998</v>
      </c>
      <c r="H364" s="32"/>
    </row>
    <row r="365" spans="2:8" s="1" customFormat="1" ht="16.899999999999999" customHeight="1" x14ac:dyDescent="0.2">
      <c r="B365" s="32"/>
      <c r="C365" s="198" t="s">
        <v>614</v>
      </c>
      <c r="D365" s="198" t="s">
        <v>615</v>
      </c>
      <c r="E365" s="17" t="s">
        <v>1</v>
      </c>
      <c r="F365" s="199">
        <v>52.015999999999998</v>
      </c>
      <c r="H365" s="32"/>
    </row>
    <row r="366" spans="2:8" s="1" customFormat="1" ht="16.899999999999999" customHeight="1" x14ac:dyDescent="0.2">
      <c r="B366" s="32"/>
      <c r="C366" s="194" t="s">
        <v>159</v>
      </c>
      <c r="D366" s="195" t="s">
        <v>159</v>
      </c>
      <c r="E366" s="196" t="s">
        <v>1</v>
      </c>
      <c r="F366" s="197">
        <v>6.4429999999999996</v>
      </c>
      <c r="H366" s="32"/>
    </row>
    <row r="367" spans="2:8" s="1" customFormat="1" ht="16.899999999999999" customHeight="1" x14ac:dyDescent="0.2">
      <c r="B367" s="32"/>
      <c r="C367" s="198" t="s">
        <v>1</v>
      </c>
      <c r="D367" s="198" t="s">
        <v>629</v>
      </c>
      <c r="E367" s="17" t="s">
        <v>1</v>
      </c>
      <c r="F367" s="199">
        <v>0</v>
      </c>
      <c r="H367" s="32"/>
    </row>
    <row r="368" spans="2:8" s="1" customFormat="1" ht="16.899999999999999" customHeight="1" x14ac:dyDescent="0.2">
      <c r="B368" s="32"/>
      <c r="C368" s="198" t="s">
        <v>159</v>
      </c>
      <c r="D368" s="198" t="s">
        <v>630</v>
      </c>
      <c r="E368" s="17" t="s">
        <v>1</v>
      </c>
      <c r="F368" s="199">
        <v>6.4429999999999996</v>
      </c>
      <c r="H368" s="32"/>
    </row>
    <row r="369" spans="2:8" s="1" customFormat="1" ht="16.899999999999999" customHeight="1" x14ac:dyDescent="0.2">
      <c r="B369" s="32"/>
      <c r="C369" s="200" t="s">
        <v>2414</v>
      </c>
      <c r="H369" s="32"/>
    </row>
    <row r="370" spans="2:8" s="1" customFormat="1" ht="22.5" x14ac:dyDescent="0.2">
      <c r="B370" s="32"/>
      <c r="C370" s="198" t="s">
        <v>617</v>
      </c>
      <c r="D370" s="198" t="s">
        <v>618</v>
      </c>
      <c r="E370" s="17" t="s">
        <v>237</v>
      </c>
      <c r="F370" s="199">
        <v>126.59399999999999</v>
      </c>
      <c r="H370" s="32"/>
    </row>
    <row r="371" spans="2:8" s="1" customFormat="1" ht="16.899999999999999" customHeight="1" x14ac:dyDescent="0.2">
      <c r="B371" s="32"/>
      <c r="C371" s="194" t="s">
        <v>161</v>
      </c>
      <c r="D371" s="195" t="s">
        <v>161</v>
      </c>
      <c r="E371" s="196" t="s">
        <v>1</v>
      </c>
      <c r="F371" s="197">
        <v>1.1220000000000001</v>
      </c>
      <c r="H371" s="32"/>
    </row>
    <row r="372" spans="2:8" s="1" customFormat="1" ht="16.899999999999999" customHeight="1" x14ac:dyDescent="0.2">
      <c r="B372" s="32"/>
      <c r="C372" s="198" t="s">
        <v>161</v>
      </c>
      <c r="D372" s="198" t="s">
        <v>631</v>
      </c>
      <c r="E372" s="17" t="s">
        <v>1</v>
      </c>
      <c r="F372" s="199">
        <v>1.1220000000000001</v>
      </c>
      <c r="H372" s="32"/>
    </row>
    <row r="373" spans="2:8" s="1" customFormat="1" ht="16.899999999999999" customHeight="1" x14ac:dyDescent="0.2">
      <c r="B373" s="32"/>
      <c r="C373" s="200" t="s">
        <v>2414</v>
      </c>
      <c r="H373" s="32"/>
    </row>
    <row r="374" spans="2:8" s="1" customFormat="1" ht="22.5" x14ac:dyDescent="0.2">
      <c r="B374" s="32"/>
      <c r="C374" s="198" t="s">
        <v>617</v>
      </c>
      <c r="D374" s="198" t="s">
        <v>618</v>
      </c>
      <c r="E374" s="17" t="s">
        <v>237</v>
      </c>
      <c r="F374" s="199">
        <v>126.59399999999999</v>
      </c>
      <c r="H374" s="32"/>
    </row>
    <row r="375" spans="2:8" s="1" customFormat="1" ht="16.899999999999999" customHeight="1" x14ac:dyDescent="0.2">
      <c r="B375" s="32"/>
      <c r="C375" s="194" t="s">
        <v>163</v>
      </c>
      <c r="D375" s="195" t="s">
        <v>163</v>
      </c>
      <c r="E375" s="196" t="s">
        <v>1</v>
      </c>
      <c r="F375" s="197">
        <v>0.437</v>
      </c>
      <c r="H375" s="32"/>
    </row>
    <row r="376" spans="2:8" s="1" customFormat="1" ht="16.899999999999999" customHeight="1" x14ac:dyDescent="0.2">
      <c r="B376" s="32"/>
      <c r="C376" s="198" t="s">
        <v>163</v>
      </c>
      <c r="D376" s="198" t="s">
        <v>632</v>
      </c>
      <c r="E376" s="17" t="s">
        <v>1</v>
      </c>
      <c r="F376" s="199">
        <v>0.437</v>
      </c>
      <c r="H376" s="32"/>
    </row>
    <row r="377" spans="2:8" s="1" customFormat="1" ht="16.899999999999999" customHeight="1" x14ac:dyDescent="0.2">
      <c r="B377" s="32"/>
      <c r="C377" s="200" t="s">
        <v>2414</v>
      </c>
      <c r="H377" s="32"/>
    </row>
    <row r="378" spans="2:8" s="1" customFormat="1" ht="22.5" x14ac:dyDescent="0.2">
      <c r="B378" s="32"/>
      <c r="C378" s="198" t="s">
        <v>617</v>
      </c>
      <c r="D378" s="198" t="s">
        <v>618</v>
      </c>
      <c r="E378" s="17" t="s">
        <v>237</v>
      </c>
      <c r="F378" s="199">
        <v>126.59399999999999</v>
      </c>
      <c r="H378" s="32"/>
    </row>
    <row r="379" spans="2:8" s="1" customFormat="1" ht="16.899999999999999" customHeight="1" x14ac:dyDescent="0.2">
      <c r="B379" s="32"/>
      <c r="C379" s="194" t="s">
        <v>165</v>
      </c>
      <c r="D379" s="195" t="s">
        <v>165</v>
      </c>
      <c r="E379" s="196" t="s">
        <v>1</v>
      </c>
      <c r="F379" s="197">
        <v>2.3119999999999998</v>
      </c>
      <c r="H379" s="32"/>
    </row>
    <row r="380" spans="2:8" s="1" customFormat="1" ht="16.899999999999999" customHeight="1" x14ac:dyDescent="0.2">
      <c r="B380" s="32"/>
      <c r="C380" s="198" t="s">
        <v>165</v>
      </c>
      <c r="D380" s="198" t="s">
        <v>633</v>
      </c>
      <c r="E380" s="17" t="s">
        <v>1</v>
      </c>
      <c r="F380" s="199">
        <v>2.3119999999999998</v>
      </c>
      <c r="H380" s="32"/>
    </row>
    <row r="381" spans="2:8" s="1" customFormat="1" ht="16.899999999999999" customHeight="1" x14ac:dyDescent="0.2">
      <c r="B381" s="32"/>
      <c r="C381" s="200" t="s">
        <v>2414</v>
      </c>
      <c r="H381" s="32"/>
    </row>
    <row r="382" spans="2:8" s="1" customFormat="1" ht="22.5" x14ac:dyDescent="0.2">
      <c r="B382" s="32"/>
      <c r="C382" s="198" t="s">
        <v>617</v>
      </c>
      <c r="D382" s="198" t="s">
        <v>618</v>
      </c>
      <c r="E382" s="17" t="s">
        <v>237</v>
      </c>
      <c r="F382" s="199">
        <v>126.59399999999999</v>
      </c>
      <c r="H382" s="32"/>
    </row>
    <row r="383" spans="2:8" s="1" customFormat="1" ht="16.899999999999999" customHeight="1" x14ac:dyDescent="0.2">
      <c r="B383" s="32"/>
      <c r="C383" s="194" t="s">
        <v>167</v>
      </c>
      <c r="D383" s="195" t="s">
        <v>167</v>
      </c>
      <c r="E383" s="196" t="s">
        <v>1</v>
      </c>
      <c r="F383" s="197">
        <v>5.46</v>
      </c>
      <c r="H383" s="32"/>
    </row>
    <row r="384" spans="2:8" s="1" customFormat="1" ht="16.899999999999999" customHeight="1" x14ac:dyDescent="0.2">
      <c r="B384" s="32"/>
      <c r="C384" s="198" t="s">
        <v>167</v>
      </c>
      <c r="D384" s="198" t="s">
        <v>634</v>
      </c>
      <c r="E384" s="17" t="s">
        <v>1</v>
      </c>
      <c r="F384" s="199">
        <v>5.46</v>
      </c>
      <c r="H384" s="32"/>
    </row>
    <row r="385" spans="2:8" s="1" customFormat="1" ht="16.899999999999999" customHeight="1" x14ac:dyDescent="0.2">
      <c r="B385" s="32"/>
      <c r="C385" s="200" t="s">
        <v>2414</v>
      </c>
      <c r="H385" s="32"/>
    </row>
    <row r="386" spans="2:8" s="1" customFormat="1" ht="22.5" x14ac:dyDescent="0.2">
      <c r="B386" s="32"/>
      <c r="C386" s="198" t="s">
        <v>617</v>
      </c>
      <c r="D386" s="198" t="s">
        <v>618</v>
      </c>
      <c r="E386" s="17" t="s">
        <v>237</v>
      </c>
      <c r="F386" s="199">
        <v>126.59399999999999</v>
      </c>
      <c r="H386" s="32"/>
    </row>
    <row r="387" spans="2:8" s="1" customFormat="1" ht="16.899999999999999" customHeight="1" x14ac:dyDescent="0.2">
      <c r="B387" s="32"/>
      <c r="C387" s="194" t="s">
        <v>169</v>
      </c>
      <c r="D387" s="195" t="s">
        <v>169</v>
      </c>
      <c r="E387" s="196" t="s">
        <v>1</v>
      </c>
      <c r="F387" s="197">
        <v>2.7480000000000002</v>
      </c>
      <c r="H387" s="32"/>
    </row>
    <row r="388" spans="2:8" s="1" customFormat="1" ht="16.899999999999999" customHeight="1" x14ac:dyDescent="0.2">
      <c r="B388" s="32"/>
      <c r="C388" s="198" t="s">
        <v>169</v>
      </c>
      <c r="D388" s="198" t="s">
        <v>635</v>
      </c>
      <c r="E388" s="17" t="s">
        <v>1</v>
      </c>
      <c r="F388" s="199">
        <v>2.7480000000000002</v>
      </c>
      <c r="H388" s="32"/>
    </row>
    <row r="389" spans="2:8" s="1" customFormat="1" ht="16.899999999999999" customHeight="1" x14ac:dyDescent="0.2">
      <c r="B389" s="32"/>
      <c r="C389" s="200" t="s">
        <v>2414</v>
      </c>
      <c r="H389" s="32"/>
    </row>
    <row r="390" spans="2:8" s="1" customFormat="1" ht="22.5" x14ac:dyDescent="0.2">
      <c r="B390" s="32"/>
      <c r="C390" s="198" t="s">
        <v>617</v>
      </c>
      <c r="D390" s="198" t="s">
        <v>618</v>
      </c>
      <c r="E390" s="17" t="s">
        <v>237</v>
      </c>
      <c r="F390" s="199">
        <v>126.59399999999999</v>
      </c>
      <c r="H390" s="32"/>
    </row>
    <row r="391" spans="2:8" s="1" customFormat="1" ht="16.899999999999999" customHeight="1" x14ac:dyDescent="0.2">
      <c r="B391" s="32"/>
      <c r="C391" s="194" t="s">
        <v>171</v>
      </c>
      <c r="D391" s="195" t="s">
        <v>171</v>
      </c>
      <c r="E391" s="196" t="s">
        <v>1</v>
      </c>
      <c r="F391" s="197">
        <v>3.4929999999999999</v>
      </c>
      <c r="H391" s="32"/>
    </row>
    <row r="392" spans="2:8" s="1" customFormat="1" ht="16.899999999999999" customHeight="1" x14ac:dyDescent="0.2">
      <c r="B392" s="32"/>
      <c r="C392" s="198" t="s">
        <v>171</v>
      </c>
      <c r="D392" s="198" t="s">
        <v>636</v>
      </c>
      <c r="E392" s="17" t="s">
        <v>1</v>
      </c>
      <c r="F392" s="199">
        <v>3.4929999999999999</v>
      </c>
      <c r="H392" s="32"/>
    </row>
    <row r="393" spans="2:8" s="1" customFormat="1" ht="16.899999999999999" customHeight="1" x14ac:dyDescent="0.2">
      <c r="B393" s="32"/>
      <c r="C393" s="200" t="s">
        <v>2414</v>
      </c>
      <c r="H393" s="32"/>
    </row>
    <row r="394" spans="2:8" s="1" customFormat="1" ht="22.5" x14ac:dyDescent="0.2">
      <c r="B394" s="32"/>
      <c r="C394" s="198" t="s">
        <v>617</v>
      </c>
      <c r="D394" s="198" t="s">
        <v>618</v>
      </c>
      <c r="E394" s="17" t="s">
        <v>237</v>
      </c>
      <c r="F394" s="199">
        <v>126.59399999999999</v>
      </c>
      <c r="H394" s="32"/>
    </row>
    <row r="395" spans="2:8" s="1" customFormat="1" ht="16.899999999999999" customHeight="1" x14ac:dyDescent="0.2">
      <c r="B395" s="32"/>
      <c r="C395" s="194" t="s">
        <v>173</v>
      </c>
      <c r="D395" s="195" t="s">
        <v>173</v>
      </c>
      <c r="E395" s="196" t="s">
        <v>1</v>
      </c>
      <c r="F395" s="197">
        <v>2.1139999999999999</v>
      </c>
      <c r="H395" s="32"/>
    </row>
    <row r="396" spans="2:8" s="1" customFormat="1" ht="16.899999999999999" customHeight="1" x14ac:dyDescent="0.2">
      <c r="B396" s="32"/>
      <c r="C396" s="198" t="s">
        <v>173</v>
      </c>
      <c r="D396" s="198" t="s">
        <v>637</v>
      </c>
      <c r="E396" s="17" t="s">
        <v>1</v>
      </c>
      <c r="F396" s="199">
        <v>2.1139999999999999</v>
      </c>
      <c r="H396" s="32"/>
    </row>
    <row r="397" spans="2:8" s="1" customFormat="1" ht="16.899999999999999" customHeight="1" x14ac:dyDescent="0.2">
      <c r="B397" s="32"/>
      <c r="C397" s="200" t="s">
        <v>2414</v>
      </c>
      <c r="H397" s="32"/>
    </row>
    <row r="398" spans="2:8" s="1" customFormat="1" ht="22.5" x14ac:dyDescent="0.2">
      <c r="B398" s="32"/>
      <c r="C398" s="198" t="s">
        <v>617</v>
      </c>
      <c r="D398" s="198" t="s">
        <v>618</v>
      </c>
      <c r="E398" s="17" t="s">
        <v>237</v>
      </c>
      <c r="F398" s="199">
        <v>126.59399999999999</v>
      </c>
      <c r="H398" s="32"/>
    </row>
    <row r="399" spans="2:8" s="1" customFormat="1" ht="16.899999999999999" customHeight="1" x14ac:dyDescent="0.2">
      <c r="B399" s="32"/>
      <c r="C399" s="194" t="s">
        <v>175</v>
      </c>
      <c r="D399" s="195" t="s">
        <v>175</v>
      </c>
      <c r="E399" s="196" t="s">
        <v>1</v>
      </c>
      <c r="F399" s="197">
        <v>1.9</v>
      </c>
      <c r="H399" s="32"/>
    </row>
    <row r="400" spans="2:8" s="1" customFormat="1" ht="16.899999999999999" customHeight="1" x14ac:dyDescent="0.2">
      <c r="B400" s="32"/>
      <c r="C400" s="198" t="s">
        <v>175</v>
      </c>
      <c r="D400" s="198" t="s">
        <v>638</v>
      </c>
      <c r="E400" s="17" t="s">
        <v>1</v>
      </c>
      <c r="F400" s="199">
        <v>1.9</v>
      </c>
      <c r="H400" s="32"/>
    </row>
    <row r="401" spans="2:8" s="1" customFormat="1" ht="16.899999999999999" customHeight="1" x14ac:dyDescent="0.2">
      <c r="B401" s="32"/>
      <c r="C401" s="200" t="s">
        <v>2414</v>
      </c>
      <c r="H401" s="32"/>
    </row>
    <row r="402" spans="2:8" s="1" customFormat="1" ht="22.5" x14ac:dyDescent="0.2">
      <c r="B402" s="32"/>
      <c r="C402" s="198" t="s">
        <v>617</v>
      </c>
      <c r="D402" s="198" t="s">
        <v>618</v>
      </c>
      <c r="E402" s="17" t="s">
        <v>237</v>
      </c>
      <c r="F402" s="199">
        <v>126.59399999999999</v>
      </c>
      <c r="H402" s="32"/>
    </row>
    <row r="403" spans="2:8" s="1" customFormat="1" ht="16.899999999999999" customHeight="1" x14ac:dyDescent="0.2">
      <c r="B403" s="32"/>
      <c r="C403" s="194" t="s">
        <v>177</v>
      </c>
      <c r="D403" s="195" t="s">
        <v>177</v>
      </c>
      <c r="E403" s="196" t="s">
        <v>1</v>
      </c>
      <c r="F403" s="197">
        <v>0.82099999999999995</v>
      </c>
      <c r="H403" s="32"/>
    </row>
    <row r="404" spans="2:8" s="1" customFormat="1" ht="16.899999999999999" customHeight="1" x14ac:dyDescent="0.2">
      <c r="B404" s="32"/>
      <c r="C404" s="198" t="s">
        <v>177</v>
      </c>
      <c r="D404" s="198" t="s">
        <v>639</v>
      </c>
      <c r="E404" s="17" t="s">
        <v>1</v>
      </c>
      <c r="F404" s="199">
        <v>0.82099999999999995</v>
      </c>
      <c r="H404" s="32"/>
    </row>
    <row r="405" spans="2:8" s="1" customFormat="1" ht="16.899999999999999" customHeight="1" x14ac:dyDescent="0.2">
      <c r="B405" s="32"/>
      <c r="C405" s="200" t="s">
        <v>2414</v>
      </c>
      <c r="H405" s="32"/>
    </row>
    <row r="406" spans="2:8" s="1" customFormat="1" ht="22.5" x14ac:dyDescent="0.2">
      <c r="B406" s="32"/>
      <c r="C406" s="198" t="s">
        <v>617</v>
      </c>
      <c r="D406" s="198" t="s">
        <v>618</v>
      </c>
      <c r="E406" s="17" t="s">
        <v>237</v>
      </c>
      <c r="F406" s="199">
        <v>126.59399999999999</v>
      </c>
      <c r="H406" s="32"/>
    </row>
    <row r="407" spans="2:8" s="1" customFormat="1" ht="16.899999999999999" customHeight="1" x14ac:dyDescent="0.2">
      <c r="B407" s="32"/>
      <c r="C407" s="194" t="s">
        <v>640</v>
      </c>
      <c r="D407" s="195" t="s">
        <v>640</v>
      </c>
      <c r="E407" s="196" t="s">
        <v>1</v>
      </c>
      <c r="F407" s="197">
        <v>126.59399999999999</v>
      </c>
      <c r="H407" s="32"/>
    </row>
    <row r="408" spans="2:8" s="1" customFormat="1" ht="16.899999999999999" customHeight="1" x14ac:dyDescent="0.2">
      <c r="B408" s="32"/>
      <c r="C408" s="198" t="s">
        <v>640</v>
      </c>
      <c r="D408" s="198" t="s">
        <v>641</v>
      </c>
      <c r="E408" s="17" t="s">
        <v>1</v>
      </c>
      <c r="F408" s="199">
        <v>126.59399999999999</v>
      </c>
      <c r="H408" s="32"/>
    </row>
    <row r="409" spans="2:8" s="1" customFormat="1" ht="26.45" customHeight="1" x14ac:dyDescent="0.2">
      <c r="B409" s="32"/>
      <c r="C409" s="193" t="s">
        <v>2415</v>
      </c>
      <c r="D409" s="193" t="s">
        <v>85</v>
      </c>
      <c r="H409" s="32"/>
    </row>
    <row r="410" spans="2:8" s="1" customFormat="1" ht="16.899999999999999" customHeight="1" x14ac:dyDescent="0.2">
      <c r="B410" s="32"/>
      <c r="C410" s="194" t="s">
        <v>552</v>
      </c>
      <c r="D410" s="195" t="s">
        <v>552</v>
      </c>
      <c r="E410" s="196" t="s">
        <v>1</v>
      </c>
      <c r="F410" s="197">
        <v>25.117000000000001</v>
      </c>
      <c r="H410" s="32"/>
    </row>
    <row r="411" spans="2:8" s="1" customFormat="1" ht="16.899999999999999" customHeight="1" x14ac:dyDescent="0.2">
      <c r="B411" s="32"/>
      <c r="C411" s="198" t="s">
        <v>552</v>
      </c>
      <c r="D411" s="198" t="s">
        <v>908</v>
      </c>
      <c r="E411" s="17" t="s">
        <v>1</v>
      </c>
      <c r="F411" s="199">
        <v>25.117000000000001</v>
      </c>
      <c r="H411" s="32"/>
    </row>
    <row r="412" spans="2:8" s="1" customFormat="1" ht="16.899999999999999" customHeight="1" x14ac:dyDescent="0.2">
      <c r="B412" s="32"/>
      <c r="C412" s="194" t="s">
        <v>690</v>
      </c>
      <c r="D412" s="195" t="s">
        <v>690</v>
      </c>
      <c r="E412" s="196" t="s">
        <v>1</v>
      </c>
      <c r="F412" s="197">
        <v>226.96799999999999</v>
      </c>
      <c r="H412" s="32"/>
    </row>
    <row r="413" spans="2:8" s="1" customFormat="1" ht="16.899999999999999" customHeight="1" x14ac:dyDescent="0.2">
      <c r="B413" s="32"/>
      <c r="C413" s="198" t="s">
        <v>690</v>
      </c>
      <c r="D413" s="198" t="s">
        <v>1289</v>
      </c>
      <c r="E413" s="17" t="s">
        <v>1</v>
      </c>
      <c r="F413" s="199">
        <v>226.96799999999999</v>
      </c>
      <c r="H413" s="32"/>
    </row>
    <row r="414" spans="2:8" s="1" customFormat="1" ht="16.899999999999999" customHeight="1" x14ac:dyDescent="0.2">
      <c r="B414" s="32"/>
      <c r="C414" s="200" t="s">
        <v>2414</v>
      </c>
      <c r="H414" s="32"/>
    </row>
    <row r="415" spans="2:8" s="1" customFormat="1" ht="16.899999999999999" customHeight="1" x14ac:dyDescent="0.2">
      <c r="B415" s="32"/>
      <c r="C415" s="198" t="s">
        <v>1286</v>
      </c>
      <c r="D415" s="198" t="s">
        <v>1287</v>
      </c>
      <c r="E415" s="17" t="s">
        <v>243</v>
      </c>
      <c r="F415" s="199">
        <v>9.0999999999999998E-2</v>
      </c>
      <c r="H415" s="32"/>
    </row>
    <row r="416" spans="2:8" s="1" customFormat="1" ht="16.899999999999999" customHeight="1" x14ac:dyDescent="0.2">
      <c r="B416" s="32"/>
      <c r="C416" s="194" t="s">
        <v>1296</v>
      </c>
      <c r="D416" s="195" t="s">
        <v>1296</v>
      </c>
      <c r="E416" s="196" t="s">
        <v>1</v>
      </c>
      <c r="F416" s="197">
        <v>167.44800000000001</v>
      </c>
      <c r="H416" s="32"/>
    </row>
    <row r="417" spans="2:8" s="1" customFormat="1" ht="16.899999999999999" customHeight="1" x14ac:dyDescent="0.2">
      <c r="B417" s="32"/>
      <c r="C417" s="198" t="s">
        <v>1296</v>
      </c>
      <c r="D417" s="198" t="s">
        <v>1279</v>
      </c>
      <c r="E417" s="17" t="s">
        <v>1</v>
      </c>
      <c r="F417" s="199">
        <v>167.44800000000001</v>
      </c>
      <c r="H417" s="32"/>
    </row>
    <row r="418" spans="2:8" s="1" customFormat="1" ht="16.899999999999999" customHeight="1" x14ac:dyDescent="0.2">
      <c r="B418" s="32"/>
      <c r="C418" s="194" t="s">
        <v>692</v>
      </c>
      <c r="D418" s="195" t="s">
        <v>692</v>
      </c>
      <c r="E418" s="196" t="s">
        <v>1</v>
      </c>
      <c r="F418" s="197">
        <v>167.44800000000001</v>
      </c>
      <c r="H418" s="32"/>
    </row>
    <row r="419" spans="2:8" s="1" customFormat="1" ht="16.899999999999999" customHeight="1" x14ac:dyDescent="0.2">
      <c r="B419" s="32"/>
      <c r="C419" s="198" t="s">
        <v>692</v>
      </c>
      <c r="D419" s="198" t="s">
        <v>1279</v>
      </c>
      <c r="E419" s="17" t="s">
        <v>1</v>
      </c>
      <c r="F419" s="199">
        <v>167.44800000000001</v>
      </c>
      <c r="H419" s="32"/>
    </row>
    <row r="420" spans="2:8" s="1" customFormat="1" ht="16.899999999999999" customHeight="1" x14ac:dyDescent="0.2">
      <c r="B420" s="32"/>
      <c r="C420" s="200" t="s">
        <v>2414</v>
      </c>
      <c r="H420" s="32"/>
    </row>
    <row r="421" spans="2:8" s="1" customFormat="1" ht="16.899999999999999" customHeight="1" x14ac:dyDescent="0.2">
      <c r="B421" s="32"/>
      <c r="C421" s="198" t="s">
        <v>1298</v>
      </c>
      <c r="D421" s="198" t="s">
        <v>1299</v>
      </c>
      <c r="E421" s="17" t="s">
        <v>215</v>
      </c>
      <c r="F421" s="199">
        <v>192.565</v>
      </c>
      <c r="H421" s="32"/>
    </row>
    <row r="422" spans="2:8" s="1" customFormat="1" ht="16.899999999999999" customHeight="1" x14ac:dyDescent="0.2">
      <c r="B422" s="32"/>
      <c r="C422" s="194" t="s">
        <v>1309</v>
      </c>
      <c r="D422" s="195" t="s">
        <v>1309</v>
      </c>
      <c r="E422" s="196" t="s">
        <v>1</v>
      </c>
      <c r="F422" s="197">
        <v>105.261</v>
      </c>
      <c r="H422" s="32"/>
    </row>
    <row r="423" spans="2:8" s="1" customFormat="1" ht="16.899999999999999" customHeight="1" x14ac:dyDescent="0.2">
      <c r="B423" s="32"/>
      <c r="C423" s="198" t="s">
        <v>1</v>
      </c>
      <c r="D423" s="198" t="s">
        <v>1308</v>
      </c>
      <c r="E423" s="17" t="s">
        <v>1</v>
      </c>
      <c r="F423" s="199">
        <v>0</v>
      </c>
      <c r="H423" s="32"/>
    </row>
    <row r="424" spans="2:8" s="1" customFormat="1" ht="16.899999999999999" customHeight="1" x14ac:dyDescent="0.2">
      <c r="B424" s="32"/>
      <c r="C424" s="198" t="s">
        <v>1309</v>
      </c>
      <c r="D424" s="198" t="s">
        <v>1310</v>
      </c>
      <c r="E424" s="17" t="s">
        <v>1</v>
      </c>
      <c r="F424" s="199">
        <v>105.261</v>
      </c>
      <c r="H424" s="32"/>
    </row>
    <row r="425" spans="2:8" s="1" customFormat="1" ht="16.899999999999999" customHeight="1" x14ac:dyDescent="0.2">
      <c r="B425" s="32"/>
      <c r="C425" s="194" t="s">
        <v>1325</v>
      </c>
      <c r="D425" s="195" t="s">
        <v>1325</v>
      </c>
      <c r="E425" s="196" t="s">
        <v>1</v>
      </c>
      <c r="F425" s="197">
        <v>328.42899999999997</v>
      </c>
      <c r="H425" s="32"/>
    </row>
    <row r="426" spans="2:8" s="1" customFormat="1" ht="16.899999999999999" customHeight="1" x14ac:dyDescent="0.2">
      <c r="B426" s="32"/>
      <c r="C426" s="198" t="s">
        <v>1325</v>
      </c>
      <c r="D426" s="198" t="s">
        <v>1326</v>
      </c>
      <c r="E426" s="17" t="s">
        <v>1</v>
      </c>
      <c r="F426" s="199">
        <v>328.42899999999997</v>
      </c>
      <c r="H426" s="32"/>
    </row>
    <row r="427" spans="2:8" s="1" customFormat="1" ht="16.899999999999999" customHeight="1" x14ac:dyDescent="0.2">
      <c r="B427" s="32"/>
      <c r="C427" s="200" t="s">
        <v>2414</v>
      </c>
      <c r="H427" s="32"/>
    </row>
    <row r="428" spans="2:8" s="1" customFormat="1" ht="16.899999999999999" customHeight="1" x14ac:dyDescent="0.2">
      <c r="B428" s="32"/>
      <c r="C428" s="198" t="s">
        <v>1322</v>
      </c>
      <c r="D428" s="198" t="s">
        <v>1323</v>
      </c>
      <c r="E428" s="17" t="s">
        <v>215</v>
      </c>
      <c r="F428" s="199">
        <v>511.53500000000003</v>
      </c>
      <c r="H428" s="32"/>
    </row>
    <row r="429" spans="2:8" s="1" customFormat="1" ht="16.899999999999999" customHeight="1" x14ac:dyDescent="0.2">
      <c r="B429" s="32"/>
      <c r="C429" s="194" t="s">
        <v>1334</v>
      </c>
      <c r="D429" s="195" t="s">
        <v>1334</v>
      </c>
      <c r="E429" s="196" t="s">
        <v>1</v>
      </c>
      <c r="F429" s="197">
        <v>164.214</v>
      </c>
      <c r="H429" s="32"/>
    </row>
    <row r="430" spans="2:8" s="1" customFormat="1" ht="16.899999999999999" customHeight="1" x14ac:dyDescent="0.2">
      <c r="B430" s="32"/>
      <c r="C430" s="198" t="s">
        <v>1334</v>
      </c>
      <c r="D430" s="198" t="s">
        <v>1335</v>
      </c>
      <c r="E430" s="17" t="s">
        <v>1</v>
      </c>
      <c r="F430" s="199">
        <v>164.214</v>
      </c>
      <c r="H430" s="32"/>
    </row>
    <row r="431" spans="2:8" s="1" customFormat="1" ht="16.899999999999999" customHeight="1" x14ac:dyDescent="0.2">
      <c r="B431" s="32"/>
      <c r="C431" s="200" t="s">
        <v>2414</v>
      </c>
      <c r="H431" s="32"/>
    </row>
    <row r="432" spans="2:8" s="1" customFormat="1" ht="16.899999999999999" customHeight="1" x14ac:dyDescent="0.2">
      <c r="B432" s="32"/>
      <c r="C432" s="198" t="s">
        <v>1331</v>
      </c>
      <c r="D432" s="198" t="s">
        <v>1332</v>
      </c>
      <c r="E432" s="17" t="s">
        <v>215</v>
      </c>
      <c r="F432" s="199">
        <v>281.34399999999999</v>
      </c>
      <c r="H432" s="32"/>
    </row>
    <row r="433" spans="2:8" s="1" customFormat="1" ht="16.899999999999999" customHeight="1" x14ac:dyDescent="0.2">
      <c r="B433" s="32"/>
      <c r="C433" s="194" t="s">
        <v>1344</v>
      </c>
      <c r="D433" s="195" t="s">
        <v>1344</v>
      </c>
      <c r="E433" s="196" t="s">
        <v>1</v>
      </c>
      <c r="F433" s="197">
        <v>164.214</v>
      </c>
      <c r="H433" s="32"/>
    </row>
    <row r="434" spans="2:8" s="1" customFormat="1" ht="16.899999999999999" customHeight="1" x14ac:dyDescent="0.2">
      <c r="B434" s="32"/>
      <c r="C434" s="198" t="s">
        <v>1344</v>
      </c>
      <c r="D434" s="198" t="s">
        <v>1335</v>
      </c>
      <c r="E434" s="17" t="s">
        <v>1</v>
      </c>
      <c r="F434" s="199">
        <v>164.214</v>
      </c>
      <c r="H434" s="32"/>
    </row>
    <row r="435" spans="2:8" s="1" customFormat="1" ht="16.899999999999999" customHeight="1" x14ac:dyDescent="0.2">
      <c r="B435" s="32"/>
      <c r="C435" s="200" t="s">
        <v>2414</v>
      </c>
      <c r="H435" s="32"/>
    </row>
    <row r="436" spans="2:8" s="1" customFormat="1" ht="16.899999999999999" customHeight="1" x14ac:dyDescent="0.2">
      <c r="B436" s="32"/>
      <c r="C436" s="198" t="s">
        <v>1341</v>
      </c>
      <c r="D436" s="198" t="s">
        <v>1342</v>
      </c>
      <c r="E436" s="17" t="s">
        <v>215</v>
      </c>
      <c r="F436" s="199">
        <v>281.34399999999999</v>
      </c>
      <c r="H436" s="32"/>
    </row>
    <row r="437" spans="2:8" s="1" customFormat="1" ht="16.899999999999999" customHeight="1" x14ac:dyDescent="0.2">
      <c r="B437" s="32"/>
      <c r="C437" s="194" t="s">
        <v>1352</v>
      </c>
      <c r="D437" s="195" t="s">
        <v>1352</v>
      </c>
      <c r="E437" s="196" t="s">
        <v>1</v>
      </c>
      <c r="F437" s="197">
        <v>131.33000000000001</v>
      </c>
      <c r="H437" s="32"/>
    </row>
    <row r="438" spans="2:8" s="1" customFormat="1" ht="16.899999999999999" customHeight="1" x14ac:dyDescent="0.2">
      <c r="B438" s="32"/>
      <c r="C438" s="198" t="s">
        <v>1352</v>
      </c>
      <c r="D438" s="198" t="s">
        <v>1225</v>
      </c>
      <c r="E438" s="17" t="s">
        <v>1</v>
      </c>
      <c r="F438" s="199">
        <v>131.33000000000001</v>
      </c>
      <c r="H438" s="32"/>
    </row>
    <row r="439" spans="2:8" s="1" customFormat="1" ht="16.899999999999999" customHeight="1" x14ac:dyDescent="0.2">
      <c r="B439" s="32"/>
      <c r="C439" s="194" t="s">
        <v>558</v>
      </c>
      <c r="D439" s="195" t="s">
        <v>558</v>
      </c>
      <c r="E439" s="196" t="s">
        <v>1</v>
      </c>
      <c r="F439" s="197">
        <v>58.57</v>
      </c>
      <c r="H439" s="32"/>
    </row>
    <row r="440" spans="2:8" s="1" customFormat="1" ht="16.899999999999999" customHeight="1" x14ac:dyDescent="0.2">
      <c r="B440" s="32"/>
      <c r="C440" s="198" t="s">
        <v>558</v>
      </c>
      <c r="D440" s="198" t="s">
        <v>912</v>
      </c>
      <c r="E440" s="17" t="s">
        <v>1</v>
      </c>
      <c r="F440" s="199">
        <v>58.57</v>
      </c>
      <c r="H440" s="32"/>
    </row>
    <row r="441" spans="2:8" s="1" customFormat="1" ht="16.899999999999999" customHeight="1" x14ac:dyDescent="0.2">
      <c r="B441" s="32"/>
      <c r="C441" s="194" t="s">
        <v>1366</v>
      </c>
      <c r="D441" s="195" t="s">
        <v>1366</v>
      </c>
      <c r="E441" s="196" t="s">
        <v>1</v>
      </c>
      <c r="F441" s="197">
        <v>131.33000000000001</v>
      </c>
      <c r="H441" s="32"/>
    </row>
    <row r="442" spans="2:8" s="1" customFormat="1" ht="16.899999999999999" customHeight="1" x14ac:dyDescent="0.2">
      <c r="B442" s="32"/>
      <c r="C442" s="198" t="s">
        <v>1366</v>
      </c>
      <c r="D442" s="198" t="s">
        <v>1225</v>
      </c>
      <c r="E442" s="17" t="s">
        <v>1</v>
      </c>
      <c r="F442" s="199">
        <v>131.33000000000001</v>
      </c>
      <c r="H442" s="32"/>
    </row>
    <row r="443" spans="2:8" s="1" customFormat="1" ht="16.899999999999999" customHeight="1" x14ac:dyDescent="0.2">
      <c r="B443" s="32"/>
      <c r="C443" s="194" t="s">
        <v>694</v>
      </c>
      <c r="D443" s="195" t="s">
        <v>694</v>
      </c>
      <c r="E443" s="196" t="s">
        <v>1</v>
      </c>
      <c r="F443" s="197">
        <v>1</v>
      </c>
      <c r="H443" s="32"/>
    </row>
    <row r="444" spans="2:8" s="1" customFormat="1" ht="16.899999999999999" customHeight="1" x14ac:dyDescent="0.2">
      <c r="B444" s="32"/>
      <c r="C444" s="198" t="s">
        <v>694</v>
      </c>
      <c r="D444" s="198" t="s">
        <v>1377</v>
      </c>
      <c r="E444" s="17" t="s">
        <v>1</v>
      </c>
      <c r="F444" s="199">
        <v>1</v>
      </c>
      <c r="H444" s="32"/>
    </row>
    <row r="445" spans="2:8" s="1" customFormat="1" ht="16.899999999999999" customHeight="1" x14ac:dyDescent="0.2">
      <c r="B445" s="32"/>
      <c r="C445" s="194" t="s">
        <v>565</v>
      </c>
      <c r="D445" s="195" t="s">
        <v>565</v>
      </c>
      <c r="E445" s="196" t="s">
        <v>1</v>
      </c>
      <c r="F445" s="197">
        <v>8.7859999999999996</v>
      </c>
      <c r="H445" s="32"/>
    </row>
    <row r="446" spans="2:8" s="1" customFormat="1" ht="16.899999999999999" customHeight="1" x14ac:dyDescent="0.2">
      <c r="B446" s="32"/>
      <c r="C446" s="198" t="s">
        <v>565</v>
      </c>
      <c r="D446" s="198" t="s">
        <v>918</v>
      </c>
      <c r="E446" s="17" t="s">
        <v>1</v>
      </c>
      <c r="F446" s="199">
        <v>8.7859999999999996</v>
      </c>
      <c r="H446" s="32"/>
    </row>
    <row r="447" spans="2:8" s="1" customFormat="1" ht="16.899999999999999" customHeight="1" x14ac:dyDescent="0.2">
      <c r="B447" s="32"/>
      <c r="C447" s="194" t="s">
        <v>1407</v>
      </c>
      <c r="D447" s="195" t="s">
        <v>1407</v>
      </c>
      <c r="E447" s="196" t="s">
        <v>1</v>
      </c>
      <c r="F447" s="197">
        <v>1</v>
      </c>
      <c r="H447" s="32"/>
    </row>
    <row r="448" spans="2:8" s="1" customFormat="1" ht="16.899999999999999" customHeight="1" x14ac:dyDescent="0.2">
      <c r="B448" s="32"/>
      <c r="C448" s="198" t="s">
        <v>1407</v>
      </c>
      <c r="D448" s="198" t="s">
        <v>1408</v>
      </c>
      <c r="E448" s="17" t="s">
        <v>1</v>
      </c>
      <c r="F448" s="199">
        <v>1</v>
      </c>
      <c r="H448" s="32"/>
    </row>
    <row r="449" spans="2:8" s="1" customFormat="1" ht="16.899999999999999" customHeight="1" x14ac:dyDescent="0.2">
      <c r="B449" s="32"/>
      <c r="C449" s="194" t="s">
        <v>1418</v>
      </c>
      <c r="D449" s="195" t="s">
        <v>1418</v>
      </c>
      <c r="E449" s="196" t="s">
        <v>1</v>
      </c>
      <c r="F449" s="197">
        <v>2.6349999999999998</v>
      </c>
      <c r="H449" s="32"/>
    </row>
    <row r="450" spans="2:8" s="1" customFormat="1" ht="16.899999999999999" customHeight="1" x14ac:dyDescent="0.2">
      <c r="B450" s="32"/>
      <c r="C450" s="198" t="s">
        <v>1</v>
      </c>
      <c r="D450" s="198" t="s">
        <v>1417</v>
      </c>
      <c r="E450" s="17" t="s">
        <v>1</v>
      </c>
      <c r="F450" s="199">
        <v>0</v>
      </c>
      <c r="H450" s="32"/>
    </row>
    <row r="451" spans="2:8" s="1" customFormat="1" ht="16.899999999999999" customHeight="1" x14ac:dyDescent="0.2">
      <c r="B451" s="32"/>
      <c r="C451" s="198" t="s">
        <v>1418</v>
      </c>
      <c r="D451" s="198" t="s">
        <v>1419</v>
      </c>
      <c r="E451" s="17" t="s">
        <v>1</v>
      </c>
      <c r="F451" s="199">
        <v>2.6349999999999998</v>
      </c>
      <c r="H451" s="32"/>
    </row>
    <row r="452" spans="2:8" s="1" customFormat="1" ht="16.899999999999999" customHeight="1" x14ac:dyDescent="0.2">
      <c r="B452" s="32"/>
      <c r="C452" s="200" t="s">
        <v>2414</v>
      </c>
      <c r="H452" s="32"/>
    </row>
    <row r="453" spans="2:8" s="1" customFormat="1" ht="16.899999999999999" customHeight="1" x14ac:dyDescent="0.2">
      <c r="B453" s="32"/>
      <c r="C453" s="198" t="s">
        <v>1414</v>
      </c>
      <c r="D453" s="198" t="s">
        <v>1415</v>
      </c>
      <c r="E453" s="17" t="s">
        <v>237</v>
      </c>
      <c r="F453" s="199">
        <v>17.254999999999999</v>
      </c>
      <c r="H453" s="32"/>
    </row>
    <row r="454" spans="2:8" s="1" customFormat="1" ht="16.899999999999999" customHeight="1" x14ac:dyDescent="0.2">
      <c r="B454" s="32"/>
      <c r="C454" s="194" t="s">
        <v>1435</v>
      </c>
      <c r="D454" s="195" t="s">
        <v>1435</v>
      </c>
      <c r="E454" s="196" t="s">
        <v>1</v>
      </c>
      <c r="F454" s="197">
        <v>0.74399999999999999</v>
      </c>
      <c r="H454" s="32"/>
    </row>
    <row r="455" spans="2:8" s="1" customFormat="1" ht="16.899999999999999" customHeight="1" x14ac:dyDescent="0.2">
      <c r="B455" s="32"/>
      <c r="C455" s="198" t="s">
        <v>1435</v>
      </c>
      <c r="D455" s="198" t="s">
        <v>1436</v>
      </c>
      <c r="E455" s="17" t="s">
        <v>1</v>
      </c>
      <c r="F455" s="199">
        <v>0.74399999999999999</v>
      </c>
      <c r="H455" s="32"/>
    </row>
    <row r="456" spans="2:8" s="1" customFormat="1" ht="16.899999999999999" customHeight="1" x14ac:dyDescent="0.2">
      <c r="B456" s="32"/>
      <c r="C456" s="194" t="s">
        <v>1443</v>
      </c>
      <c r="D456" s="195" t="s">
        <v>1443</v>
      </c>
      <c r="E456" s="196" t="s">
        <v>1</v>
      </c>
      <c r="F456" s="197">
        <v>292.75200000000001</v>
      </c>
      <c r="H456" s="32"/>
    </row>
    <row r="457" spans="2:8" s="1" customFormat="1" ht="16.899999999999999" customHeight="1" x14ac:dyDescent="0.2">
      <c r="B457" s="32"/>
      <c r="C457" s="198" t="s">
        <v>1</v>
      </c>
      <c r="D457" s="198" t="s">
        <v>1442</v>
      </c>
      <c r="E457" s="17" t="s">
        <v>1</v>
      </c>
      <c r="F457" s="199">
        <v>0</v>
      </c>
      <c r="H457" s="32"/>
    </row>
    <row r="458" spans="2:8" s="1" customFormat="1" ht="16.899999999999999" customHeight="1" x14ac:dyDescent="0.2">
      <c r="B458" s="32"/>
      <c r="C458" s="198" t="s">
        <v>1443</v>
      </c>
      <c r="D458" s="198" t="s">
        <v>1444</v>
      </c>
      <c r="E458" s="17" t="s">
        <v>1</v>
      </c>
      <c r="F458" s="199">
        <v>292.75200000000001</v>
      </c>
      <c r="H458" s="32"/>
    </row>
    <row r="459" spans="2:8" s="1" customFormat="1" ht="16.899999999999999" customHeight="1" x14ac:dyDescent="0.2">
      <c r="B459" s="32"/>
      <c r="C459" s="194" t="s">
        <v>1449</v>
      </c>
      <c r="D459" s="195" t="s">
        <v>1449</v>
      </c>
      <c r="E459" s="196" t="s">
        <v>1</v>
      </c>
      <c r="F459" s="197">
        <v>292.75200000000001</v>
      </c>
      <c r="H459" s="32"/>
    </row>
    <row r="460" spans="2:8" s="1" customFormat="1" ht="16.899999999999999" customHeight="1" x14ac:dyDescent="0.2">
      <c r="B460" s="32"/>
      <c r="C460" s="198" t="s">
        <v>1449</v>
      </c>
      <c r="D460" s="198" t="s">
        <v>1450</v>
      </c>
      <c r="E460" s="17" t="s">
        <v>1</v>
      </c>
      <c r="F460" s="199">
        <v>292.75200000000001</v>
      </c>
      <c r="H460" s="32"/>
    </row>
    <row r="461" spans="2:8" s="1" customFormat="1" ht="16.899999999999999" customHeight="1" x14ac:dyDescent="0.2">
      <c r="B461" s="32"/>
      <c r="C461" s="194" t="s">
        <v>1456</v>
      </c>
      <c r="D461" s="195" t="s">
        <v>1456</v>
      </c>
      <c r="E461" s="196" t="s">
        <v>1</v>
      </c>
      <c r="F461" s="197">
        <v>2.6349999999999998</v>
      </c>
      <c r="H461" s="32"/>
    </row>
    <row r="462" spans="2:8" s="1" customFormat="1" ht="16.899999999999999" customHeight="1" x14ac:dyDescent="0.2">
      <c r="B462" s="32"/>
      <c r="C462" s="198" t="s">
        <v>1</v>
      </c>
      <c r="D462" s="198" t="s">
        <v>1455</v>
      </c>
      <c r="E462" s="17" t="s">
        <v>1</v>
      </c>
      <c r="F462" s="199">
        <v>0</v>
      </c>
      <c r="H462" s="32"/>
    </row>
    <row r="463" spans="2:8" s="1" customFormat="1" ht="16.899999999999999" customHeight="1" x14ac:dyDescent="0.2">
      <c r="B463" s="32"/>
      <c r="C463" s="198" t="s">
        <v>1456</v>
      </c>
      <c r="D463" s="198" t="s">
        <v>1419</v>
      </c>
      <c r="E463" s="17" t="s">
        <v>1</v>
      </c>
      <c r="F463" s="199">
        <v>2.6349999999999998</v>
      </c>
      <c r="H463" s="32"/>
    </row>
    <row r="464" spans="2:8" s="1" customFormat="1" ht="16.899999999999999" customHeight="1" x14ac:dyDescent="0.2">
      <c r="B464" s="32"/>
      <c r="C464" s="200" t="s">
        <v>2414</v>
      </c>
      <c r="H464" s="32"/>
    </row>
    <row r="465" spans="2:8" s="1" customFormat="1" ht="16.899999999999999" customHeight="1" x14ac:dyDescent="0.2">
      <c r="B465" s="32"/>
      <c r="C465" s="198" t="s">
        <v>1452</v>
      </c>
      <c r="D465" s="198" t="s">
        <v>1453</v>
      </c>
      <c r="E465" s="17" t="s">
        <v>237</v>
      </c>
      <c r="F465" s="199">
        <v>3.617</v>
      </c>
      <c r="H465" s="32"/>
    </row>
    <row r="466" spans="2:8" s="1" customFormat="1" ht="16.899999999999999" customHeight="1" x14ac:dyDescent="0.2">
      <c r="B466" s="32"/>
      <c r="C466" s="194" t="s">
        <v>1463</v>
      </c>
      <c r="D466" s="195" t="s">
        <v>1463</v>
      </c>
      <c r="E466" s="196" t="s">
        <v>1</v>
      </c>
      <c r="F466" s="197">
        <v>3.129</v>
      </c>
      <c r="H466" s="32"/>
    </row>
    <row r="467" spans="2:8" s="1" customFormat="1" ht="16.899999999999999" customHeight="1" x14ac:dyDescent="0.2">
      <c r="B467" s="32"/>
      <c r="C467" s="198" t="s">
        <v>1463</v>
      </c>
      <c r="D467" s="198" t="s">
        <v>1464</v>
      </c>
      <c r="E467" s="17" t="s">
        <v>1</v>
      </c>
      <c r="F467" s="199">
        <v>3.129</v>
      </c>
      <c r="H467" s="32"/>
    </row>
    <row r="468" spans="2:8" s="1" customFormat="1" ht="16.899999999999999" customHeight="1" x14ac:dyDescent="0.2">
      <c r="B468" s="32"/>
      <c r="C468" s="194" t="s">
        <v>578</v>
      </c>
      <c r="D468" s="195" t="s">
        <v>578</v>
      </c>
      <c r="E468" s="196" t="s">
        <v>1</v>
      </c>
      <c r="F468" s="197">
        <v>0.56100000000000005</v>
      </c>
      <c r="H468" s="32"/>
    </row>
    <row r="469" spans="2:8" s="1" customFormat="1" ht="16.899999999999999" customHeight="1" x14ac:dyDescent="0.2">
      <c r="B469" s="32"/>
      <c r="C469" s="198" t="s">
        <v>1</v>
      </c>
      <c r="D469" s="198" t="s">
        <v>922</v>
      </c>
      <c r="E469" s="17" t="s">
        <v>1</v>
      </c>
      <c r="F469" s="199">
        <v>0</v>
      </c>
      <c r="H469" s="32"/>
    </row>
    <row r="470" spans="2:8" s="1" customFormat="1" ht="16.899999999999999" customHeight="1" x14ac:dyDescent="0.2">
      <c r="B470" s="32"/>
      <c r="C470" s="198" t="s">
        <v>578</v>
      </c>
      <c r="D470" s="198" t="s">
        <v>923</v>
      </c>
      <c r="E470" s="17" t="s">
        <v>1</v>
      </c>
      <c r="F470" s="199">
        <v>0.56100000000000005</v>
      </c>
      <c r="H470" s="32"/>
    </row>
    <row r="471" spans="2:8" s="1" customFormat="1" ht="16.899999999999999" customHeight="1" x14ac:dyDescent="0.2">
      <c r="B471" s="32"/>
      <c r="C471" s="194" t="s">
        <v>1469</v>
      </c>
      <c r="D471" s="195" t="s">
        <v>1469</v>
      </c>
      <c r="E471" s="196" t="s">
        <v>1</v>
      </c>
      <c r="F471" s="197">
        <v>9</v>
      </c>
      <c r="H471" s="32"/>
    </row>
    <row r="472" spans="2:8" s="1" customFormat="1" ht="16.899999999999999" customHeight="1" x14ac:dyDescent="0.2">
      <c r="B472" s="32"/>
      <c r="C472" s="198" t="s">
        <v>1469</v>
      </c>
      <c r="D472" s="198" t="s">
        <v>1470</v>
      </c>
      <c r="E472" s="17" t="s">
        <v>1</v>
      </c>
      <c r="F472" s="199">
        <v>9</v>
      </c>
      <c r="H472" s="32"/>
    </row>
    <row r="473" spans="2:8" s="1" customFormat="1" ht="16.899999999999999" customHeight="1" x14ac:dyDescent="0.2">
      <c r="B473" s="32"/>
      <c r="C473" s="194" t="s">
        <v>1476</v>
      </c>
      <c r="D473" s="195" t="s">
        <v>1476</v>
      </c>
      <c r="E473" s="196" t="s">
        <v>1</v>
      </c>
      <c r="F473" s="197">
        <v>68.096000000000004</v>
      </c>
      <c r="H473" s="32"/>
    </row>
    <row r="474" spans="2:8" s="1" customFormat="1" ht="16.899999999999999" customHeight="1" x14ac:dyDescent="0.2">
      <c r="B474" s="32"/>
      <c r="C474" s="198" t="s">
        <v>1</v>
      </c>
      <c r="D474" s="198" t="s">
        <v>1475</v>
      </c>
      <c r="E474" s="17" t="s">
        <v>1</v>
      </c>
      <c r="F474" s="199">
        <v>0</v>
      </c>
      <c r="H474" s="32"/>
    </row>
    <row r="475" spans="2:8" s="1" customFormat="1" ht="16.899999999999999" customHeight="1" x14ac:dyDescent="0.2">
      <c r="B475" s="32"/>
      <c r="C475" s="198" t="s">
        <v>1476</v>
      </c>
      <c r="D475" s="198" t="s">
        <v>1477</v>
      </c>
      <c r="E475" s="17" t="s">
        <v>1</v>
      </c>
      <c r="F475" s="199">
        <v>68.096000000000004</v>
      </c>
      <c r="H475" s="32"/>
    </row>
    <row r="476" spans="2:8" s="1" customFormat="1" ht="16.899999999999999" customHeight="1" x14ac:dyDescent="0.2">
      <c r="B476" s="32"/>
      <c r="C476" s="194" t="s">
        <v>1493</v>
      </c>
      <c r="D476" s="195" t="s">
        <v>1493</v>
      </c>
      <c r="E476" s="196" t="s">
        <v>1</v>
      </c>
      <c r="F476" s="197">
        <v>120.7</v>
      </c>
      <c r="H476" s="32"/>
    </row>
    <row r="477" spans="2:8" s="1" customFormat="1" ht="16.899999999999999" customHeight="1" x14ac:dyDescent="0.2">
      <c r="B477" s="32"/>
      <c r="C477" s="198" t="s">
        <v>1493</v>
      </c>
      <c r="D477" s="198" t="s">
        <v>1494</v>
      </c>
      <c r="E477" s="17" t="s">
        <v>1</v>
      </c>
      <c r="F477" s="199">
        <v>120.7</v>
      </c>
      <c r="H477" s="32"/>
    </row>
    <row r="478" spans="2:8" s="1" customFormat="1" ht="16.899999999999999" customHeight="1" x14ac:dyDescent="0.2">
      <c r="B478" s="32"/>
      <c r="C478" s="194" t="s">
        <v>1500</v>
      </c>
      <c r="D478" s="195" t="s">
        <v>1500</v>
      </c>
      <c r="E478" s="196" t="s">
        <v>1</v>
      </c>
      <c r="F478" s="197">
        <v>92</v>
      </c>
      <c r="H478" s="32"/>
    </row>
    <row r="479" spans="2:8" s="1" customFormat="1" ht="16.899999999999999" customHeight="1" x14ac:dyDescent="0.2">
      <c r="B479" s="32"/>
      <c r="C479" s="198" t="s">
        <v>1500</v>
      </c>
      <c r="D479" s="198" t="s">
        <v>1353</v>
      </c>
      <c r="E479" s="17" t="s">
        <v>1</v>
      </c>
      <c r="F479" s="199">
        <v>92</v>
      </c>
      <c r="H479" s="32"/>
    </row>
    <row r="480" spans="2:8" s="1" customFormat="1" ht="16.899999999999999" customHeight="1" x14ac:dyDescent="0.2">
      <c r="B480" s="32"/>
      <c r="C480" s="200" t="s">
        <v>2414</v>
      </c>
      <c r="H480" s="32"/>
    </row>
    <row r="481" spans="2:8" s="1" customFormat="1" ht="22.5" x14ac:dyDescent="0.2">
      <c r="B481" s="32"/>
      <c r="C481" s="198" t="s">
        <v>1496</v>
      </c>
      <c r="D481" s="198" t="s">
        <v>1497</v>
      </c>
      <c r="E481" s="17" t="s">
        <v>215</v>
      </c>
      <c r="F481" s="199">
        <v>102.63</v>
      </c>
      <c r="H481" s="32"/>
    </row>
    <row r="482" spans="2:8" s="1" customFormat="1" ht="16.899999999999999" customHeight="1" x14ac:dyDescent="0.2">
      <c r="B482" s="32"/>
      <c r="C482" s="194" t="s">
        <v>1508</v>
      </c>
      <c r="D482" s="195" t="s">
        <v>1508</v>
      </c>
      <c r="E482" s="196" t="s">
        <v>1</v>
      </c>
      <c r="F482" s="197">
        <v>223.33</v>
      </c>
      <c r="H482" s="32"/>
    </row>
    <row r="483" spans="2:8" s="1" customFormat="1" ht="16.899999999999999" customHeight="1" x14ac:dyDescent="0.2">
      <c r="B483" s="32"/>
      <c r="C483" s="198" t="s">
        <v>1508</v>
      </c>
      <c r="D483" s="198" t="s">
        <v>1509</v>
      </c>
      <c r="E483" s="17" t="s">
        <v>1</v>
      </c>
      <c r="F483" s="199">
        <v>223.33</v>
      </c>
      <c r="H483" s="32"/>
    </row>
    <row r="484" spans="2:8" s="1" customFormat="1" ht="16.899999999999999" customHeight="1" x14ac:dyDescent="0.2">
      <c r="B484" s="32"/>
      <c r="C484" s="194" t="s">
        <v>695</v>
      </c>
      <c r="D484" s="195" t="s">
        <v>695</v>
      </c>
      <c r="E484" s="196" t="s">
        <v>1</v>
      </c>
      <c r="F484" s="197">
        <v>223.33</v>
      </c>
      <c r="H484" s="32"/>
    </row>
    <row r="485" spans="2:8" s="1" customFormat="1" ht="16.899999999999999" customHeight="1" x14ac:dyDescent="0.2">
      <c r="B485" s="32"/>
      <c r="C485" s="198" t="s">
        <v>695</v>
      </c>
      <c r="D485" s="198" t="s">
        <v>1509</v>
      </c>
      <c r="E485" s="17" t="s">
        <v>1</v>
      </c>
      <c r="F485" s="199">
        <v>223.33</v>
      </c>
      <c r="H485" s="32"/>
    </row>
    <row r="486" spans="2:8" s="1" customFormat="1" ht="16.899999999999999" customHeight="1" x14ac:dyDescent="0.2">
      <c r="B486" s="32"/>
      <c r="C486" s="200" t="s">
        <v>2414</v>
      </c>
      <c r="H486" s="32"/>
    </row>
    <row r="487" spans="2:8" s="1" customFormat="1" ht="16.899999999999999" customHeight="1" x14ac:dyDescent="0.2">
      <c r="B487" s="32"/>
      <c r="C487" s="198" t="s">
        <v>1511</v>
      </c>
      <c r="D487" s="198" t="s">
        <v>1512</v>
      </c>
      <c r="E487" s="17" t="s">
        <v>215</v>
      </c>
      <c r="F487" s="199">
        <v>245.66300000000001</v>
      </c>
      <c r="H487" s="32"/>
    </row>
    <row r="488" spans="2:8" s="1" customFormat="1" ht="16.899999999999999" customHeight="1" x14ac:dyDescent="0.2">
      <c r="B488" s="32"/>
      <c r="C488" s="194" t="s">
        <v>1522</v>
      </c>
      <c r="D488" s="195" t="s">
        <v>1522</v>
      </c>
      <c r="E488" s="196" t="s">
        <v>1</v>
      </c>
      <c r="F488" s="197">
        <v>363.96</v>
      </c>
      <c r="H488" s="32"/>
    </row>
    <row r="489" spans="2:8" s="1" customFormat="1" ht="16.899999999999999" customHeight="1" x14ac:dyDescent="0.2">
      <c r="B489" s="32"/>
      <c r="C489" s="198" t="s">
        <v>1</v>
      </c>
      <c r="D489" s="198" t="s">
        <v>1521</v>
      </c>
      <c r="E489" s="17" t="s">
        <v>1</v>
      </c>
      <c r="F489" s="199">
        <v>0</v>
      </c>
      <c r="H489" s="32"/>
    </row>
    <row r="490" spans="2:8" s="1" customFormat="1" ht="16.899999999999999" customHeight="1" x14ac:dyDescent="0.2">
      <c r="B490" s="32"/>
      <c r="C490" s="198" t="s">
        <v>1522</v>
      </c>
      <c r="D490" s="198" t="s">
        <v>1523</v>
      </c>
      <c r="E490" s="17" t="s">
        <v>1</v>
      </c>
      <c r="F490" s="199">
        <v>363.96</v>
      </c>
      <c r="H490" s="32"/>
    </row>
    <row r="491" spans="2:8" s="1" customFormat="1" ht="16.899999999999999" customHeight="1" x14ac:dyDescent="0.2">
      <c r="B491" s="32"/>
      <c r="C491" s="194" t="s">
        <v>587</v>
      </c>
      <c r="D491" s="195" t="s">
        <v>587</v>
      </c>
      <c r="E491" s="196" t="s">
        <v>1</v>
      </c>
      <c r="F491" s="197">
        <v>56.613</v>
      </c>
      <c r="H491" s="32"/>
    </row>
    <row r="492" spans="2:8" s="1" customFormat="1" ht="16.899999999999999" customHeight="1" x14ac:dyDescent="0.2">
      <c r="B492" s="32"/>
      <c r="C492" s="198" t="s">
        <v>1</v>
      </c>
      <c r="D492" s="198" t="s">
        <v>927</v>
      </c>
      <c r="E492" s="17" t="s">
        <v>1</v>
      </c>
      <c r="F492" s="199">
        <v>0</v>
      </c>
      <c r="H492" s="32"/>
    </row>
    <row r="493" spans="2:8" s="1" customFormat="1" ht="16.899999999999999" customHeight="1" x14ac:dyDescent="0.2">
      <c r="B493" s="32"/>
      <c r="C493" s="198" t="s">
        <v>587</v>
      </c>
      <c r="D493" s="198" t="s">
        <v>928</v>
      </c>
      <c r="E493" s="17" t="s">
        <v>1</v>
      </c>
      <c r="F493" s="199">
        <v>56.613</v>
      </c>
      <c r="H493" s="32"/>
    </row>
    <row r="494" spans="2:8" s="1" customFormat="1" ht="16.899999999999999" customHeight="1" x14ac:dyDescent="0.2">
      <c r="B494" s="32"/>
      <c r="C494" s="200" t="s">
        <v>2414</v>
      </c>
      <c r="H494" s="32"/>
    </row>
    <row r="495" spans="2:8" s="1" customFormat="1" ht="16.899999999999999" customHeight="1" x14ac:dyDescent="0.2">
      <c r="B495" s="32"/>
      <c r="C495" s="198" t="s">
        <v>924</v>
      </c>
      <c r="D495" s="198" t="s">
        <v>925</v>
      </c>
      <c r="E495" s="17" t="s">
        <v>237</v>
      </c>
      <c r="F495" s="199">
        <v>57.177</v>
      </c>
      <c r="H495" s="32"/>
    </row>
    <row r="496" spans="2:8" s="1" customFormat="1" ht="16.899999999999999" customHeight="1" x14ac:dyDescent="0.2">
      <c r="B496" s="32"/>
      <c r="C496" s="194" t="s">
        <v>1533</v>
      </c>
      <c r="D496" s="195" t="s">
        <v>1533</v>
      </c>
      <c r="E496" s="196" t="s">
        <v>1</v>
      </c>
      <c r="F496" s="197">
        <v>1</v>
      </c>
      <c r="H496" s="32"/>
    </row>
    <row r="497" spans="2:8" s="1" customFormat="1" ht="16.899999999999999" customHeight="1" x14ac:dyDescent="0.2">
      <c r="B497" s="32"/>
      <c r="C497" s="198" t="s">
        <v>1533</v>
      </c>
      <c r="D497" s="198" t="s">
        <v>1534</v>
      </c>
      <c r="E497" s="17" t="s">
        <v>1</v>
      </c>
      <c r="F497" s="199">
        <v>1</v>
      </c>
      <c r="H497" s="32"/>
    </row>
    <row r="498" spans="2:8" s="1" customFormat="1" ht="16.899999999999999" customHeight="1" x14ac:dyDescent="0.2">
      <c r="B498" s="32"/>
      <c r="C498" s="194" t="s">
        <v>1544</v>
      </c>
      <c r="D498" s="195" t="s">
        <v>1544</v>
      </c>
      <c r="E498" s="196" t="s">
        <v>1</v>
      </c>
      <c r="F498" s="197">
        <v>292.75200000000001</v>
      </c>
      <c r="H498" s="32"/>
    </row>
    <row r="499" spans="2:8" s="1" customFormat="1" ht="16.899999999999999" customHeight="1" x14ac:dyDescent="0.2">
      <c r="B499" s="32"/>
      <c r="C499" s="198" t="s">
        <v>1</v>
      </c>
      <c r="D499" s="198" t="s">
        <v>1442</v>
      </c>
      <c r="E499" s="17" t="s">
        <v>1</v>
      </c>
      <c r="F499" s="199">
        <v>0</v>
      </c>
      <c r="H499" s="32"/>
    </row>
    <row r="500" spans="2:8" s="1" customFormat="1" ht="16.899999999999999" customHeight="1" x14ac:dyDescent="0.2">
      <c r="B500" s="32"/>
      <c r="C500" s="198" t="s">
        <v>1544</v>
      </c>
      <c r="D500" s="198" t="s">
        <v>1444</v>
      </c>
      <c r="E500" s="17" t="s">
        <v>1</v>
      </c>
      <c r="F500" s="199">
        <v>292.75200000000001</v>
      </c>
      <c r="H500" s="32"/>
    </row>
    <row r="501" spans="2:8" s="1" customFormat="1" ht="16.899999999999999" customHeight="1" x14ac:dyDescent="0.2">
      <c r="B501" s="32"/>
      <c r="C501" s="194" t="s">
        <v>697</v>
      </c>
      <c r="D501" s="195" t="s">
        <v>697</v>
      </c>
      <c r="E501" s="196" t="s">
        <v>1</v>
      </c>
      <c r="F501" s="197">
        <v>52</v>
      </c>
      <c r="H501" s="32"/>
    </row>
    <row r="502" spans="2:8" s="1" customFormat="1" ht="16.899999999999999" customHeight="1" x14ac:dyDescent="0.2">
      <c r="B502" s="32"/>
      <c r="C502" s="198" t="s">
        <v>697</v>
      </c>
      <c r="D502" s="198" t="s">
        <v>1554</v>
      </c>
      <c r="E502" s="17" t="s">
        <v>1</v>
      </c>
      <c r="F502" s="199">
        <v>52</v>
      </c>
      <c r="H502" s="32"/>
    </row>
    <row r="503" spans="2:8" s="1" customFormat="1" ht="16.899999999999999" customHeight="1" x14ac:dyDescent="0.2">
      <c r="B503" s="32"/>
      <c r="C503" s="194" t="s">
        <v>1559</v>
      </c>
      <c r="D503" s="195" t="s">
        <v>1559</v>
      </c>
      <c r="E503" s="196" t="s">
        <v>1</v>
      </c>
      <c r="F503" s="197">
        <v>85</v>
      </c>
      <c r="H503" s="32"/>
    </row>
    <row r="504" spans="2:8" s="1" customFormat="1" ht="16.899999999999999" customHeight="1" x14ac:dyDescent="0.2">
      <c r="B504" s="32"/>
      <c r="C504" s="198" t="s">
        <v>1559</v>
      </c>
      <c r="D504" s="198" t="s">
        <v>1560</v>
      </c>
      <c r="E504" s="17" t="s">
        <v>1</v>
      </c>
      <c r="F504" s="199">
        <v>85</v>
      </c>
      <c r="H504" s="32"/>
    </row>
    <row r="505" spans="2:8" s="1" customFormat="1" ht="16.899999999999999" customHeight="1" x14ac:dyDescent="0.2">
      <c r="B505" s="32"/>
      <c r="C505" s="194" t="s">
        <v>1565</v>
      </c>
      <c r="D505" s="195" t="s">
        <v>1565</v>
      </c>
      <c r="E505" s="196" t="s">
        <v>1</v>
      </c>
      <c r="F505" s="197">
        <v>1</v>
      </c>
      <c r="H505" s="32"/>
    </row>
    <row r="506" spans="2:8" s="1" customFormat="1" ht="16.899999999999999" customHeight="1" x14ac:dyDescent="0.2">
      <c r="B506" s="32"/>
      <c r="C506" s="198" t="s">
        <v>1565</v>
      </c>
      <c r="D506" s="198" t="s">
        <v>1566</v>
      </c>
      <c r="E506" s="17" t="s">
        <v>1</v>
      </c>
      <c r="F506" s="199">
        <v>1</v>
      </c>
      <c r="H506" s="32"/>
    </row>
    <row r="507" spans="2:8" s="1" customFormat="1" ht="16.899999999999999" customHeight="1" x14ac:dyDescent="0.2">
      <c r="B507" s="32"/>
      <c r="C507" s="194" t="s">
        <v>698</v>
      </c>
      <c r="D507" s="195" t="s">
        <v>698</v>
      </c>
      <c r="E507" s="196" t="s">
        <v>1</v>
      </c>
      <c r="F507" s="197">
        <v>75</v>
      </c>
      <c r="H507" s="32"/>
    </row>
    <row r="508" spans="2:8" s="1" customFormat="1" ht="16.899999999999999" customHeight="1" x14ac:dyDescent="0.2">
      <c r="B508" s="32"/>
      <c r="C508" s="198" t="s">
        <v>698</v>
      </c>
      <c r="D508" s="198" t="s">
        <v>1571</v>
      </c>
      <c r="E508" s="17" t="s">
        <v>1</v>
      </c>
      <c r="F508" s="199">
        <v>75</v>
      </c>
      <c r="H508" s="32"/>
    </row>
    <row r="509" spans="2:8" s="1" customFormat="1" ht="16.899999999999999" customHeight="1" x14ac:dyDescent="0.2">
      <c r="B509" s="32"/>
      <c r="C509" s="194" t="s">
        <v>1577</v>
      </c>
      <c r="D509" s="195" t="s">
        <v>1577</v>
      </c>
      <c r="E509" s="196" t="s">
        <v>1</v>
      </c>
      <c r="F509" s="197">
        <v>12</v>
      </c>
      <c r="H509" s="32"/>
    </row>
    <row r="510" spans="2:8" s="1" customFormat="1" ht="16.899999999999999" customHeight="1" x14ac:dyDescent="0.2">
      <c r="B510" s="32"/>
      <c r="C510" s="198" t="s">
        <v>1</v>
      </c>
      <c r="D510" s="198" t="s">
        <v>1576</v>
      </c>
      <c r="E510" s="17" t="s">
        <v>1</v>
      </c>
      <c r="F510" s="199">
        <v>0</v>
      </c>
      <c r="H510" s="32"/>
    </row>
    <row r="511" spans="2:8" s="1" customFormat="1" ht="16.899999999999999" customHeight="1" x14ac:dyDescent="0.2">
      <c r="B511" s="32"/>
      <c r="C511" s="198" t="s">
        <v>1577</v>
      </c>
      <c r="D511" s="198" t="s">
        <v>1578</v>
      </c>
      <c r="E511" s="17" t="s">
        <v>1</v>
      </c>
      <c r="F511" s="199">
        <v>12</v>
      </c>
      <c r="H511" s="32"/>
    </row>
    <row r="512" spans="2:8" s="1" customFormat="1" ht="16.899999999999999" customHeight="1" x14ac:dyDescent="0.2">
      <c r="B512" s="32"/>
      <c r="C512" s="200" t="s">
        <v>2414</v>
      </c>
      <c r="H512" s="32"/>
    </row>
    <row r="513" spans="2:8" s="1" customFormat="1" ht="16.899999999999999" customHeight="1" x14ac:dyDescent="0.2">
      <c r="B513" s="32"/>
      <c r="C513" s="198" t="s">
        <v>1573</v>
      </c>
      <c r="D513" s="198" t="s">
        <v>1574</v>
      </c>
      <c r="E513" s="17" t="s">
        <v>230</v>
      </c>
      <c r="F513" s="199">
        <v>19.75</v>
      </c>
      <c r="H513" s="32"/>
    </row>
    <row r="514" spans="2:8" s="1" customFormat="1" ht="16.899999999999999" customHeight="1" x14ac:dyDescent="0.2">
      <c r="B514" s="32"/>
      <c r="C514" s="194" t="s">
        <v>1587</v>
      </c>
      <c r="D514" s="195" t="s">
        <v>1587</v>
      </c>
      <c r="E514" s="196" t="s">
        <v>1</v>
      </c>
      <c r="F514" s="197">
        <v>1.2</v>
      </c>
      <c r="H514" s="32"/>
    </row>
    <row r="515" spans="2:8" s="1" customFormat="1" ht="16.899999999999999" customHeight="1" x14ac:dyDescent="0.2">
      <c r="B515" s="32"/>
      <c r="C515" s="198" t="s">
        <v>1587</v>
      </c>
      <c r="D515" s="198" t="s">
        <v>1588</v>
      </c>
      <c r="E515" s="17" t="s">
        <v>1</v>
      </c>
      <c r="F515" s="199">
        <v>1.2</v>
      </c>
      <c r="H515" s="32"/>
    </row>
    <row r="516" spans="2:8" s="1" customFormat="1" ht="16.899999999999999" customHeight="1" x14ac:dyDescent="0.2">
      <c r="B516" s="32"/>
      <c r="C516" s="194" t="s">
        <v>592</v>
      </c>
      <c r="D516" s="195" t="s">
        <v>592</v>
      </c>
      <c r="E516" s="196" t="s">
        <v>1</v>
      </c>
      <c r="F516" s="197">
        <v>45.354999999999997</v>
      </c>
      <c r="H516" s="32"/>
    </row>
    <row r="517" spans="2:8" s="1" customFormat="1" ht="16.899999999999999" customHeight="1" x14ac:dyDescent="0.2">
      <c r="B517" s="32"/>
      <c r="C517" s="198" t="s">
        <v>1</v>
      </c>
      <c r="D517" s="198" t="s">
        <v>863</v>
      </c>
      <c r="E517" s="17" t="s">
        <v>1</v>
      </c>
      <c r="F517" s="199">
        <v>0</v>
      </c>
      <c r="H517" s="32"/>
    </row>
    <row r="518" spans="2:8" s="1" customFormat="1" ht="16.899999999999999" customHeight="1" x14ac:dyDescent="0.2">
      <c r="B518" s="32"/>
      <c r="C518" s="198" t="s">
        <v>592</v>
      </c>
      <c r="D518" s="198" t="s">
        <v>936</v>
      </c>
      <c r="E518" s="17" t="s">
        <v>1</v>
      </c>
      <c r="F518" s="199">
        <v>45.354999999999997</v>
      </c>
      <c r="H518" s="32"/>
    </row>
    <row r="519" spans="2:8" s="1" customFormat="1" ht="16.899999999999999" customHeight="1" x14ac:dyDescent="0.2">
      <c r="B519" s="32"/>
      <c r="C519" s="200" t="s">
        <v>2414</v>
      </c>
      <c r="H519" s="32"/>
    </row>
    <row r="520" spans="2:8" s="1" customFormat="1" ht="16.899999999999999" customHeight="1" x14ac:dyDescent="0.2">
      <c r="B520" s="32"/>
      <c r="C520" s="198" t="s">
        <v>933</v>
      </c>
      <c r="D520" s="198" t="s">
        <v>934</v>
      </c>
      <c r="E520" s="17" t="s">
        <v>215</v>
      </c>
      <c r="F520" s="199">
        <v>94.534999999999997</v>
      </c>
      <c r="H520" s="32"/>
    </row>
    <row r="521" spans="2:8" s="1" customFormat="1" ht="16.899999999999999" customHeight="1" x14ac:dyDescent="0.2">
      <c r="B521" s="32"/>
      <c r="C521" s="194" t="s">
        <v>1593</v>
      </c>
      <c r="D521" s="195" t="s">
        <v>1593</v>
      </c>
      <c r="E521" s="196" t="s">
        <v>1</v>
      </c>
      <c r="F521" s="197">
        <v>90</v>
      </c>
      <c r="H521" s="32"/>
    </row>
    <row r="522" spans="2:8" s="1" customFormat="1" ht="16.899999999999999" customHeight="1" x14ac:dyDescent="0.2">
      <c r="B522" s="32"/>
      <c r="C522" s="198" t="s">
        <v>1593</v>
      </c>
      <c r="D522" s="198" t="s">
        <v>1594</v>
      </c>
      <c r="E522" s="17" t="s">
        <v>1</v>
      </c>
      <c r="F522" s="199">
        <v>90</v>
      </c>
      <c r="H522" s="32"/>
    </row>
    <row r="523" spans="2:8" s="1" customFormat="1" ht="16.899999999999999" customHeight="1" x14ac:dyDescent="0.2">
      <c r="B523" s="32"/>
      <c r="C523" s="194" t="s">
        <v>1599</v>
      </c>
      <c r="D523" s="195" t="s">
        <v>1599</v>
      </c>
      <c r="E523" s="196" t="s">
        <v>1</v>
      </c>
      <c r="F523" s="197">
        <v>4</v>
      </c>
      <c r="H523" s="32"/>
    </row>
    <row r="524" spans="2:8" s="1" customFormat="1" ht="16.899999999999999" customHeight="1" x14ac:dyDescent="0.2">
      <c r="B524" s="32"/>
      <c r="C524" s="198" t="s">
        <v>1599</v>
      </c>
      <c r="D524" s="198" t="s">
        <v>1600</v>
      </c>
      <c r="E524" s="17" t="s">
        <v>1</v>
      </c>
      <c r="F524" s="199">
        <v>4</v>
      </c>
      <c r="H524" s="32"/>
    </row>
    <row r="525" spans="2:8" s="1" customFormat="1" ht="16.899999999999999" customHeight="1" x14ac:dyDescent="0.2">
      <c r="B525" s="32"/>
      <c r="C525" s="194" t="s">
        <v>1605</v>
      </c>
      <c r="D525" s="195" t="s">
        <v>1605</v>
      </c>
      <c r="E525" s="196" t="s">
        <v>1</v>
      </c>
      <c r="F525" s="197">
        <v>4</v>
      </c>
      <c r="H525" s="32"/>
    </row>
    <row r="526" spans="2:8" s="1" customFormat="1" ht="16.899999999999999" customHeight="1" x14ac:dyDescent="0.2">
      <c r="B526" s="32"/>
      <c r="C526" s="198" t="s">
        <v>1605</v>
      </c>
      <c r="D526" s="198" t="s">
        <v>1606</v>
      </c>
      <c r="E526" s="17" t="s">
        <v>1</v>
      </c>
      <c r="F526" s="199">
        <v>4</v>
      </c>
      <c r="H526" s="32"/>
    </row>
    <row r="527" spans="2:8" s="1" customFormat="1" ht="16.899999999999999" customHeight="1" x14ac:dyDescent="0.2">
      <c r="B527" s="32"/>
      <c r="C527" s="194" t="s">
        <v>1611</v>
      </c>
      <c r="D527" s="195" t="s">
        <v>1611</v>
      </c>
      <c r="E527" s="196" t="s">
        <v>1</v>
      </c>
      <c r="F527" s="197">
        <v>12</v>
      </c>
      <c r="H527" s="32"/>
    </row>
    <row r="528" spans="2:8" s="1" customFormat="1" ht="16.899999999999999" customHeight="1" x14ac:dyDescent="0.2">
      <c r="B528" s="32"/>
      <c r="C528" s="198" t="s">
        <v>1611</v>
      </c>
      <c r="D528" s="198" t="s">
        <v>1612</v>
      </c>
      <c r="E528" s="17" t="s">
        <v>1</v>
      </c>
      <c r="F528" s="199">
        <v>12</v>
      </c>
      <c r="H528" s="32"/>
    </row>
    <row r="529" spans="2:8" s="1" customFormat="1" ht="16.899999999999999" customHeight="1" x14ac:dyDescent="0.2">
      <c r="B529" s="32"/>
      <c r="C529" s="200" t="s">
        <v>2414</v>
      </c>
      <c r="H529" s="32"/>
    </row>
    <row r="530" spans="2:8" s="1" customFormat="1" ht="16.899999999999999" customHeight="1" x14ac:dyDescent="0.2">
      <c r="B530" s="32"/>
      <c r="C530" s="198" t="s">
        <v>1608</v>
      </c>
      <c r="D530" s="198" t="s">
        <v>1609</v>
      </c>
      <c r="E530" s="17" t="s">
        <v>230</v>
      </c>
      <c r="F530" s="199">
        <v>16</v>
      </c>
      <c r="H530" s="32"/>
    </row>
    <row r="531" spans="2:8" s="1" customFormat="1" ht="16.899999999999999" customHeight="1" x14ac:dyDescent="0.2">
      <c r="B531" s="32"/>
      <c r="C531" s="194" t="s">
        <v>1634</v>
      </c>
      <c r="D531" s="195" t="s">
        <v>1634</v>
      </c>
      <c r="E531" s="196" t="s">
        <v>1</v>
      </c>
      <c r="F531" s="197">
        <v>292.75200000000001</v>
      </c>
      <c r="H531" s="32"/>
    </row>
    <row r="532" spans="2:8" s="1" customFormat="1" ht="16.899999999999999" customHeight="1" x14ac:dyDescent="0.2">
      <c r="B532" s="32"/>
      <c r="C532" s="198" t="s">
        <v>1634</v>
      </c>
      <c r="D532" s="198" t="s">
        <v>1450</v>
      </c>
      <c r="E532" s="17" t="s">
        <v>1</v>
      </c>
      <c r="F532" s="199">
        <v>292.75200000000001</v>
      </c>
      <c r="H532" s="32"/>
    </row>
    <row r="533" spans="2:8" s="1" customFormat="1" ht="16.899999999999999" customHeight="1" x14ac:dyDescent="0.2">
      <c r="B533" s="32"/>
      <c r="C533" s="194" t="s">
        <v>1643</v>
      </c>
      <c r="D533" s="195" t="s">
        <v>1643</v>
      </c>
      <c r="E533" s="196" t="s">
        <v>1</v>
      </c>
      <c r="F533" s="197">
        <v>292.75200000000001</v>
      </c>
      <c r="H533" s="32"/>
    </row>
    <row r="534" spans="2:8" s="1" customFormat="1" ht="16.899999999999999" customHeight="1" x14ac:dyDescent="0.2">
      <c r="B534" s="32"/>
      <c r="C534" s="198" t="s">
        <v>1643</v>
      </c>
      <c r="D534" s="198" t="s">
        <v>1450</v>
      </c>
      <c r="E534" s="17" t="s">
        <v>1</v>
      </c>
      <c r="F534" s="199">
        <v>292.75200000000001</v>
      </c>
      <c r="H534" s="32"/>
    </row>
    <row r="535" spans="2:8" s="1" customFormat="1" ht="16.899999999999999" customHeight="1" x14ac:dyDescent="0.2">
      <c r="B535" s="32"/>
      <c r="C535" s="194" t="s">
        <v>700</v>
      </c>
      <c r="D535" s="195" t="s">
        <v>700</v>
      </c>
      <c r="E535" s="196" t="s">
        <v>1</v>
      </c>
      <c r="F535" s="197">
        <v>4.8630000000000004</v>
      </c>
      <c r="H535" s="32"/>
    </row>
    <row r="536" spans="2:8" s="1" customFormat="1" ht="16.899999999999999" customHeight="1" x14ac:dyDescent="0.2">
      <c r="B536" s="32"/>
      <c r="C536" s="198" t="s">
        <v>700</v>
      </c>
      <c r="D536" s="198" t="s">
        <v>1664</v>
      </c>
      <c r="E536" s="17" t="s">
        <v>1</v>
      </c>
      <c r="F536" s="199">
        <v>4.8630000000000004</v>
      </c>
      <c r="H536" s="32"/>
    </row>
    <row r="537" spans="2:8" s="1" customFormat="1" ht="16.899999999999999" customHeight="1" x14ac:dyDescent="0.2">
      <c r="B537" s="32"/>
      <c r="C537" s="194" t="s">
        <v>703</v>
      </c>
      <c r="D537" s="195" t="s">
        <v>703</v>
      </c>
      <c r="E537" s="196" t="s">
        <v>1</v>
      </c>
      <c r="F537" s="197">
        <v>26.1</v>
      </c>
      <c r="H537" s="32"/>
    </row>
    <row r="538" spans="2:8" s="1" customFormat="1" ht="16.899999999999999" customHeight="1" x14ac:dyDescent="0.2">
      <c r="B538" s="32"/>
      <c r="C538" s="198" t="s">
        <v>703</v>
      </c>
      <c r="D538" s="198" t="s">
        <v>1673</v>
      </c>
      <c r="E538" s="17" t="s">
        <v>1</v>
      </c>
      <c r="F538" s="199">
        <v>26.1</v>
      </c>
      <c r="H538" s="32"/>
    </row>
    <row r="539" spans="2:8" s="1" customFormat="1" ht="16.899999999999999" customHeight="1" x14ac:dyDescent="0.2">
      <c r="B539" s="32"/>
      <c r="C539" s="194" t="s">
        <v>705</v>
      </c>
      <c r="D539" s="195" t="s">
        <v>705</v>
      </c>
      <c r="E539" s="196" t="s">
        <v>1</v>
      </c>
      <c r="F539" s="197">
        <v>2.1</v>
      </c>
      <c r="H539" s="32"/>
    </row>
    <row r="540" spans="2:8" s="1" customFormat="1" ht="16.899999999999999" customHeight="1" x14ac:dyDescent="0.2">
      <c r="B540" s="32"/>
      <c r="C540" s="198" t="s">
        <v>705</v>
      </c>
      <c r="D540" s="198" t="s">
        <v>1682</v>
      </c>
      <c r="E540" s="17" t="s">
        <v>1</v>
      </c>
      <c r="F540" s="199">
        <v>2.1</v>
      </c>
      <c r="H540" s="32"/>
    </row>
    <row r="541" spans="2:8" s="1" customFormat="1" ht="16.899999999999999" customHeight="1" x14ac:dyDescent="0.2">
      <c r="B541" s="32"/>
      <c r="C541" s="194" t="s">
        <v>707</v>
      </c>
      <c r="D541" s="195" t="s">
        <v>707</v>
      </c>
      <c r="E541" s="196" t="s">
        <v>1</v>
      </c>
      <c r="F541" s="197">
        <v>7</v>
      </c>
      <c r="H541" s="32"/>
    </row>
    <row r="542" spans="2:8" s="1" customFormat="1" ht="16.899999999999999" customHeight="1" x14ac:dyDescent="0.2">
      <c r="B542" s="32"/>
      <c r="C542" s="198" t="s">
        <v>707</v>
      </c>
      <c r="D542" s="198" t="s">
        <v>1687</v>
      </c>
      <c r="E542" s="17" t="s">
        <v>1</v>
      </c>
      <c r="F542" s="199">
        <v>7</v>
      </c>
      <c r="H542" s="32"/>
    </row>
    <row r="543" spans="2:8" s="1" customFormat="1" ht="16.899999999999999" customHeight="1" x14ac:dyDescent="0.2">
      <c r="B543" s="32"/>
      <c r="C543" s="194" t="s">
        <v>607</v>
      </c>
      <c r="D543" s="195" t="s">
        <v>607</v>
      </c>
      <c r="E543" s="196" t="s">
        <v>1</v>
      </c>
      <c r="F543" s="197">
        <v>0.48299999999999998</v>
      </c>
      <c r="H543" s="32"/>
    </row>
    <row r="544" spans="2:8" s="1" customFormat="1" ht="16.899999999999999" customHeight="1" x14ac:dyDescent="0.2">
      <c r="B544" s="32"/>
      <c r="C544" s="198" t="s">
        <v>1</v>
      </c>
      <c r="D544" s="198" t="s">
        <v>922</v>
      </c>
      <c r="E544" s="17" t="s">
        <v>1</v>
      </c>
      <c r="F544" s="199">
        <v>0</v>
      </c>
      <c r="H544" s="32"/>
    </row>
    <row r="545" spans="2:8" s="1" customFormat="1" ht="16.899999999999999" customHeight="1" x14ac:dyDescent="0.2">
      <c r="B545" s="32"/>
      <c r="C545" s="198" t="s">
        <v>607</v>
      </c>
      <c r="D545" s="198" t="s">
        <v>948</v>
      </c>
      <c r="E545" s="17" t="s">
        <v>1</v>
      </c>
      <c r="F545" s="199">
        <v>0.48299999999999998</v>
      </c>
      <c r="H545" s="32"/>
    </row>
    <row r="546" spans="2:8" s="1" customFormat="1" ht="16.899999999999999" customHeight="1" x14ac:dyDescent="0.2">
      <c r="B546" s="32"/>
      <c r="C546" s="194" t="s">
        <v>708</v>
      </c>
      <c r="D546" s="195" t="s">
        <v>708</v>
      </c>
      <c r="E546" s="196" t="s">
        <v>1</v>
      </c>
      <c r="F546" s="197">
        <v>7</v>
      </c>
      <c r="H546" s="32"/>
    </row>
    <row r="547" spans="2:8" s="1" customFormat="1" ht="16.899999999999999" customHeight="1" x14ac:dyDescent="0.2">
      <c r="B547" s="32"/>
      <c r="C547" s="198" t="s">
        <v>708</v>
      </c>
      <c r="D547" s="198" t="s">
        <v>1692</v>
      </c>
      <c r="E547" s="17" t="s">
        <v>1</v>
      </c>
      <c r="F547" s="199">
        <v>7</v>
      </c>
      <c r="H547" s="32"/>
    </row>
    <row r="548" spans="2:8" s="1" customFormat="1" ht="16.899999999999999" customHeight="1" x14ac:dyDescent="0.2">
      <c r="B548" s="32"/>
      <c r="C548" s="194" t="s">
        <v>709</v>
      </c>
      <c r="D548" s="195" t="s">
        <v>709</v>
      </c>
      <c r="E548" s="196" t="s">
        <v>1</v>
      </c>
      <c r="F548" s="197">
        <v>3.9380000000000002</v>
      </c>
      <c r="H548" s="32"/>
    </row>
    <row r="549" spans="2:8" s="1" customFormat="1" ht="16.899999999999999" customHeight="1" x14ac:dyDescent="0.2">
      <c r="B549" s="32"/>
      <c r="C549" s="198" t="s">
        <v>709</v>
      </c>
      <c r="D549" s="198" t="s">
        <v>1697</v>
      </c>
      <c r="E549" s="17" t="s">
        <v>1</v>
      </c>
      <c r="F549" s="199">
        <v>3.9380000000000002</v>
      </c>
      <c r="H549" s="32"/>
    </row>
    <row r="550" spans="2:8" s="1" customFormat="1" ht="16.899999999999999" customHeight="1" x14ac:dyDescent="0.2">
      <c r="B550" s="32"/>
      <c r="C550" s="194" t="s">
        <v>1702</v>
      </c>
      <c r="D550" s="195" t="s">
        <v>1702</v>
      </c>
      <c r="E550" s="196" t="s">
        <v>1</v>
      </c>
      <c r="F550" s="197">
        <v>89.2</v>
      </c>
      <c r="H550" s="32"/>
    </row>
    <row r="551" spans="2:8" s="1" customFormat="1" ht="16.899999999999999" customHeight="1" x14ac:dyDescent="0.2">
      <c r="B551" s="32"/>
      <c r="C551" s="198" t="s">
        <v>1702</v>
      </c>
      <c r="D551" s="198" t="s">
        <v>1703</v>
      </c>
      <c r="E551" s="17" t="s">
        <v>1</v>
      </c>
      <c r="F551" s="199">
        <v>89.2</v>
      </c>
      <c r="H551" s="32"/>
    </row>
    <row r="552" spans="2:8" s="1" customFormat="1" ht="16.899999999999999" customHeight="1" x14ac:dyDescent="0.2">
      <c r="B552" s="32"/>
      <c r="C552" s="194" t="s">
        <v>1709</v>
      </c>
      <c r="D552" s="195" t="s">
        <v>1709</v>
      </c>
      <c r="E552" s="196" t="s">
        <v>1</v>
      </c>
      <c r="F552" s="197">
        <v>8</v>
      </c>
      <c r="H552" s="32"/>
    </row>
    <row r="553" spans="2:8" s="1" customFormat="1" ht="16.899999999999999" customHeight="1" x14ac:dyDescent="0.2">
      <c r="B553" s="32"/>
      <c r="C553" s="198" t="s">
        <v>1</v>
      </c>
      <c r="D553" s="198" t="s">
        <v>1708</v>
      </c>
      <c r="E553" s="17" t="s">
        <v>1</v>
      </c>
      <c r="F553" s="199">
        <v>0</v>
      </c>
      <c r="H553" s="32"/>
    </row>
    <row r="554" spans="2:8" s="1" customFormat="1" ht="16.899999999999999" customHeight="1" x14ac:dyDescent="0.2">
      <c r="B554" s="32"/>
      <c r="C554" s="198" t="s">
        <v>1709</v>
      </c>
      <c r="D554" s="198" t="s">
        <v>1710</v>
      </c>
      <c r="E554" s="17" t="s">
        <v>1</v>
      </c>
      <c r="F554" s="199">
        <v>8</v>
      </c>
      <c r="H554" s="32"/>
    </row>
    <row r="555" spans="2:8" s="1" customFormat="1" ht="16.899999999999999" customHeight="1" x14ac:dyDescent="0.2">
      <c r="B555" s="32"/>
      <c r="C555" s="194" t="s">
        <v>1715</v>
      </c>
      <c r="D555" s="195" t="s">
        <v>1715</v>
      </c>
      <c r="E555" s="196" t="s">
        <v>1</v>
      </c>
      <c r="F555" s="197">
        <v>1</v>
      </c>
      <c r="H555" s="32"/>
    </row>
    <row r="556" spans="2:8" s="1" customFormat="1" ht="16.899999999999999" customHeight="1" x14ac:dyDescent="0.2">
      <c r="B556" s="32"/>
      <c r="C556" s="198" t="s">
        <v>1</v>
      </c>
      <c r="D556" s="198" t="s">
        <v>1708</v>
      </c>
      <c r="E556" s="17" t="s">
        <v>1</v>
      </c>
      <c r="F556" s="199">
        <v>0</v>
      </c>
      <c r="H556" s="32"/>
    </row>
    <row r="557" spans="2:8" s="1" customFormat="1" ht="16.899999999999999" customHeight="1" x14ac:dyDescent="0.2">
      <c r="B557" s="32"/>
      <c r="C557" s="198" t="s">
        <v>1715</v>
      </c>
      <c r="D557" s="198" t="s">
        <v>1246</v>
      </c>
      <c r="E557" s="17" t="s">
        <v>1</v>
      </c>
      <c r="F557" s="199">
        <v>1</v>
      </c>
      <c r="H557" s="32"/>
    </row>
    <row r="558" spans="2:8" s="1" customFormat="1" ht="16.899999999999999" customHeight="1" x14ac:dyDescent="0.2">
      <c r="B558" s="32"/>
      <c r="C558" s="194" t="s">
        <v>1720</v>
      </c>
      <c r="D558" s="195" t="s">
        <v>1720</v>
      </c>
      <c r="E558" s="196" t="s">
        <v>1</v>
      </c>
      <c r="F558" s="197">
        <v>7</v>
      </c>
      <c r="H558" s="32"/>
    </row>
    <row r="559" spans="2:8" s="1" customFormat="1" ht="16.899999999999999" customHeight="1" x14ac:dyDescent="0.2">
      <c r="B559" s="32"/>
      <c r="C559" s="198" t="s">
        <v>1</v>
      </c>
      <c r="D559" s="198" t="s">
        <v>1708</v>
      </c>
      <c r="E559" s="17" t="s">
        <v>1</v>
      </c>
      <c r="F559" s="199">
        <v>0</v>
      </c>
      <c r="H559" s="32"/>
    </row>
    <row r="560" spans="2:8" s="1" customFormat="1" ht="16.899999999999999" customHeight="1" x14ac:dyDescent="0.2">
      <c r="B560" s="32"/>
      <c r="C560" s="198" t="s">
        <v>1720</v>
      </c>
      <c r="D560" s="198" t="s">
        <v>1245</v>
      </c>
      <c r="E560" s="17" t="s">
        <v>1</v>
      </c>
      <c r="F560" s="199">
        <v>7</v>
      </c>
      <c r="H560" s="32"/>
    </row>
    <row r="561" spans="2:8" s="1" customFormat="1" ht="16.899999999999999" customHeight="1" x14ac:dyDescent="0.2">
      <c r="B561" s="32"/>
      <c r="C561" s="194" t="s">
        <v>1725</v>
      </c>
      <c r="D561" s="195" t="s">
        <v>1725</v>
      </c>
      <c r="E561" s="196" t="s">
        <v>1</v>
      </c>
      <c r="F561" s="197">
        <v>1</v>
      </c>
      <c r="H561" s="32"/>
    </row>
    <row r="562" spans="2:8" s="1" customFormat="1" ht="16.899999999999999" customHeight="1" x14ac:dyDescent="0.2">
      <c r="B562" s="32"/>
      <c r="C562" s="198" t="s">
        <v>1</v>
      </c>
      <c r="D562" s="198" t="s">
        <v>1708</v>
      </c>
      <c r="E562" s="17" t="s">
        <v>1</v>
      </c>
      <c r="F562" s="199">
        <v>0</v>
      </c>
      <c r="H562" s="32"/>
    </row>
    <row r="563" spans="2:8" s="1" customFormat="1" ht="16.899999999999999" customHeight="1" x14ac:dyDescent="0.2">
      <c r="B563" s="32"/>
      <c r="C563" s="198" t="s">
        <v>1725</v>
      </c>
      <c r="D563" s="198" t="s">
        <v>1244</v>
      </c>
      <c r="E563" s="17" t="s">
        <v>1</v>
      </c>
      <c r="F563" s="199">
        <v>1</v>
      </c>
      <c r="H563" s="32"/>
    </row>
    <row r="564" spans="2:8" s="1" customFormat="1" ht="16.899999999999999" customHeight="1" x14ac:dyDescent="0.2">
      <c r="B564" s="32"/>
      <c r="C564" s="194" t="s">
        <v>1730</v>
      </c>
      <c r="D564" s="195" t="s">
        <v>1730</v>
      </c>
      <c r="E564" s="196" t="s">
        <v>1</v>
      </c>
      <c r="F564" s="197">
        <v>1</v>
      </c>
      <c r="H564" s="32"/>
    </row>
    <row r="565" spans="2:8" s="1" customFormat="1" ht="16.899999999999999" customHeight="1" x14ac:dyDescent="0.2">
      <c r="B565" s="32"/>
      <c r="C565" s="198" t="s">
        <v>1</v>
      </c>
      <c r="D565" s="198" t="s">
        <v>1708</v>
      </c>
      <c r="E565" s="17" t="s">
        <v>1</v>
      </c>
      <c r="F565" s="199">
        <v>0</v>
      </c>
      <c r="H565" s="32"/>
    </row>
    <row r="566" spans="2:8" s="1" customFormat="1" ht="16.899999999999999" customHeight="1" x14ac:dyDescent="0.2">
      <c r="B566" s="32"/>
      <c r="C566" s="198" t="s">
        <v>1730</v>
      </c>
      <c r="D566" s="198" t="s">
        <v>1244</v>
      </c>
      <c r="E566" s="17" t="s">
        <v>1</v>
      </c>
      <c r="F566" s="199">
        <v>1</v>
      </c>
      <c r="H566" s="32"/>
    </row>
    <row r="567" spans="2:8" s="1" customFormat="1" ht="16.899999999999999" customHeight="1" x14ac:dyDescent="0.2">
      <c r="B567" s="32"/>
      <c r="C567" s="194" t="s">
        <v>1735</v>
      </c>
      <c r="D567" s="195" t="s">
        <v>1735</v>
      </c>
      <c r="E567" s="196" t="s">
        <v>1</v>
      </c>
      <c r="F567" s="197">
        <v>7</v>
      </c>
      <c r="H567" s="32"/>
    </row>
    <row r="568" spans="2:8" s="1" customFormat="1" ht="16.899999999999999" customHeight="1" x14ac:dyDescent="0.2">
      <c r="B568" s="32"/>
      <c r="C568" s="198" t="s">
        <v>1735</v>
      </c>
      <c r="D568" s="198" t="s">
        <v>1736</v>
      </c>
      <c r="E568" s="17" t="s">
        <v>1</v>
      </c>
      <c r="F568" s="199">
        <v>7</v>
      </c>
      <c r="H568" s="32"/>
    </row>
    <row r="569" spans="2:8" s="1" customFormat="1" ht="16.899999999999999" customHeight="1" x14ac:dyDescent="0.2">
      <c r="B569" s="32"/>
      <c r="C569" s="194" t="s">
        <v>1741</v>
      </c>
      <c r="D569" s="195" t="s">
        <v>1741</v>
      </c>
      <c r="E569" s="196" t="s">
        <v>1</v>
      </c>
      <c r="F569" s="197">
        <v>5.25</v>
      </c>
      <c r="H569" s="32"/>
    </row>
    <row r="570" spans="2:8" s="1" customFormat="1" ht="16.899999999999999" customHeight="1" x14ac:dyDescent="0.2">
      <c r="B570" s="32"/>
      <c r="C570" s="198" t="s">
        <v>1741</v>
      </c>
      <c r="D570" s="198" t="s">
        <v>1742</v>
      </c>
      <c r="E570" s="17" t="s">
        <v>1</v>
      </c>
      <c r="F570" s="199">
        <v>5.25</v>
      </c>
      <c r="H570" s="32"/>
    </row>
    <row r="571" spans="2:8" s="1" customFormat="1" ht="16.899999999999999" customHeight="1" x14ac:dyDescent="0.2">
      <c r="B571" s="32"/>
      <c r="C571" s="194" t="s">
        <v>621</v>
      </c>
      <c r="D571" s="195" t="s">
        <v>621</v>
      </c>
      <c r="E571" s="196" t="s">
        <v>1</v>
      </c>
      <c r="F571" s="197">
        <v>34.979999999999997</v>
      </c>
      <c r="H571" s="32"/>
    </row>
    <row r="572" spans="2:8" s="1" customFormat="1" ht="16.899999999999999" customHeight="1" x14ac:dyDescent="0.2">
      <c r="B572" s="32"/>
      <c r="C572" s="198" t="s">
        <v>621</v>
      </c>
      <c r="D572" s="198" t="s">
        <v>953</v>
      </c>
      <c r="E572" s="17" t="s">
        <v>1</v>
      </c>
      <c r="F572" s="199">
        <v>34.979999999999997</v>
      </c>
      <c r="H572" s="32"/>
    </row>
    <row r="573" spans="2:8" s="1" customFormat="1" ht="16.899999999999999" customHeight="1" x14ac:dyDescent="0.2">
      <c r="B573" s="32"/>
      <c r="C573" s="200" t="s">
        <v>2414</v>
      </c>
      <c r="H573" s="32"/>
    </row>
    <row r="574" spans="2:8" s="1" customFormat="1" ht="16.899999999999999" customHeight="1" x14ac:dyDescent="0.2">
      <c r="B574" s="32"/>
      <c r="C574" s="198" t="s">
        <v>950</v>
      </c>
      <c r="D574" s="198" t="s">
        <v>951</v>
      </c>
      <c r="E574" s="17" t="s">
        <v>215</v>
      </c>
      <c r="F574" s="199">
        <v>108.803</v>
      </c>
      <c r="H574" s="32"/>
    </row>
    <row r="575" spans="2:8" s="1" customFormat="1" ht="16.899999999999999" customHeight="1" x14ac:dyDescent="0.2">
      <c r="B575" s="32"/>
      <c r="C575" s="194" t="s">
        <v>1747</v>
      </c>
      <c r="D575" s="195" t="s">
        <v>1747</v>
      </c>
      <c r="E575" s="196" t="s">
        <v>1</v>
      </c>
      <c r="F575" s="197">
        <v>2</v>
      </c>
      <c r="H575" s="32"/>
    </row>
    <row r="576" spans="2:8" s="1" customFormat="1" ht="16.899999999999999" customHeight="1" x14ac:dyDescent="0.2">
      <c r="B576" s="32"/>
      <c r="C576" s="198" t="s">
        <v>1747</v>
      </c>
      <c r="D576" s="198" t="s">
        <v>1748</v>
      </c>
      <c r="E576" s="17" t="s">
        <v>1</v>
      </c>
      <c r="F576" s="199">
        <v>2</v>
      </c>
      <c r="H576" s="32"/>
    </row>
    <row r="577" spans="2:8" s="1" customFormat="1" ht="16.899999999999999" customHeight="1" x14ac:dyDescent="0.2">
      <c r="B577" s="32"/>
      <c r="C577" s="200" t="s">
        <v>2414</v>
      </c>
      <c r="H577" s="32"/>
    </row>
    <row r="578" spans="2:8" s="1" customFormat="1" ht="16.899999999999999" customHeight="1" x14ac:dyDescent="0.2">
      <c r="B578" s="32"/>
      <c r="C578" s="198" t="s">
        <v>1744</v>
      </c>
      <c r="D578" s="198" t="s">
        <v>1745</v>
      </c>
      <c r="E578" s="17" t="s">
        <v>294</v>
      </c>
      <c r="F578" s="199">
        <v>3</v>
      </c>
      <c r="H578" s="32"/>
    </row>
    <row r="579" spans="2:8" s="1" customFormat="1" ht="16.899999999999999" customHeight="1" x14ac:dyDescent="0.2">
      <c r="B579" s="32"/>
      <c r="C579" s="194" t="s">
        <v>1755</v>
      </c>
      <c r="D579" s="195" t="s">
        <v>1755</v>
      </c>
      <c r="E579" s="196" t="s">
        <v>1</v>
      </c>
      <c r="F579" s="197">
        <v>2.5</v>
      </c>
      <c r="H579" s="32"/>
    </row>
    <row r="580" spans="2:8" s="1" customFormat="1" ht="16.899999999999999" customHeight="1" x14ac:dyDescent="0.2">
      <c r="B580" s="32"/>
      <c r="C580" s="198" t="s">
        <v>1755</v>
      </c>
      <c r="D580" s="198" t="s">
        <v>1756</v>
      </c>
      <c r="E580" s="17" t="s">
        <v>1</v>
      </c>
      <c r="F580" s="199">
        <v>2.5</v>
      </c>
      <c r="H580" s="32"/>
    </row>
    <row r="581" spans="2:8" s="1" customFormat="1" ht="16.899999999999999" customHeight="1" x14ac:dyDescent="0.2">
      <c r="B581" s="32"/>
      <c r="C581" s="200" t="s">
        <v>2414</v>
      </c>
      <c r="H581" s="32"/>
    </row>
    <row r="582" spans="2:8" s="1" customFormat="1" ht="16.899999999999999" customHeight="1" x14ac:dyDescent="0.2">
      <c r="B582" s="32"/>
      <c r="C582" s="198" t="s">
        <v>1753</v>
      </c>
      <c r="D582" s="198" t="s">
        <v>1739</v>
      </c>
      <c r="E582" s="17" t="s">
        <v>230</v>
      </c>
      <c r="F582" s="199">
        <v>3.5</v>
      </c>
      <c r="H582" s="32"/>
    </row>
    <row r="583" spans="2:8" s="1" customFormat="1" ht="16.899999999999999" customHeight="1" x14ac:dyDescent="0.2">
      <c r="B583" s="32"/>
      <c r="C583" s="194" t="s">
        <v>1763</v>
      </c>
      <c r="D583" s="195" t="s">
        <v>1763</v>
      </c>
      <c r="E583" s="196" t="s">
        <v>1</v>
      </c>
      <c r="F583" s="197">
        <v>6</v>
      </c>
      <c r="H583" s="32"/>
    </row>
    <row r="584" spans="2:8" s="1" customFormat="1" ht="16.899999999999999" customHeight="1" x14ac:dyDescent="0.2">
      <c r="B584" s="32"/>
      <c r="C584" s="198" t="s">
        <v>1763</v>
      </c>
      <c r="D584" s="198" t="s">
        <v>1764</v>
      </c>
      <c r="E584" s="17" t="s">
        <v>1</v>
      </c>
      <c r="F584" s="199">
        <v>6</v>
      </c>
      <c r="H584" s="32"/>
    </row>
    <row r="585" spans="2:8" s="1" customFormat="1" ht="16.899999999999999" customHeight="1" x14ac:dyDescent="0.2">
      <c r="B585" s="32"/>
      <c r="C585" s="194" t="s">
        <v>1768</v>
      </c>
      <c r="D585" s="195" t="s">
        <v>1768</v>
      </c>
      <c r="E585" s="196" t="s">
        <v>1</v>
      </c>
      <c r="F585" s="197">
        <v>12</v>
      </c>
      <c r="H585" s="32"/>
    </row>
    <row r="586" spans="2:8" s="1" customFormat="1" ht="16.899999999999999" customHeight="1" x14ac:dyDescent="0.2">
      <c r="B586" s="32"/>
      <c r="C586" s="198" t="s">
        <v>1768</v>
      </c>
      <c r="D586" s="198" t="s">
        <v>1769</v>
      </c>
      <c r="E586" s="17" t="s">
        <v>1</v>
      </c>
      <c r="F586" s="199">
        <v>12</v>
      </c>
      <c r="H586" s="32"/>
    </row>
    <row r="587" spans="2:8" s="1" customFormat="1" ht="16.899999999999999" customHeight="1" x14ac:dyDescent="0.2">
      <c r="B587" s="32"/>
      <c r="C587" s="194" t="s">
        <v>1783</v>
      </c>
      <c r="D587" s="195" t="s">
        <v>1783</v>
      </c>
      <c r="E587" s="196" t="s">
        <v>1</v>
      </c>
      <c r="F587" s="197">
        <v>14.538</v>
      </c>
      <c r="H587" s="32"/>
    </row>
    <row r="588" spans="2:8" s="1" customFormat="1" ht="16.899999999999999" customHeight="1" x14ac:dyDescent="0.2">
      <c r="B588" s="32"/>
      <c r="C588" s="198" t="s">
        <v>1</v>
      </c>
      <c r="D588" s="198" t="s">
        <v>1782</v>
      </c>
      <c r="E588" s="17" t="s">
        <v>1</v>
      </c>
      <c r="F588" s="199">
        <v>0</v>
      </c>
      <c r="H588" s="32"/>
    </row>
    <row r="589" spans="2:8" s="1" customFormat="1" ht="16.899999999999999" customHeight="1" x14ac:dyDescent="0.2">
      <c r="B589" s="32"/>
      <c r="C589" s="198" t="s">
        <v>1783</v>
      </c>
      <c r="D589" s="198" t="s">
        <v>1784</v>
      </c>
      <c r="E589" s="17" t="s">
        <v>1</v>
      </c>
      <c r="F589" s="199">
        <v>14.538</v>
      </c>
      <c r="H589" s="32"/>
    </row>
    <row r="590" spans="2:8" s="1" customFormat="1" ht="16.899999999999999" customHeight="1" x14ac:dyDescent="0.2">
      <c r="B590" s="32"/>
      <c r="C590" s="194" t="s">
        <v>1789</v>
      </c>
      <c r="D590" s="195" t="s">
        <v>1789</v>
      </c>
      <c r="E590" s="196" t="s">
        <v>1</v>
      </c>
      <c r="F590" s="197">
        <v>1.3</v>
      </c>
      <c r="H590" s="32"/>
    </row>
    <row r="591" spans="2:8" s="1" customFormat="1" ht="16.899999999999999" customHeight="1" x14ac:dyDescent="0.2">
      <c r="B591" s="32"/>
      <c r="C591" s="198" t="s">
        <v>1789</v>
      </c>
      <c r="D591" s="198" t="s">
        <v>1790</v>
      </c>
      <c r="E591" s="17" t="s">
        <v>1</v>
      </c>
      <c r="F591" s="199">
        <v>1.3</v>
      </c>
      <c r="H591" s="32"/>
    </row>
    <row r="592" spans="2:8" s="1" customFormat="1" ht="16.899999999999999" customHeight="1" x14ac:dyDescent="0.2">
      <c r="B592" s="32"/>
      <c r="C592" s="194" t="s">
        <v>711</v>
      </c>
      <c r="D592" s="195" t="s">
        <v>711</v>
      </c>
      <c r="E592" s="196" t="s">
        <v>1</v>
      </c>
      <c r="F592" s="197">
        <v>30.6</v>
      </c>
      <c r="H592" s="32"/>
    </row>
    <row r="593" spans="2:8" s="1" customFormat="1" ht="16.899999999999999" customHeight="1" x14ac:dyDescent="0.2">
      <c r="B593" s="32"/>
      <c r="C593" s="198" t="s">
        <v>711</v>
      </c>
      <c r="D593" s="198" t="s">
        <v>1799</v>
      </c>
      <c r="E593" s="17" t="s">
        <v>1</v>
      </c>
      <c r="F593" s="199">
        <v>30.6</v>
      </c>
      <c r="H593" s="32"/>
    </row>
    <row r="594" spans="2:8" s="1" customFormat="1" ht="16.899999999999999" customHeight="1" x14ac:dyDescent="0.2">
      <c r="B594" s="32"/>
      <c r="C594" s="194" t="s">
        <v>647</v>
      </c>
      <c r="D594" s="195" t="s">
        <v>647</v>
      </c>
      <c r="E594" s="196" t="s">
        <v>1</v>
      </c>
      <c r="F594" s="197">
        <v>38.664999999999999</v>
      </c>
      <c r="H594" s="32"/>
    </row>
    <row r="595" spans="2:8" s="1" customFormat="1" ht="16.899999999999999" customHeight="1" x14ac:dyDescent="0.2">
      <c r="B595" s="32"/>
      <c r="C595" s="198" t="s">
        <v>647</v>
      </c>
      <c r="D595" s="198" t="s">
        <v>961</v>
      </c>
      <c r="E595" s="17" t="s">
        <v>1</v>
      </c>
      <c r="F595" s="199">
        <v>38.664999999999999</v>
      </c>
      <c r="H595" s="32"/>
    </row>
    <row r="596" spans="2:8" s="1" customFormat="1" ht="16.899999999999999" customHeight="1" x14ac:dyDescent="0.2">
      <c r="B596" s="32"/>
      <c r="C596" s="194" t="s">
        <v>1813</v>
      </c>
      <c r="D596" s="195" t="s">
        <v>1813</v>
      </c>
      <c r="E596" s="196" t="s">
        <v>1</v>
      </c>
      <c r="F596" s="197">
        <v>131.33000000000001</v>
      </c>
      <c r="H596" s="32"/>
    </row>
    <row r="597" spans="2:8" s="1" customFormat="1" ht="16.899999999999999" customHeight="1" x14ac:dyDescent="0.2">
      <c r="B597" s="32"/>
      <c r="C597" s="198" t="s">
        <v>1813</v>
      </c>
      <c r="D597" s="198" t="s">
        <v>1225</v>
      </c>
      <c r="E597" s="17" t="s">
        <v>1</v>
      </c>
      <c r="F597" s="199">
        <v>131.33000000000001</v>
      </c>
      <c r="H597" s="32"/>
    </row>
    <row r="598" spans="2:8" s="1" customFormat="1" ht="16.899999999999999" customHeight="1" x14ac:dyDescent="0.2">
      <c r="B598" s="32"/>
      <c r="C598" s="200" t="s">
        <v>2414</v>
      </c>
      <c r="H598" s="32"/>
    </row>
    <row r="599" spans="2:8" s="1" customFormat="1" ht="16.899999999999999" customHeight="1" x14ac:dyDescent="0.2">
      <c r="B599" s="32"/>
      <c r="C599" s="198" t="s">
        <v>1810</v>
      </c>
      <c r="D599" s="198" t="s">
        <v>1811</v>
      </c>
      <c r="E599" s="17" t="s">
        <v>215</v>
      </c>
      <c r="F599" s="199">
        <v>138.90899999999999</v>
      </c>
      <c r="H599" s="32"/>
    </row>
    <row r="600" spans="2:8" s="1" customFormat="1" ht="16.899999999999999" customHeight="1" x14ac:dyDescent="0.2">
      <c r="B600" s="32"/>
      <c r="C600" s="194" t="s">
        <v>1821</v>
      </c>
      <c r="D600" s="195" t="s">
        <v>1821</v>
      </c>
      <c r="E600" s="196" t="s">
        <v>1</v>
      </c>
      <c r="F600" s="197">
        <v>131.33000000000001</v>
      </c>
      <c r="H600" s="32"/>
    </row>
    <row r="601" spans="2:8" s="1" customFormat="1" ht="16.899999999999999" customHeight="1" x14ac:dyDescent="0.2">
      <c r="B601" s="32"/>
      <c r="C601" s="198" t="s">
        <v>1821</v>
      </c>
      <c r="D601" s="198" t="s">
        <v>1225</v>
      </c>
      <c r="E601" s="17" t="s">
        <v>1</v>
      </c>
      <c r="F601" s="199">
        <v>131.33000000000001</v>
      </c>
      <c r="H601" s="32"/>
    </row>
    <row r="602" spans="2:8" s="1" customFormat="1" ht="16.899999999999999" customHeight="1" x14ac:dyDescent="0.2">
      <c r="B602" s="32"/>
      <c r="C602" s="200" t="s">
        <v>2414</v>
      </c>
      <c r="H602" s="32"/>
    </row>
    <row r="603" spans="2:8" s="1" customFormat="1" ht="16.899999999999999" customHeight="1" x14ac:dyDescent="0.2">
      <c r="B603" s="32"/>
      <c r="C603" s="198" t="s">
        <v>1818</v>
      </c>
      <c r="D603" s="198" t="s">
        <v>1819</v>
      </c>
      <c r="E603" s="17" t="s">
        <v>215</v>
      </c>
      <c r="F603" s="199">
        <v>138.90899999999999</v>
      </c>
      <c r="H603" s="32"/>
    </row>
    <row r="604" spans="2:8" s="1" customFormat="1" ht="16.899999999999999" customHeight="1" x14ac:dyDescent="0.2">
      <c r="B604" s="32"/>
      <c r="C604" s="194" t="s">
        <v>1829</v>
      </c>
      <c r="D604" s="195" t="s">
        <v>1829</v>
      </c>
      <c r="E604" s="196" t="s">
        <v>1</v>
      </c>
      <c r="F604" s="197">
        <v>88.49</v>
      </c>
      <c r="H604" s="32"/>
    </row>
    <row r="605" spans="2:8" s="1" customFormat="1" ht="16.899999999999999" customHeight="1" x14ac:dyDescent="0.2">
      <c r="B605" s="32"/>
      <c r="C605" s="198" t="s">
        <v>1</v>
      </c>
      <c r="D605" s="198" t="s">
        <v>1828</v>
      </c>
      <c r="E605" s="17" t="s">
        <v>1</v>
      </c>
      <c r="F605" s="199">
        <v>0</v>
      </c>
      <c r="H605" s="32"/>
    </row>
    <row r="606" spans="2:8" s="1" customFormat="1" ht="16.899999999999999" customHeight="1" x14ac:dyDescent="0.2">
      <c r="B606" s="32"/>
      <c r="C606" s="198" t="s">
        <v>1829</v>
      </c>
      <c r="D606" s="198" t="s">
        <v>1830</v>
      </c>
      <c r="E606" s="17" t="s">
        <v>1</v>
      </c>
      <c r="F606" s="199">
        <v>88.49</v>
      </c>
      <c r="H606" s="32"/>
    </row>
    <row r="607" spans="2:8" s="1" customFormat="1" ht="16.899999999999999" customHeight="1" x14ac:dyDescent="0.2">
      <c r="B607" s="32"/>
      <c r="C607" s="200" t="s">
        <v>2414</v>
      </c>
      <c r="H607" s="32"/>
    </row>
    <row r="608" spans="2:8" s="1" customFormat="1" ht="16.899999999999999" customHeight="1" x14ac:dyDescent="0.2">
      <c r="B608" s="32"/>
      <c r="C608" s="198" t="s">
        <v>1825</v>
      </c>
      <c r="D608" s="198" t="s">
        <v>1826</v>
      </c>
      <c r="E608" s="17" t="s">
        <v>230</v>
      </c>
      <c r="F608" s="199">
        <v>127.79</v>
      </c>
      <c r="H608" s="32"/>
    </row>
    <row r="609" spans="2:8" s="1" customFormat="1" ht="16.899999999999999" customHeight="1" x14ac:dyDescent="0.2">
      <c r="B609" s="32"/>
      <c r="C609" s="194" t="s">
        <v>1844</v>
      </c>
      <c r="D609" s="195" t="s">
        <v>1844</v>
      </c>
      <c r="E609" s="196" t="s">
        <v>1</v>
      </c>
      <c r="F609" s="197">
        <v>131.33000000000001</v>
      </c>
      <c r="H609" s="32"/>
    </row>
    <row r="610" spans="2:8" s="1" customFormat="1" ht="16.899999999999999" customHeight="1" x14ac:dyDescent="0.2">
      <c r="B610" s="32"/>
      <c r="C610" s="198" t="s">
        <v>1844</v>
      </c>
      <c r="D610" s="198" t="s">
        <v>1225</v>
      </c>
      <c r="E610" s="17" t="s">
        <v>1</v>
      </c>
      <c r="F610" s="199">
        <v>131.33000000000001</v>
      </c>
      <c r="H610" s="32"/>
    </row>
    <row r="611" spans="2:8" s="1" customFormat="1" ht="16.899999999999999" customHeight="1" x14ac:dyDescent="0.2">
      <c r="B611" s="32"/>
      <c r="C611" s="194" t="s">
        <v>1859</v>
      </c>
      <c r="D611" s="195" t="s">
        <v>1859</v>
      </c>
      <c r="E611" s="196" t="s">
        <v>1</v>
      </c>
      <c r="F611" s="197">
        <v>31.602</v>
      </c>
      <c r="H611" s="32"/>
    </row>
    <row r="612" spans="2:8" s="1" customFormat="1" ht="16.899999999999999" customHeight="1" x14ac:dyDescent="0.2">
      <c r="B612" s="32"/>
      <c r="C612" s="198" t="s">
        <v>1</v>
      </c>
      <c r="D612" s="198" t="s">
        <v>1828</v>
      </c>
      <c r="E612" s="17" t="s">
        <v>1</v>
      </c>
      <c r="F612" s="199">
        <v>0</v>
      </c>
      <c r="H612" s="32"/>
    </row>
    <row r="613" spans="2:8" s="1" customFormat="1" ht="16.899999999999999" customHeight="1" x14ac:dyDescent="0.2">
      <c r="B613" s="32"/>
      <c r="C613" s="198" t="s">
        <v>1859</v>
      </c>
      <c r="D613" s="198" t="s">
        <v>1860</v>
      </c>
      <c r="E613" s="17" t="s">
        <v>1</v>
      </c>
      <c r="F613" s="199">
        <v>31.602</v>
      </c>
      <c r="H613" s="32"/>
    </row>
    <row r="614" spans="2:8" s="1" customFormat="1" ht="16.899999999999999" customHeight="1" x14ac:dyDescent="0.2">
      <c r="B614" s="32"/>
      <c r="C614" s="200" t="s">
        <v>2414</v>
      </c>
      <c r="H614" s="32"/>
    </row>
    <row r="615" spans="2:8" s="1" customFormat="1" ht="16.899999999999999" customHeight="1" x14ac:dyDescent="0.2">
      <c r="B615" s="32"/>
      <c r="C615" s="198" t="s">
        <v>1856</v>
      </c>
      <c r="D615" s="198" t="s">
        <v>1857</v>
      </c>
      <c r="E615" s="17" t="s">
        <v>215</v>
      </c>
      <c r="F615" s="199">
        <v>93.123999999999995</v>
      </c>
      <c r="H615" s="32"/>
    </row>
    <row r="616" spans="2:8" s="1" customFormat="1" ht="16.899999999999999" customHeight="1" x14ac:dyDescent="0.2">
      <c r="B616" s="32"/>
      <c r="C616" s="194" t="s">
        <v>232</v>
      </c>
      <c r="D616" s="195" t="s">
        <v>232</v>
      </c>
      <c r="E616" s="196" t="s">
        <v>1</v>
      </c>
      <c r="F616" s="197">
        <v>234.68299999999999</v>
      </c>
      <c r="H616" s="32"/>
    </row>
    <row r="617" spans="2:8" s="1" customFormat="1" ht="16.899999999999999" customHeight="1" x14ac:dyDescent="0.2">
      <c r="B617" s="32"/>
      <c r="C617" s="198" t="s">
        <v>1</v>
      </c>
      <c r="D617" s="198" t="s">
        <v>863</v>
      </c>
      <c r="E617" s="17" t="s">
        <v>1</v>
      </c>
      <c r="F617" s="199">
        <v>0</v>
      </c>
      <c r="H617" s="32"/>
    </row>
    <row r="618" spans="2:8" s="1" customFormat="1" ht="16.899999999999999" customHeight="1" x14ac:dyDescent="0.2">
      <c r="B618" s="32"/>
      <c r="C618" s="198" t="s">
        <v>232</v>
      </c>
      <c r="D618" s="198" t="s">
        <v>864</v>
      </c>
      <c r="E618" s="17" t="s">
        <v>1</v>
      </c>
      <c r="F618" s="199">
        <v>234.68299999999999</v>
      </c>
      <c r="H618" s="32"/>
    </row>
    <row r="619" spans="2:8" s="1" customFormat="1" ht="16.899999999999999" customHeight="1" x14ac:dyDescent="0.2">
      <c r="B619" s="32"/>
      <c r="C619" s="200" t="s">
        <v>2414</v>
      </c>
      <c r="H619" s="32"/>
    </row>
    <row r="620" spans="2:8" s="1" customFormat="1" ht="22.5" x14ac:dyDescent="0.2">
      <c r="B620" s="32"/>
      <c r="C620" s="198" t="s">
        <v>859</v>
      </c>
      <c r="D620" s="198" t="s">
        <v>860</v>
      </c>
      <c r="E620" s="17" t="s">
        <v>237</v>
      </c>
      <c r="F620" s="199">
        <v>289.49599999999998</v>
      </c>
      <c r="H620" s="32"/>
    </row>
    <row r="621" spans="2:8" s="1" customFormat="1" ht="16.899999999999999" customHeight="1" x14ac:dyDescent="0.2">
      <c r="B621" s="32"/>
      <c r="C621" s="194" t="s">
        <v>656</v>
      </c>
      <c r="D621" s="195" t="s">
        <v>656</v>
      </c>
      <c r="E621" s="196" t="s">
        <v>1</v>
      </c>
      <c r="F621" s="197">
        <v>84.57</v>
      </c>
      <c r="H621" s="32"/>
    </row>
    <row r="622" spans="2:8" s="1" customFormat="1" ht="16.899999999999999" customHeight="1" x14ac:dyDescent="0.2">
      <c r="B622" s="32"/>
      <c r="C622" s="198" t="s">
        <v>1</v>
      </c>
      <c r="D622" s="198" t="s">
        <v>966</v>
      </c>
      <c r="E622" s="17" t="s">
        <v>1</v>
      </c>
      <c r="F622" s="199">
        <v>0</v>
      </c>
      <c r="H622" s="32"/>
    </row>
    <row r="623" spans="2:8" s="1" customFormat="1" ht="16.899999999999999" customHeight="1" x14ac:dyDescent="0.2">
      <c r="B623" s="32"/>
      <c r="C623" s="198" t="s">
        <v>656</v>
      </c>
      <c r="D623" s="198" t="s">
        <v>967</v>
      </c>
      <c r="E623" s="17" t="s">
        <v>1</v>
      </c>
      <c r="F623" s="199">
        <v>84.57</v>
      </c>
      <c r="H623" s="32"/>
    </row>
    <row r="624" spans="2:8" s="1" customFormat="1" ht="16.899999999999999" customHeight="1" x14ac:dyDescent="0.2">
      <c r="B624" s="32"/>
      <c r="C624" s="200" t="s">
        <v>2414</v>
      </c>
      <c r="H624" s="32"/>
    </row>
    <row r="625" spans="2:8" s="1" customFormat="1" ht="16.899999999999999" customHeight="1" x14ac:dyDescent="0.2">
      <c r="B625" s="32"/>
      <c r="C625" s="198" t="s">
        <v>962</v>
      </c>
      <c r="D625" s="198" t="s">
        <v>963</v>
      </c>
      <c r="E625" s="17" t="s">
        <v>215</v>
      </c>
      <c r="F625" s="199">
        <v>74.885000000000005</v>
      </c>
      <c r="H625" s="32"/>
    </row>
    <row r="626" spans="2:8" s="1" customFormat="1" ht="16.899999999999999" customHeight="1" x14ac:dyDescent="0.2">
      <c r="B626" s="32"/>
      <c r="C626" s="194" t="s">
        <v>1874</v>
      </c>
      <c r="D626" s="195" t="s">
        <v>1874</v>
      </c>
      <c r="E626" s="196" t="s">
        <v>1</v>
      </c>
      <c r="F626" s="197">
        <v>93.123999999999995</v>
      </c>
      <c r="H626" s="32"/>
    </row>
    <row r="627" spans="2:8" s="1" customFormat="1" ht="16.899999999999999" customHeight="1" x14ac:dyDescent="0.2">
      <c r="B627" s="32"/>
      <c r="C627" s="198" t="s">
        <v>1874</v>
      </c>
      <c r="D627" s="198" t="s">
        <v>1142</v>
      </c>
      <c r="E627" s="17" t="s">
        <v>1</v>
      </c>
      <c r="F627" s="199">
        <v>93.123999999999995</v>
      </c>
      <c r="H627" s="32"/>
    </row>
    <row r="628" spans="2:8" s="1" customFormat="1" ht="16.899999999999999" customHeight="1" x14ac:dyDescent="0.2">
      <c r="B628" s="32"/>
      <c r="C628" s="194" t="s">
        <v>1879</v>
      </c>
      <c r="D628" s="195" t="s">
        <v>1879</v>
      </c>
      <c r="E628" s="196" t="s">
        <v>1</v>
      </c>
      <c r="F628" s="197">
        <v>55.874000000000002</v>
      </c>
      <c r="H628" s="32"/>
    </row>
    <row r="629" spans="2:8" s="1" customFormat="1" ht="16.899999999999999" customHeight="1" x14ac:dyDescent="0.2">
      <c r="B629" s="32"/>
      <c r="C629" s="198" t="s">
        <v>1879</v>
      </c>
      <c r="D629" s="198" t="s">
        <v>1880</v>
      </c>
      <c r="E629" s="17" t="s">
        <v>1</v>
      </c>
      <c r="F629" s="199">
        <v>55.874000000000002</v>
      </c>
      <c r="H629" s="32"/>
    </row>
    <row r="630" spans="2:8" s="1" customFormat="1" ht="16.899999999999999" customHeight="1" x14ac:dyDescent="0.2">
      <c r="B630" s="32"/>
      <c r="C630" s="194" t="s">
        <v>1889</v>
      </c>
      <c r="D630" s="195" t="s">
        <v>1889</v>
      </c>
      <c r="E630" s="196" t="s">
        <v>1</v>
      </c>
      <c r="F630" s="197">
        <v>93.123999999999995</v>
      </c>
      <c r="H630" s="32"/>
    </row>
    <row r="631" spans="2:8" s="1" customFormat="1" ht="16.899999999999999" customHeight="1" x14ac:dyDescent="0.2">
      <c r="B631" s="32"/>
      <c r="C631" s="198" t="s">
        <v>1889</v>
      </c>
      <c r="D631" s="198" t="s">
        <v>1142</v>
      </c>
      <c r="E631" s="17" t="s">
        <v>1</v>
      </c>
      <c r="F631" s="199">
        <v>93.123999999999995</v>
      </c>
      <c r="H631" s="32"/>
    </row>
    <row r="632" spans="2:8" s="1" customFormat="1" ht="16.899999999999999" customHeight="1" x14ac:dyDescent="0.2">
      <c r="B632" s="32"/>
      <c r="C632" s="194" t="s">
        <v>1905</v>
      </c>
      <c r="D632" s="195" t="s">
        <v>1905</v>
      </c>
      <c r="E632" s="196" t="s">
        <v>1</v>
      </c>
      <c r="F632" s="197">
        <v>68.096000000000004</v>
      </c>
      <c r="H632" s="32"/>
    </row>
    <row r="633" spans="2:8" s="1" customFormat="1" ht="16.899999999999999" customHeight="1" x14ac:dyDescent="0.2">
      <c r="B633" s="32"/>
      <c r="C633" s="198" t="s">
        <v>1</v>
      </c>
      <c r="D633" s="198" t="s">
        <v>1904</v>
      </c>
      <c r="E633" s="17" t="s">
        <v>1</v>
      </c>
      <c r="F633" s="199">
        <v>0</v>
      </c>
      <c r="H633" s="32"/>
    </row>
    <row r="634" spans="2:8" s="1" customFormat="1" ht="16.899999999999999" customHeight="1" x14ac:dyDescent="0.2">
      <c r="B634" s="32"/>
      <c r="C634" s="198" t="s">
        <v>1905</v>
      </c>
      <c r="D634" s="198" t="s">
        <v>1477</v>
      </c>
      <c r="E634" s="17" t="s">
        <v>1</v>
      </c>
      <c r="F634" s="199">
        <v>68.096000000000004</v>
      </c>
      <c r="H634" s="32"/>
    </row>
    <row r="635" spans="2:8" s="1" customFormat="1" ht="16.899999999999999" customHeight="1" x14ac:dyDescent="0.2">
      <c r="B635" s="32"/>
      <c r="C635" s="194" t="s">
        <v>1914</v>
      </c>
      <c r="D635" s="195" t="s">
        <v>1914</v>
      </c>
      <c r="E635" s="196" t="s">
        <v>1</v>
      </c>
      <c r="F635" s="197">
        <v>68.096000000000004</v>
      </c>
      <c r="H635" s="32"/>
    </row>
    <row r="636" spans="2:8" s="1" customFormat="1" ht="16.899999999999999" customHeight="1" x14ac:dyDescent="0.2">
      <c r="B636" s="32"/>
      <c r="C636" s="198" t="s">
        <v>1914</v>
      </c>
      <c r="D636" s="198" t="s">
        <v>1477</v>
      </c>
      <c r="E636" s="17" t="s">
        <v>1</v>
      </c>
      <c r="F636" s="199">
        <v>68.096000000000004</v>
      </c>
      <c r="H636" s="32"/>
    </row>
    <row r="637" spans="2:8" s="1" customFormat="1" ht="16.899999999999999" customHeight="1" x14ac:dyDescent="0.2">
      <c r="B637" s="32"/>
      <c r="C637" s="194" t="s">
        <v>1920</v>
      </c>
      <c r="D637" s="195" t="s">
        <v>1920</v>
      </c>
      <c r="E637" s="196" t="s">
        <v>1</v>
      </c>
      <c r="F637" s="197">
        <v>85.12</v>
      </c>
      <c r="H637" s="32"/>
    </row>
    <row r="638" spans="2:8" s="1" customFormat="1" ht="16.899999999999999" customHeight="1" x14ac:dyDescent="0.2">
      <c r="B638" s="32"/>
      <c r="C638" s="198" t="s">
        <v>1</v>
      </c>
      <c r="D638" s="198" t="s">
        <v>1919</v>
      </c>
      <c r="E638" s="17" t="s">
        <v>1</v>
      </c>
      <c r="F638" s="199">
        <v>0</v>
      </c>
      <c r="H638" s="32"/>
    </row>
    <row r="639" spans="2:8" s="1" customFormat="1" ht="16.899999999999999" customHeight="1" x14ac:dyDescent="0.2">
      <c r="B639" s="32"/>
      <c r="C639" s="198" t="s">
        <v>1920</v>
      </c>
      <c r="D639" s="198" t="s">
        <v>1921</v>
      </c>
      <c r="E639" s="17" t="s">
        <v>1</v>
      </c>
      <c r="F639" s="199">
        <v>85.12</v>
      </c>
      <c r="H639" s="32"/>
    </row>
    <row r="640" spans="2:8" s="1" customFormat="1" ht="16.899999999999999" customHeight="1" x14ac:dyDescent="0.2">
      <c r="B640" s="32"/>
      <c r="C640" s="194" t="s">
        <v>975</v>
      </c>
      <c r="D640" s="195" t="s">
        <v>975</v>
      </c>
      <c r="E640" s="196" t="s">
        <v>1</v>
      </c>
      <c r="F640" s="197">
        <v>6.3789999999999996</v>
      </c>
      <c r="H640" s="32"/>
    </row>
    <row r="641" spans="2:8" s="1" customFormat="1" ht="16.899999999999999" customHeight="1" x14ac:dyDescent="0.2">
      <c r="B641" s="32"/>
      <c r="C641" s="198" t="s">
        <v>1</v>
      </c>
      <c r="D641" s="198" t="s">
        <v>974</v>
      </c>
      <c r="E641" s="17" t="s">
        <v>1</v>
      </c>
      <c r="F641" s="199">
        <v>0</v>
      </c>
      <c r="H641" s="32"/>
    </row>
    <row r="642" spans="2:8" s="1" customFormat="1" ht="16.899999999999999" customHeight="1" x14ac:dyDescent="0.2">
      <c r="B642" s="32"/>
      <c r="C642" s="198" t="s">
        <v>975</v>
      </c>
      <c r="D642" s="198" t="s">
        <v>976</v>
      </c>
      <c r="E642" s="17" t="s">
        <v>1</v>
      </c>
      <c r="F642" s="199">
        <v>6.3789999999999996</v>
      </c>
      <c r="H642" s="32"/>
    </row>
    <row r="643" spans="2:8" s="1" customFormat="1" ht="16.899999999999999" customHeight="1" x14ac:dyDescent="0.2">
      <c r="B643" s="32"/>
      <c r="C643" s="200" t="s">
        <v>2414</v>
      </c>
      <c r="H643" s="32"/>
    </row>
    <row r="644" spans="2:8" s="1" customFormat="1" ht="22.5" x14ac:dyDescent="0.2">
      <c r="B644" s="32"/>
      <c r="C644" s="198" t="s">
        <v>970</v>
      </c>
      <c r="D644" s="198" t="s">
        <v>971</v>
      </c>
      <c r="E644" s="17" t="s">
        <v>215</v>
      </c>
      <c r="F644" s="199">
        <v>16.068999999999999</v>
      </c>
      <c r="H644" s="32"/>
    </row>
    <row r="645" spans="2:8" s="1" customFormat="1" ht="16.899999999999999" customHeight="1" x14ac:dyDescent="0.2">
      <c r="B645" s="32"/>
      <c r="C645" s="194" t="s">
        <v>1936</v>
      </c>
      <c r="D645" s="195" t="s">
        <v>1936</v>
      </c>
      <c r="E645" s="196" t="s">
        <v>1</v>
      </c>
      <c r="F645" s="197">
        <v>1.5</v>
      </c>
      <c r="H645" s="32"/>
    </row>
    <row r="646" spans="2:8" s="1" customFormat="1" ht="16.899999999999999" customHeight="1" x14ac:dyDescent="0.2">
      <c r="B646" s="32"/>
      <c r="C646" s="198" t="s">
        <v>1</v>
      </c>
      <c r="D646" s="198" t="s">
        <v>1935</v>
      </c>
      <c r="E646" s="17" t="s">
        <v>1</v>
      </c>
      <c r="F646" s="199">
        <v>0</v>
      </c>
      <c r="H646" s="32"/>
    </row>
    <row r="647" spans="2:8" s="1" customFormat="1" ht="16.899999999999999" customHeight="1" x14ac:dyDescent="0.2">
      <c r="B647" s="32"/>
      <c r="C647" s="198" t="s">
        <v>1936</v>
      </c>
      <c r="D647" s="198" t="s">
        <v>1937</v>
      </c>
      <c r="E647" s="17" t="s">
        <v>1</v>
      </c>
      <c r="F647" s="199">
        <v>1.5</v>
      </c>
      <c r="H647" s="32"/>
    </row>
    <row r="648" spans="2:8" s="1" customFormat="1" ht="16.899999999999999" customHeight="1" x14ac:dyDescent="0.2">
      <c r="B648" s="32"/>
      <c r="C648" s="200" t="s">
        <v>2414</v>
      </c>
      <c r="H648" s="32"/>
    </row>
    <row r="649" spans="2:8" s="1" customFormat="1" ht="16.899999999999999" customHeight="1" x14ac:dyDescent="0.2">
      <c r="B649" s="32"/>
      <c r="C649" s="198" t="s">
        <v>1931</v>
      </c>
      <c r="D649" s="198" t="s">
        <v>1932</v>
      </c>
      <c r="E649" s="17" t="s">
        <v>215</v>
      </c>
      <c r="F649" s="199">
        <v>12.507999999999999</v>
      </c>
      <c r="H649" s="32"/>
    </row>
    <row r="650" spans="2:8" s="1" customFormat="1" ht="16.899999999999999" customHeight="1" x14ac:dyDescent="0.2">
      <c r="B650" s="32"/>
      <c r="C650" s="194" t="s">
        <v>1946</v>
      </c>
      <c r="D650" s="195" t="s">
        <v>1946</v>
      </c>
      <c r="E650" s="196" t="s">
        <v>1</v>
      </c>
      <c r="F650" s="197">
        <v>12.507999999999999</v>
      </c>
      <c r="H650" s="32"/>
    </row>
    <row r="651" spans="2:8" s="1" customFormat="1" ht="16.899999999999999" customHeight="1" x14ac:dyDescent="0.2">
      <c r="B651" s="32"/>
      <c r="C651" s="198" t="s">
        <v>1946</v>
      </c>
      <c r="D651" s="198" t="s">
        <v>1947</v>
      </c>
      <c r="E651" s="17" t="s">
        <v>1</v>
      </c>
      <c r="F651" s="199">
        <v>12.507999999999999</v>
      </c>
      <c r="H651" s="32"/>
    </row>
    <row r="652" spans="2:8" s="1" customFormat="1" ht="16.899999999999999" customHeight="1" x14ac:dyDescent="0.2">
      <c r="B652" s="32"/>
      <c r="C652" s="194" t="s">
        <v>1952</v>
      </c>
      <c r="D652" s="195" t="s">
        <v>1952</v>
      </c>
      <c r="E652" s="196" t="s">
        <v>1</v>
      </c>
      <c r="F652" s="197">
        <v>12.507999999999999</v>
      </c>
      <c r="H652" s="32"/>
    </row>
    <row r="653" spans="2:8" s="1" customFormat="1" ht="16.899999999999999" customHeight="1" x14ac:dyDescent="0.2">
      <c r="B653" s="32"/>
      <c r="C653" s="198" t="s">
        <v>1952</v>
      </c>
      <c r="D653" s="198" t="s">
        <v>1947</v>
      </c>
      <c r="E653" s="17" t="s">
        <v>1</v>
      </c>
      <c r="F653" s="199">
        <v>12.507999999999999</v>
      </c>
      <c r="H653" s="32"/>
    </row>
    <row r="654" spans="2:8" s="1" customFormat="1" ht="16.899999999999999" customHeight="1" x14ac:dyDescent="0.2">
      <c r="B654" s="32"/>
      <c r="C654" s="194" t="s">
        <v>1957</v>
      </c>
      <c r="D654" s="195" t="s">
        <v>1957</v>
      </c>
      <c r="E654" s="196" t="s">
        <v>1</v>
      </c>
      <c r="F654" s="197">
        <v>78.018000000000001</v>
      </c>
      <c r="H654" s="32"/>
    </row>
    <row r="655" spans="2:8" s="1" customFormat="1" ht="16.899999999999999" customHeight="1" x14ac:dyDescent="0.2">
      <c r="B655" s="32"/>
      <c r="C655" s="198" t="s">
        <v>1957</v>
      </c>
      <c r="D655" s="198" t="s">
        <v>1172</v>
      </c>
      <c r="E655" s="17" t="s">
        <v>1</v>
      </c>
      <c r="F655" s="199">
        <v>78.018000000000001</v>
      </c>
      <c r="H655" s="32"/>
    </row>
    <row r="656" spans="2:8" s="1" customFormat="1" ht="16.899999999999999" customHeight="1" x14ac:dyDescent="0.2">
      <c r="B656" s="32"/>
      <c r="C656" s="200" t="s">
        <v>2414</v>
      </c>
      <c r="H656" s="32"/>
    </row>
    <row r="657" spans="2:8" s="1" customFormat="1" ht="16.899999999999999" customHeight="1" x14ac:dyDescent="0.2">
      <c r="B657" s="32"/>
      <c r="C657" s="198" t="s">
        <v>1954</v>
      </c>
      <c r="D657" s="198" t="s">
        <v>1955</v>
      </c>
      <c r="E657" s="17" t="s">
        <v>215</v>
      </c>
      <c r="F657" s="199">
        <v>267.97000000000003</v>
      </c>
      <c r="H657" s="32"/>
    </row>
    <row r="658" spans="2:8" s="1" customFormat="1" ht="16.899999999999999" customHeight="1" x14ac:dyDescent="0.2">
      <c r="B658" s="32"/>
      <c r="C658" s="194" t="s">
        <v>1964</v>
      </c>
      <c r="D658" s="195" t="s">
        <v>1964</v>
      </c>
      <c r="E658" s="196" t="s">
        <v>1</v>
      </c>
      <c r="F658" s="197">
        <v>78.018000000000001</v>
      </c>
      <c r="H658" s="32"/>
    </row>
    <row r="659" spans="2:8" s="1" customFormat="1" ht="16.899999999999999" customHeight="1" x14ac:dyDescent="0.2">
      <c r="B659" s="32"/>
      <c r="C659" s="198" t="s">
        <v>1964</v>
      </c>
      <c r="D659" s="198" t="s">
        <v>1172</v>
      </c>
      <c r="E659" s="17" t="s">
        <v>1</v>
      </c>
      <c r="F659" s="199">
        <v>78.018000000000001</v>
      </c>
      <c r="H659" s="32"/>
    </row>
    <row r="660" spans="2:8" s="1" customFormat="1" ht="16.899999999999999" customHeight="1" x14ac:dyDescent="0.2">
      <c r="B660" s="32"/>
      <c r="C660" s="200" t="s">
        <v>2414</v>
      </c>
      <c r="H660" s="32"/>
    </row>
    <row r="661" spans="2:8" s="1" customFormat="1" ht="16.899999999999999" customHeight="1" x14ac:dyDescent="0.2">
      <c r="B661" s="32"/>
      <c r="C661" s="198" t="s">
        <v>1961</v>
      </c>
      <c r="D661" s="198" t="s">
        <v>1962</v>
      </c>
      <c r="E661" s="17" t="s">
        <v>215</v>
      </c>
      <c r="F661" s="199">
        <v>267.97000000000003</v>
      </c>
      <c r="H661" s="32"/>
    </row>
    <row r="662" spans="2:8" s="1" customFormat="1" ht="16.899999999999999" customHeight="1" x14ac:dyDescent="0.2">
      <c r="B662" s="32"/>
      <c r="C662" s="194" t="s">
        <v>1971</v>
      </c>
      <c r="D662" s="195" t="s">
        <v>1971</v>
      </c>
      <c r="E662" s="196" t="s">
        <v>1</v>
      </c>
      <c r="F662" s="197">
        <v>78.018000000000001</v>
      </c>
      <c r="H662" s="32"/>
    </row>
    <row r="663" spans="2:8" s="1" customFormat="1" ht="16.899999999999999" customHeight="1" x14ac:dyDescent="0.2">
      <c r="B663" s="32"/>
      <c r="C663" s="198" t="s">
        <v>1971</v>
      </c>
      <c r="D663" s="198" t="s">
        <v>1172</v>
      </c>
      <c r="E663" s="17" t="s">
        <v>1</v>
      </c>
      <c r="F663" s="199">
        <v>78.018000000000001</v>
      </c>
      <c r="H663" s="32"/>
    </row>
    <row r="664" spans="2:8" s="1" customFormat="1" ht="16.899999999999999" customHeight="1" x14ac:dyDescent="0.2">
      <c r="B664" s="32"/>
      <c r="C664" s="200" t="s">
        <v>2414</v>
      </c>
      <c r="H664" s="32"/>
    </row>
    <row r="665" spans="2:8" s="1" customFormat="1" ht="16.899999999999999" customHeight="1" x14ac:dyDescent="0.2">
      <c r="B665" s="32"/>
      <c r="C665" s="198" t="s">
        <v>1968</v>
      </c>
      <c r="D665" s="198" t="s">
        <v>1969</v>
      </c>
      <c r="E665" s="17" t="s">
        <v>215</v>
      </c>
      <c r="F665" s="199">
        <v>267.97000000000003</v>
      </c>
      <c r="H665" s="32"/>
    </row>
    <row r="666" spans="2:8" s="1" customFormat="1" ht="16.899999999999999" customHeight="1" x14ac:dyDescent="0.2">
      <c r="B666" s="32"/>
      <c r="C666" s="194" t="s">
        <v>1980</v>
      </c>
      <c r="D666" s="195" t="s">
        <v>1980</v>
      </c>
      <c r="E666" s="196" t="s">
        <v>1</v>
      </c>
      <c r="F666" s="197">
        <v>324.69600000000003</v>
      </c>
      <c r="H666" s="32"/>
    </row>
    <row r="667" spans="2:8" s="1" customFormat="1" ht="16.899999999999999" customHeight="1" x14ac:dyDescent="0.2">
      <c r="B667" s="32"/>
      <c r="C667" s="198" t="s">
        <v>1980</v>
      </c>
      <c r="D667" s="198" t="s">
        <v>1981</v>
      </c>
      <c r="E667" s="17" t="s">
        <v>1</v>
      </c>
      <c r="F667" s="199">
        <v>324.69600000000003</v>
      </c>
      <c r="H667" s="32"/>
    </row>
    <row r="668" spans="2:8" s="1" customFormat="1" ht="16.899999999999999" customHeight="1" x14ac:dyDescent="0.2">
      <c r="B668" s="32"/>
      <c r="C668" s="194" t="s">
        <v>1986</v>
      </c>
      <c r="D668" s="195" t="s">
        <v>1986</v>
      </c>
      <c r="E668" s="196" t="s">
        <v>1</v>
      </c>
      <c r="F668" s="197">
        <v>131.33000000000001</v>
      </c>
      <c r="H668" s="32"/>
    </row>
    <row r="669" spans="2:8" s="1" customFormat="1" ht="16.899999999999999" customHeight="1" x14ac:dyDescent="0.2">
      <c r="B669" s="32"/>
      <c r="C669" s="198" t="s">
        <v>1986</v>
      </c>
      <c r="D669" s="198" t="s">
        <v>1225</v>
      </c>
      <c r="E669" s="17" t="s">
        <v>1</v>
      </c>
      <c r="F669" s="199">
        <v>131.33000000000001</v>
      </c>
      <c r="H669" s="32"/>
    </row>
    <row r="670" spans="2:8" s="1" customFormat="1" ht="16.899999999999999" customHeight="1" x14ac:dyDescent="0.2">
      <c r="B670" s="32"/>
      <c r="C670" s="194" t="s">
        <v>984</v>
      </c>
      <c r="D670" s="195" t="s">
        <v>984</v>
      </c>
      <c r="E670" s="196" t="s">
        <v>1</v>
      </c>
      <c r="F670" s="197">
        <v>62.512</v>
      </c>
      <c r="H670" s="32"/>
    </row>
    <row r="671" spans="2:8" s="1" customFormat="1" ht="16.899999999999999" customHeight="1" x14ac:dyDescent="0.2">
      <c r="B671" s="32"/>
      <c r="C671" s="198" t="s">
        <v>1</v>
      </c>
      <c r="D671" s="198" t="s">
        <v>974</v>
      </c>
      <c r="E671" s="17" t="s">
        <v>1</v>
      </c>
      <c r="F671" s="199">
        <v>0</v>
      </c>
      <c r="H671" s="32"/>
    </row>
    <row r="672" spans="2:8" s="1" customFormat="1" ht="16.899999999999999" customHeight="1" x14ac:dyDescent="0.2">
      <c r="B672" s="32"/>
      <c r="C672" s="198" t="s">
        <v>984</v>
      </c>
      <c r="D672" s="198" t="s">
        <v>985</v>
      </c>
      <c r="E672" s="17" t="s">
        <v>1</v>
      </c>
      <c r="F672" s="199">
        <v>62.512</v>
      </c>
      <c r="H672" s="32"/>
    </row>
    <row r="673" spans="2:8" s="1" customFormat="1" ht="16.899999999999999" customHeight="1" x14ac:dyDescent="0.2">
      <c r="B673" s="32"/>
      <c r="C673" s="200" t="s">
        <v>2414</v>
      </c>
      <c r="H673" s="32"/>
    </row>
    <row r="674" spans="2:8" s="1" customFormat="1" ht="22.5" x14ac:dyDescent="0.2">
      <c r="B674" s="32"/>
      <c r="C674" s="198" t="s">
        <v>981</v>
      </c>
      <c r="D674" s="198" t="s">
        <v>971</v>
      </c>
      <c r="E674" s="17" t="s">
        <v>215</v>
      </c>
      <c r="F674" s="199">
        <v>125.331</v>
      </c>
      <c r="H674" s="32"/>
    </row>
    <row r="675" spans="2:8" s="1" customFormat="1" ht="16.899999999999999" customHeight="1" x14ac:dyDescent="0.2">
      <c r="B675" s="32"/>
      <c r="C675" s="194" t="s">
        <v>1995</v>
      </c>
      <c r="D675" s="195" t="s">
        <v>1995</v>
      </c>
      <c r="E675" s="196" t="s">
        <v>1</v>
      </c>
      <c r="F675" s="197">
        <v>324.69600000000003</v>
      </c>
      <c r="H675" s="32"/>
    </row>
    <row r="676" spans="2:8" s="1" customFormat="1" ht="16.899999999999999" customHeight="1" x14ac:dyDescent="0.2">
      <c r="B676" s="32"/>
      <c r="C676" s="198" t="s">
        <v>1995</v>
      </c>
      <c r="D676" s="198" t="s">
        <v>1981</v>
      </c>
      <c r="E676" s="17" t="s">
        <v>1</v>
      </c>
      <c r="F676" s="199">
        <v>324.69600000000003</v>
      </c>
      <c r="H676" s="32"/>
    </row>
    <row r="677" spans="2:8" s="1" customFormat="1" ht="16.899999999999999" customHeight="1" x14ac:dyDescent="0.2">
      <c r="B677" s="32"/>
      <c r="C677" s="194" t="s">
        <v>2000</v>
      </c>
      <c r="D677" s="195" t="s">
        <v>2000</v>
      </c>
      <c r="E677" s="196" t="s">
        <v>1</v>
      </c>
      <c r="F677" s="197">
        <v>53.313000000000002</v>
      </c>
      <c r="H677" s="32"/>
    </row>
    <row r="678" spans="2:8" s="1" customFormat="1" ht="16.899999999999999" customHeight="1" x14ac:dyDescent="0.2">
      <c r="B678" s="32"/>
      <c r="C678" s="198" t="s">
        <v>2000</v>
      </c>
      <c r="D678" s="198" t="s">
        <v>2001</v>
      </c>
      <c r="E678" s="17" t="s">
        <v>1</v>
      </c>
      <c r="F678" s="199">
        <v>53.313000000000002</v>
      </c>
      <c r="H678" s="32"/>
    </row>
    <row r="679" spans="2:8" s="1" customFormat="1" ht="16.899999999999999" customHeight="1" x14ac:dyDescent="0.2">
      <c r="B679" s="32"/>
      <c r="C679" s="194" t="s">
        <v>2010</v>
      </c>
      <c r="D679" s="195" t="s">
        <v>2010</v>
      </c>
      <c r="E679" s="196" t="s">
        <v>1</v>
      </c>
      <c r="F679" s="197">
        <v>324.69600000000003</v>
      </c>
      <c r="H679" s="32"/>
    </row>
    <row r="680" spans="2:8" s="1" customFormat="1" ht="16.899999999999999" customHeight="1" x14ac:dyDescent="0.2">
      <c r="B680" s="32"/>
      <c r="C680" s="198" t="s">
        <v>2010</v>
      </c>
      <c r="D680" s="198" t="s">
        <v>1981</v>
      </c>
      <c r="E680" s="17" t="s">
        <v>1</v>
      </c>
      <c r="F680" s="199">
        <v>324.69600000000003</v>
      </c>
      <c r="H680" s="32"/>
    </row>
    <row r="681" spans="2:8" s="1" customFormat="1" ht="16.899999999999999" customHeight="1" x14ac:dyDescent="0.2">
      <c r="B681" s="32"/>
      <c r="C681" s="194" t="s">
        <v>2017</v>
      </c>
      <c r="D681" s="195" t="s">
        <v>2017</v>
      </c>
      <c r="E681" s="196" t="s">
        <v>1</v>
      </c>
      <c r="F681" s="197">
        <v>10</v>
      </c>
      <c r="H681" s="32"/>
    </row>
    <row r="682" spans="2:8" s="1" customFormat="1" ht="16.899999999999999" customHeight="1" x14ac:dyDescent="0.2">
      <c r="B682" s="32"/>
      <c r="C682" s="198" t="s">
        <v>2017</v>
      </c>
      <c r="D682" s="198" t="s">
        <v>2018</v>
      </c>
      <c r="E682" s="17" t="s">
        <v>1</v>
      </c>
      <c r="F682" s="199">
        <v>10</v>
      </c>
      <c r="H682" s="32"/>
    </row>
    <row r="683" spans="2:8" s="1" customFormat="1" ht="16.899999999999999" customHeight="1" x14ac:dyDescent="0.2">
      <c r="B683" s="32"/>
      <c r="C683" s="194" t="s">
        <v>2023</v>
      </c>
      <c r="D683" s="195" t="s">
        <v>2023</v>
      </c>
      <c r="E683" s="196" t="s">
        <v>1</v>
      </c>
      <c r="F683" s="197">
        <v>24</v>
      </c>
      <c r="H683" s="32"/>
    </row>
    <row r="684" spans="2:8" s="1" customFormat="1" ht="16.899999999999999" customHeight="1" x14ac:dyDescent="0.2">
      <c r="B684" s="32"/>
      <c r="C684" s="198" t="s">
        <v>2023</v>
      </c>
      <c r="D684" s="198" t="s">
        <v>2024</v>
      </c>
      <c r="E684" s="17" t="s">
        <v>1</v>
      </c>
      <c r="F684" s="199">
        <v>24</v>
      </c>
      <c r="H684" s="32"/>
    </row>
    <row r="685" spans="2:8" s="1" customFormat="1" ht="16.899999999999999" customHeight="1" x14ac:dyDescent="0.2">
      <c r="B685" s="32"/>
      <c r="C685" s="194" t="s">
        <v>2029</v>
      </c>
      <c r="D685" s="195" t="s">
        <v>2029</v>
      </c>
      <c r="E685" s="196" t="s">
        <v>1</v>
      </c>
      <c r="F685" s="197">
        <v>3.4380000000000002</v>
      </c>
      <c r="H685" s="32"/>
    </row>
    <row r="686" spans="2:8" s="1" customFormat="1" ht="16.899999999999999" customHeight="1" x14ac:dyDescent="0.2">
      <c r="B686" s="32"/>
      <c r="C686" s="198" t="s">
        <v>2029</v>
      </c>
      <c r="D686" s="198" t="s">
        <v>2030</v>
      </c>
      <c r="E686" s="17" t="s">
        <v>1</v>
      </c>
      <c r="F686" s="199">
        <v>3.4380000000000002</v>
      </c>
      <c r="H686" s="32"/>
    </row>
    <row r="687" spans="2:8" s="1" customFormat="1" ht="16.899999999999999" customHeight="1" x14ac:dyDescent="0.2">
      <c r="B687" s="32"/>
      <c r="C687" s="194" t="s">
        <v>2035</v>
      </c>
      <c r="D687" s="195" t="s">
        <v>2035</v>
      </c>
      <c r="E687" s="196" t="s">
        <v>1</v>
      </c>
      <c r="F687" s="197">
        <v>2.8439999999999999</v>
      </c>
      <c r="H687" s="32"/>
    </row>
    <row r="688" spans="2:8" s="1" customFormat="1" ht="16.899999999999999" customHeight="1" x14ac:dyDescent="0.2">
      <c r="B688" s="32"/>
      <c r="C688" s="198" t="s">
        <v>2035</v>
      </c>
      <c r="D688" s="198" t="s">
        <v>2036</v>
      </c>
      <c r="E688" s="17" t="s">
        <v>1</v>
      </c>
      <c r="F688" s="199">
        <v>2.8439999999999999</v>
      </c>
      <c r="H688" s="32"/>
    </row>
    <row r="689" spans="2:8" s="1" customFormat="1" ht="16.899999999999999" customHeight="1" x14ac:dyDescent="0.2">
      <c r="B689" s="32"/>
      <c r="C689" s="194" t="s">
        <v>2041</v>
      </c>
      <c r="D689" s="195" t="s">
        <v>2041</v>
      </c>
      <c r="E689" s="196" t="s">
        <v>1</v>
      </c>
      <c r="F689" s="197">
        <v>1.425</v>
      </c>
      <c r="H689" s="32"/>
    </row>
    <row r="690" spans="2:8" s="1" customFormat="1" ht="16.899999999999999" customHeight="1" x14ac:dyDescent="0.2">
      <c r="B690" s="32"/>
      <c r="C690" s="198" t="s">
        <v>2041</v>
      </c>
      <c r="D690" s="198" t="s">
        <v>2042</v>
      </c>
      <c r="E690" s="17" t="s">
        <v>1</v>
      </c>
      <c r="F690" s="199">
        <v>1.425</v>
      </c>
      <c r="H690" s="32"/>
    </row>
    <row r="691" spans="2:8" s="1" customFormat="1" ht="16.899999999999999" customHeight="1" x14ac:dyDescent="0.2">
      <c r="B691" s="32"/>
      <c r="C691" s="194" t="s">
        <v>994</v>
      </c>
      <c r="D691" s="195" t="s">
        <v>994</v>
      </c>
      <c r="E691" s="196" t="s">
        <v>1</v>
      </c>
      <c r="F691" s="197">
        <v>1.4490000000000001</v>
      </c>
      <c r="H691" s="32"/>
    </row>
    <row r="692" spans="2:8" s="1" customFormat="1" ht="16.899999999999999" customHeight="1" x14ac:dyDescent="0.2">
      <c r="B692" s="32"/>
      <c r="C692" s="198" t="s">
        <v>1</v>
      </c>
      <c r="D692" s="198" t="s">
        <v>922</v>
      </c>
      <c r="E692" s="17" t="s">
        <v>1</v>
      </c>
      <c r="F692" s="199">
        <v>0</v>
      </c>
      <c r="H692" s="32"/>
    </row>
    <row r="693" spans="2:8" s="1" customFormat="1" ht="16.899999999999999" customHeight="1" x14ac:dyDescent="0.2">
      <c r="B693" s="32"/>
      <c r="C693" s="198" t="s">
        <v>994</v>
      </c>
      <c r="D693" s="198" t="s">
        <v>995</v>
      </c>
      <c r="E693" s="17" t="s">
        <v>1</v>
      </c>
      <c r="F693" s="199">
        <v>1.4490000000000001</v>
      </c>
      <c r="H693" s="32"/>
    </row>
    <row r="694" spans="2:8" s="1" customFormat="1" ht="16.899999999999999" customHeight="1" x14ac:dyDescent="0.2">
      <c r="B694" s="32"/>
      <c r="C694" s="194" t="s">
        <v>713</v>
      </c>
      <c r="D694" s="195" t="s">
        <v>713</v>
      </c>
      <c r="E694" s="196" t="s">
        <v>1</v>
      </c>
      <c r="F694" s="197">
        <v>1</v>
      </c>
      <c r="H694" s="32"/>
    </row>
    <row r="695" spans="2:8" s="1" customFormat="1" ht="16.899999999999999" customHeight="1" x14ac:dyDescent="0.2">
      <c r="B695" s="32"/>
      <c r="C695" s="198" t="s">
        <v>713</v>
      </c>
      <c r="D695" s="198" t="s">
        <v>999</v>
      </c>
      <c r="E695" s="17" t="s">
        <v>1</v>
      </c>
      <c r="F695" s="199">
        <v>1</v>
      </c>
      <c r="H695" s="32"/>
    </row>
    <row r="696" spans="2:8" s="1" customFormat="1" ht="16.899999999999999" customHeight="1" x14ac:dyDescent="0.2">
      <c r="B696" s="32"/>
      <c r="C696" s="194" t="s">
        <v>1004</v>
      </c>
      <c r="D696" s="195" t="s">
        <v>1004</v>
      </c>
      <c r="E696" s="196" t="s">
        <v>1</v>
      </c>
      <c r="F696" s="197">
        <v>28</v>
      </c>
      <c r="H696" s="32"/>
    </row>
    <row r="697" spans="2:8" s="1" customFormat="1" ht="16.899999999999999" customHeight="1" x14ac:dyDescent="0.2">
      <c r="B697" s="32"/>
      <c r="C697" s="198" t="s">
        <v>1</v>
      </c>
      <c r="D697" s="198" t="s">
        <v>1003</v>
      </c>
      <c r="E697" s="17" t="s">
        <v>1</v>
      </c>
      <c r="F697" s="199">
        <v>0</v>
      </c>
      <c r="H697" s="32"/>
    </row>
    <row r="698" spans="2:8" s="1" customFormat="1" ht="16.899999999999999" customHeight="1" x14ac:dyDescent="0.2">
      <c r="B698" s="32"/>
      <c r="C698" s="198" t="s">
        <v>1004</v>
      </c>
      <c r="D698" s="198" t="s">
        <v>1005</v>
      </c>
      <c r="E698" s="17" t="s">
        <v>1</v>
      </c>
      <c r="F698" s="199">
        <v>28</v>
      </c>
      <c r="H698" s="32"/>
    </row>
    <row r="699" spans="2:8" s="1" customFormat="1" ht="16.899999999999999" customHeight="1" x14ac:dyDescent="0.2">
      <c r="B699" s="32"/>
      <c r="C699" s="194" t="s">
        <v>239</v>
      </c>
      <c r="D699" s="195" t="s">
        <v>239</v>
      </c>
      <c r="E699" s="196" t="s">
        <v>1</v>
      </c>
      <c r="F699" s="197">
        <v>390</v>
      </c>
      <c r="H699" s="32"/>
    </row>
    <row r="700" spans="2:8" s="1" customFormat="1" ht="16.899999999999999" customHeight="1" x14ac:dyDescent="0.2">
      <c r="B700" s="32"/>
      <c r="C700" s="198" t="s">
        <v>1</v>
      </c>
      <c r="D700" s="198" t="s">
        <v>872</v>
      </c>
      <c r="E700" s="17" t="s">
        <v>1</v>
      </c>
      <c r="F700" s="199">
        <v>0</v>
      </c>
      <c r="H700" s="32"/>
    </row>
    <row r="701" spans="2:8" s="1" customFormat="1" ht="16.899999999999999" customHeight="1" x14ac:dyDescent="0.2">
      <c r="B701" s="32"/>
      <c r="C701" s="198" t="s">
        <v>239</v>
      </c>
      <c r="D701" s="198" t="s">
        <v>873</v>
      </c>
      <c r="E701" s="17" t="s">
        <v>1</v>
      </c>
      <c r="F701" s="199">
        <v>390</v>
      </c>
      <c r="H701" s="32"/>
    </row>
    <row r="702" spans="2:8" s="1" customFormat="1" ht="16.899999999999999" customHeight="1" x14ac:dyDescent="0.2">
      <c r="B702" s="32"/>
      <c r="C702" s="200" t="s">
        <v>2414</v>
      </c>
      <c r="H702" s="32"/>
    </row>
    <row r="703" spans="2:8" s="1" customFormat="1" ht="22.5" x14ac:dyDescent="0.2">
      <c r="B703" s="32"/>
      <c r="C703" s="198" t="s">
        <v>868</v>
      </c>
      <c r="D703" s="198" t="s">
        <v>869</v>
      </c>
      <c r="E703" s="17" t="s">
        <v>237</v>
      </c>
      <c r="F703" s="199">
        <v>968.99199999999996</v>
      </c>
      <c r="H703" s="32"/>
    </row>
    <row r="704" spans="2:8" s="1" customFormat="1" ht="16.899999999999999" customHeight="1" x14ac:dyDescent="0.2">
      <c r="B704" s="32"/>
      <c r="C704" s="194" t="s">
        <v>296</v>
      </c>
      <c r="D704" s="195" t="s">
        <v>296</v>
      </c>
      <c r="E704" s="196" t="s">
        <v>1</v>
      </c>
      <c r="F704" s="197">
        <v>21.75</v>
      </c>
      <c r="H704" s="32"/>
    </row>
    <row r="705" spans="2:8" s="1" customFormat="1" ht="16.899999999999999" customHeight="1" x14ac:dyDescent="0.2">
      <c r="B705" s="32"/>
      <c r="C705" s="198" t="s">
        <v>1</v>
      </c>
      <c r="D705" s="198" t="s">
        <v>1037</v>
      </c>
      <c r="E705" s="17" t="s">
        <v>1</v>
      </c>
      <c r="F705" s="199">
        <v>0</v>
      </c>
      <c r="H705" s="32"/>
    </row>
    <row r="706" spans="2:8" s="1" customFormat="1" ht="16.899999999999999" customHeight="1" x14ac:dyDescent="0.2">
      <c r="B706" s="32"/>
      <c r="C706" s="198" t="s">
        <v>296</v>
      </c>
      <c r="D706" s="198" t="s">
        <v>1038</v>
      </c>
      <c r="E706" s="17" t="s">
        <v>1</v>
      </c>
      <c r="F706" s="199">
        <v>21.75</v>
      </c>
      <c r="H706" s="32"/>
    </row>
    <row r="707" spans="2:8" s="1" customFormat="1" ht="16.899999999999999" customHeight="1" x14ac:dyDescent="0.2">
      <c r="B707" s="32"/>
      <c r="C707" s="194" t="s">
        <v>301</v>
      </c>
      <c r="D707" s="195" t="s">
        <v>301</v>
      </c>
      <c r="E707" s="196" t="s">
        <v>1</v>
      </c>
      <c r="F707" s="197">
        <v>1.8720000000000001</v>
      </c>
      <c r="H707" s="32"/>
    </row>
    <row r="708" spans="2:8" s="1" customFormat="1" ht="16.899999999999999" customHeight="1" x14ac:dyDescent="0.2">
      <c r="B708" s="32"/>
      <c r="C708" s="198" t="s">
        <v>1</v>
      </c>
      <c r="D708" s="198" t="s">
        <v>1042</v>
      </c>
      <c r="E708" s="17" t="s">
        <v>1</v>
      </c>
      <c r="F708" s="199">
        <v>0</v>
      </c>
      <c r="H708" s="32"/>
    </row>
    <row r="709" spans="2:8" s="1" customFormat="1" ht="16.899999999999999" customHeight="1" x14ac:dyDescent="0.2">
      <c r="B709" s="32"/>
      <c r="C709" s="198" t="s">
        <v>301</v>
      </c>
      <c r="D709" s="198" t="s">
        <v>1043</v>
      </c>
      <c r="E709" s="17" t="s">
        <v>1</v>
      </c>
      <c r="F709" s="199">
        <v>1.8720000000000001</v>
      </c>
      <c r="H709" s="32"/>
    </row>
    <row r="710" spans="2:8" s="1" customFormat="1" ht="16.899999999999999" customHeight="1" x14ac:dyDescent="0.2">
      <c r="B710" s="32"/>
      <c r="C710" s="194" t="s">
        <v>306</v>
      </c>
      <c r="D710" s="195" t="s">
        <v>306</v>
      </c>
      <c r="E710" s="196" t="s">
        <v>1</v>
      </c>
      <c r="F710" s="197">
        <v>12.48</v>
      </c>
      <c r="H710" s="32"/>
    </row>
    <row r="711" spans="2:8" s="1" customFormat="1" ht="16.899999999999999" customHeight="1" x14ac:dyDescent="0.2">
      <c r="B711" s="32"/>
      <c r="C711" s="198" t="s">
        <v>1</v>
      </c>
      <c r="D711" s="198" t="s">
        <v>1042</v>
      </c>
      <c r="E711" s="17" t="s">
        <v>1</v>
      </c>
      <c r="F711" s="199">
        <v>0</v>
      </c>
      <c r="H711" s="32"/>
    </row>
    <row r="712" spans="2:8" s="1" customFormat="1" ht="16.899999999999999" customHeight="1" x14ac:dyDescent="0.2">
      <c r="B712" s="32"/>
      <c r="C712" s="198" t="s">
        <v>306</v>
      </c>
      <c r="D712" s="198" t="s">
        <v>1047</v>
      </c>
      <c r="E712" s="17" t="s">
        <v>1</v>
      </c>
      <c r="F712" s="199">
        <v>12.48</v>
      </c>
      <c r="H712" s="32"/>
    </row>
    <row r="713" spans="2:8" s="1" customFormat="1" ht="16.899999999999999" customHeight="1" x14ac:dyDescent="0.2">
      <c r="B713" s="32"/>
      <c r="C713" s="194" t="s">
        <v>312</v>
      </c>
      <c r="D713" s="195" t="s">
        <v>312</v>
      </c>
      <c r="E713" s="196" t="s">
        <v>1</v>
      </c>
      <c r="F713" s="197">
        <v>12.48</v>
      </c>
      <c r="H713" s="32"/>
    </row>
    <row r="714" spans="2:8" s="1" customFormat="1" ht="16.899999999999999" customHeight="1" x14ac:dyDescent="0.2">
      <c r="B714" s="32"/>
      <c r="C714" s="198" t="s">
        <v>1</v>
      </c>
      <c r="D714" s="198" t="s">
        <v>1042</v>
      </c>
      <c r="E714" s="17" t="s">
        <v>1</v>
      </c>
      <c r="F714" s="199">
        <v>0</v>
      </c>
      <c r="H714" s="32"/>
    </row>
    <row r="715" spans="2:8" s="1" customFormat="1" ht="16.899999999999999" customHeight="1" x14ac:dyDescent="0.2">
      <c r="B715" s="32"/>
      <c r="C715" s="198" t="s">
        <v>312</v>
      </c>
      <c r="D715" s="198" t="s">
        <v>1047</v>
      </c>
      <c r="E715" s="17" t="s">
        <v>1</v>
      </c>
      <c r="F715" s="199">
        <v>12.48</v>
      </c>
      <c r="H715" s="32"/>
    </row>
    <row r="716" spans="2:8" s="1" customFormat="1" ht="16.899999999999999" customHeight="1" x14ac:dyDescent="0.2">
      <c r="B716" s="32"/>
      <c r="C716" s="194" t="s">
        <v>94</v>
      </c>
      <c r="D716" s="195" t="s">
        <v>94</v>
      </c>
      <c r="E716" s="196" t="s">
        <v>1</v>
      </c>
      <c r="F716" s="197">
        <v>0.22500000000000001</v>
      </c>
      <c r="H716" s="32"/>
    </row>
    <row r="717" spans="2:8" s="1" customFormat="1" ht="16.899999999999999" customHeight="1" x14ac:dyDescent="0.2">
      <c r="B717" s="32"/>
      <c r="C717" s="198" t="s">
        <v>1</v>
      </c>
      <c r="D717" s="198" t="s">
        <v>1054</v>
      </c>
      <c r="E717" s="17" t="s">
        <v>1</v>
      </c>
      <c r="F717" s="199">
        <v>0</v>
      </c>
      <c r="H717" s="32"/>
    </row>
    <row r="718" spans="2:8" s="1" customFormat="1" ht="16.899999999999999" customHeight="1" x14ac:dyDescent="0.2">
      <c r="B718" s="32"/>
      <c r="C718" s="198" t="s">
        <v>94</v>
      </c>
      <c r="D718" s="198" t="s">
        <v>1055</v>
      </c>
      <c r="E718" s="17" t="s">
        <v>1</v>
      </c>
      <c r="F718" s="199">
        <v>0.22500000000000001</v>
      </c>
      <c r="H718" s="32"/>
    </row>
    <row r="719" spans="2:8" s="1" customFormat="1" ht="16.899999999999999" customHeight="1" x14ac:dyDescent="0.2">
      <c r="B719" s="32"/>
      <c r="C719" s="194" t="s">
        <v>714</v>
      </c>
      <c r="D719" s="195" t="s">
        <v>714</v>
      </c>
      <c r="E719" s="196" t="s">
        <v>1</v>
      </c>
      <c r="F719" s="197">
        <v>484.49599999999998</v>
      </c>
      <c r="H719" s="32"/>
    </row>
    <row r="720" spans="2:8" s="1" customFormat="1" ht="16.899999999999999" customHeight="1" x14ac:dyDescent="0.2">
      <c r="B720" s="32"/>
      <c r="C720" s="198" t="s">
        <v>714</v>
      </c>
      <c r="D720" s="198" t="s">
        <v>880</v>
      </c>
      <c r="E720" s="17" t="s">
        <v>1</v>
      </c>
      <c r="F720" s="199">
        <v>484.49599999999998</v>
      </c>
      <c r="H720" s="32"/>
    </row>
    <row r="721" spans="2:8" s="1" customFormat="1" ht="16.899999999999999" customHeight="1" x14ac:dyDescent="0.2">
      <c r="B721" s="32"/>
      <c r="C721" s="194" t="s">
        <v>327</v>
      </c>
      <c r="D721" s="195" t="s">
        <v>327</v>
      </c>
      <c r="E721" s="196" t="s">
        <v>1</v>
      </c>
      <c r="F721" s="197">
        <v>24.135000000000002</v>
      </c>
      <c r="H721" s="32"/>
    </row>
    <row r="722" spans="2:8" s="1" customFormat="1" ht="16.899999999999999" customHeight="1" x14ac:dyDescent="0.2">
      <c r="B722" s="32"/>
      <c r="C722" s="198" t="s">
        <v>1</v>
      </c>
      <c r="D722" s="198" t="s">
        <v>966</v>
      </c>
      <c r="E722" s="17" t="s">
        <v>1</v>
      </c>
      <c r="F722" s="199">
        <v>0</v>
      </c>
      <c r="H722" s="32"/>
    </row>
    <row r="723" spans="2:8" s="1" customFormat="1" ht="16.899999999999999" customHeight="1" x14ac:dyDescent="0.2">
      <c r="B723" s="32"/>
      <c r="C723" s="198" t="s">
        <v>327</v>
      </c>
      <c r="D723" s="198" t="s">
        <v>1059</v>
      </c>
      <c r="E723" s="17" t="s">
        <v>1</v>
      </c>
      <c r="F723" s="199">
        <v>24.135000000000002</v>
      </c>
      <c r="H723" s="32"/>
    </row>
    <row r="724" spans="2:8" s="1" customFormat="1" ht="16.899999999999999" customHeight="1" x14ac:dyDescent="0.2">
      <c r="B724" s="32"/>
      <c r="C724" s="200" t="s">
        <v>2414</v>
      </c>
      <c r="H724" s="32"/>
    </row>
    <row r="725" spans="2:8" s="1" customFormat="1" ht="16.899999999999999" customHeight="1" x14ac:dyDescent="0.2">
      <c r="B725" s="32"/>
      <c r="C725" s="198" t="s">
        <v>1056</v>
      </c>
      <c r="D725" s="198" t="s">
        <v>1057</v>
      </c>
      <c r="E725" s="17" t="s">
        <v>215</v>
      </c>
      <c r="F725" s="199">
        <v>18.600000000000001</v>
      </c>
      <c r="H725" s="32"/>
    </row>
    <row r="726" spans="2:8" s="1" customFormat="1" ht="16.899999999999999" customHeight="1" x14ac:dyDescent="0.2">
      <c r="B726" s="32"/>
      <c r="C726" s="194" t="s">
        <v>335</v>
      </c>
      <c r="D726" s="195" t="s">
        <v>335</v>
      </c>
      <c r="E726" s="196" t="s">
        <v>1</v>
      </c>
      <c r="F726" s="197">
        <v>13.904999999999999</v>
      </c>
      <c r="H726" s="32"/>
    </row>
    <row r="727" spans="2:8" s="1" customFormat="1" ht="16.899999999999999" customHeight="1" x14ac:dyDescent="0.2">
      <c r="B727" s="32"/>
      <c r="C727" s="198" t="s">
        <v>1</v>
      </c>
      <c r="D727" s="198" t="s">
        <v>966</v>
      </c>
      <c r="E727" s="17" t="s">
        <v>1</v>
      </c>
      <c r="F727" s="199">
        <v>0</v>
      </c>
      <c r="H727" s="32"/>
    </row>
    <row r="728" spans="2:8" s="1" customFormat="1" ht="16.899999999999999" customHeight="1" x14ac:dyDescent="0.2">
      <c r="B728" s="32"/>
      <c r="C728" s="198" t="s">
        <v>335</v>
      </c>
      <c r="D728" s="198" t="s">
        <v>1066</v>
      </c>
      <c r="E728" s="17" t="s">
        <v>1</v>
      </c>
      <c r="F728" s="199">
        <v>13.904999999999999</v>
      </c>
      <c r="H728" s="32"/>
    </row>
    <row r="729" spans="2:8" s="1" customFormat="1" ht="16.899999999999999" customHeight="1" x14ac:dyDescent="0.2">
      <c r="B729" s="32"/>
      <c r="C729" s="194" t="s">
        <v>342</v>
      </c>
      <c r="D729" s="195" t="s">
        <v>342</v>
      </c>
      <c r="E729" s="196" t="s">
        <v>1</v>
      </c>
      <c r="F729" s="197">
        <v>48</v>
      </c>
      <c r="H729" s="32"/>
    </row>
    <row r="730" spans="2:8" s="1" customFormat="1" ht="16.899999999999999" customHeight="1" x14ac:dyDescent="0.2">
      <c r="B730" s="32"/>
      <c r="C730" s="198" t="s">
        <v>342</v>
      </c>
      <c r="D730" s="198" t="s">
        <v>1070</v>
      </c>
      <c r="E730" s="17" t="s">
        <v>1</v>
      </c>
      <c r="F730" s="199">
        <v>48</v>
      </c>
      <c r="H730" s="32"/>
    </row>
    <row r="731" spans="2:8" s="1" customFormat="1" ht="16.899999999999999" customHeight="1" x14ac:dyDescent="0.2">
      <c r="B731" s="32"/>
      <c r="C731" s="194" t="s">
        <v>347</v>
      </c>
      <c r="D731" s="195" t="s">
        <v>347</v>
      </c>
      <c r="E731" s="196" t="s">
        <v>1</v>
      </c>
      <c r="F731" s="197">
        <v>59.52</v>
      </c>
      <c r="H731" s="32"/>
    </row>
    <row r="732" spans="2:8" s="1" customFormat="1" ht="16.899999999999999" customHeight="1" x14ac:dyDescent="0.2">
      <c r="B732" s="32"/>
      <c r="C732" s="198" t="s">
        <v>1</v>
      </c>
      <c r="D732" s="198" t="s">
        <v>1075</v>
      </c>
      <c r="E732" s="17" t="s">
        <v>1</v>
      </c>
      <c r="F732" s="199">
        <v>0</v>
      </c>
      <c r="H732" s="32"/>
    </row>
    <row r="733" spans="2:8" s="1" customFormat="1" ht="16.899999999999999" customHeight="1" x14ac:dyDescent="0.2">
      <c r="B733" s="32"/>
      <c r="C733" s="198" t="s">
        <v>347</v>
      </c>
      <c r="D733" s="198" t="s">
        <v>1076</v>
      </c>
      <c r="E733" s="17" t="s">
        <v>1</v>
      </c>
      <c r="F733" s="199">
        <v>59.52</v>
      </c>
      <c r="H733" s="32"/>
    </row>
    <row r="734" spans="2:8" s="1" customFormat="1" ht="16.899999999999999" customHeight="1" x14ac:dyDescent="0.2">
      <c r="B734" s="32"/>
      <c r="C734" s="194" t="s">
        <v>355</v>
      </c>
      <c r="D734" s="195" t="s">
        <v>355</v>
      </c>
      <c r="E734" s="196" t="s">
        <v>1</v>
      </c>
      <c r="F734" s="197">
        <v>89.28</v>
      </c>
      <c r="H734" s="32"/>
    </row>
    <row r="735" spans="2:8" s="1" customFormat="1" ht="16.899999999999999" customHeight="1" x14ac:dyDescent="0.2">
      <c r="B735" s="32"/>
      <c r="C735" s="198" t="s">
        <v>1</v>
      </c>
      <c r="D735" s="198" t="s">
        <v>1080</v>
      </c>
      <c r="E735" s="17" t="s">
        <v>1</v>
      </c>
      <c r="F735" s="199">
        <v>0</v>
      </c>
      <c r="H735" s="32"/>
    </row>
    <row r="736" spans="2:8" s="1" customFormat="1" ht="16.899999999999999" customHeight="1" x14ac:dyDescent="0.2">
      <c r="B736" s="32"/>
      <c r="C736" s="198" t="s">
        <v>355</v>
      </c>
      <c r="D736" s="198" t="s">
        <v>1081</v>
      </c>
      <c r="E736" s="17" t="s">
        <v>1</v>
      </c>
      <c r="F736" s="199">
        <v>89.28</v>
      </c>
      <c r="H736" s="32"/>
    </row>
    <row r="737" spans="2:8" s="1" customFormat="1" ht="16.899999999999999" customHeight="1" x14ac:dyDescent="0.2">
      <c r="B737" s="32"/>
      <c r="C737" s="194" t="s">
        <v>364</v>
      </c>
      <c r="D737" s="195" t="s">
        <v>364</v>
      </c>
      <c r="E737" s="196" t="s">
        <v>1</v>
      </c>
      <c r="F737" s="197">
        <v>3.125</v>
      </c>
      <c r="H737" s="32"/>
    </row>
    <row r="738" spans="2:8" s="1" customFormat="1" ht="16.899999999999999" customHeight="1" x14ac:dyDescent="0.2">
      <c r="B738" s="32"/>
      <c r="C738" s="198" t="s">
        <v>1</v>
      </c>
      <c r="D738" s="198" t="s">
        <v>1085</v>
      </c>
      <c r="E738" s="17" t="s">
        <v>1</v>
      </c>
      <c r="F738" s="199">
        <v>0</v>
      </c>
      <c r="H738" s="32"/>
    </row>
    <row r="739" spans="2:8" s="1" customFormat="1" ht="16.899999999999999" customHeight="1" x14ac:dyDescent="0.2">
      <c r="B739" s="32"/>
      <c r="C739" s="198" t="s">
        <v>364</v>
      </c>
      <c r="D739" s="198" t="s">
        <v>1086</v>
      </c>
      <c r="E739" s="17" t="s">
        <v>1</v>
      </c>
      <c r="F739" s="199">
        <v>3.125</v>
      </c>
      <c r="H739" s="32"/>
    </row>
    <row r="740" spans="2:8" s="1" customFormat="1" ht="16.899999999999999" customHeight="1" x14ac:dyDescent="0.2">
      <c r="B740" s="32"/>
      <c r="C740" s="200" t="s">
        <v>2414</v>
      </c>
      <c r="H740" s="32"/>
    </row>
    <row r="741" spans="2:8" s="1" customFormat="1" ht="16.899999999999999" customHeight="1" x14ac:dyDescent="0.2">
      <c r="B741" s="32"/>
      <c r="C741" s="198" t="s">
        <v>1082</v>
      </c>
      <c r="D741" s="198" t="s">
        <v>1083</v>
      </c>
      <c r="E741" s="17" t="s">
        <v>237</v>
      </c>
      <c r="F741" s="199">
        <v>9.1809999999999992</v>
      </c>
      <c r="H741" s="32"/>
    </row>
    <row r="742" spans="2:8" s="1" customFormat="1" ht="16.899999999999999" customHeight="1" x14ac:dyDescent="0.2">
      <c r="B742" s="32"/>
      <c r="C742" s="194" t="s">
        <v>370</v>
      </c>
      <c r="D742" s="195" t="s">
        <v>370</v>
      </c>
      <c r="E742" s="196" t="s">
        <v>1</v>
      </c>
      <c r="F742" s="197">
        <v>28.405000000000001</v>
      </c>
      <c r="H742" s="32"/>
    </row>
    <row r="743" spans="2:8" s="1" customFormat="1" ht="16.899999999999999" customHeight="1" x14ac:dyDescent="0.2">
      <c r="B743" s="32"/>
      <c r="C743" s="198" t="s">
        <v>1</v>
      </c>
      <c r="D743" s="198" t="s">
        <v>1085</v>
      </c>
      <c r="E743" s="17" t="s">
        <v>1</v>
      </c>
      <c r="F743" s="199">
        <v>0</v>
      </c>
      <c r="H743" s="32"/>
    </row>
    <row r="744" spans="2:8" s="1" customFormat="1" ht="16.899999999999999" customHeight="1" x14ac:dyDescent="0.2">
      <c r="B744" s="32"/>
      <c r="C744" s="198" t="s">
        <v>370</v>
      </c>
      <c r="D744" s="198" t="s">
        <v>1097</v>
      </c>
      <c r="E744" s="17" t="s">
        <v>1</v>
      </c>
      <c r="F744" s="199">
        <v>28.405000000000001</v>
      </c>
      <c r="H744" s="32"/>
    </row>
    <row r="745" spans="2:8" s="1" customFormat="1" ht="16.899999999999999" customHeight="1" x14ac:dyDescent="0.2">
      <c r="B745" s="32"/>
      <c r="C745" s="200" t="s">
        <v>2414</v>
      </c>
      <c r="H745" s="32"/>
    </row>
    <row r="746" spans="2:8" s="1" customFormat="1" ht="16.899999999999999" customHeight="1" x14ac:dyDescent="0.2">
      <c r="B746" s="32"/>
      <c r="C746" s="198" t="s">
        <v>1094</v>
      </c>
      <c r="D746" s="198" t="s">
        <v>1095</v>
      </c>
      <c r="E746" s="17" t="s">
        <v>215</v>
      </c>
      <c r="F746" s="199">
        <v>59.945</v>
      </c>
      <c r="H746" s="32"/>
    </row>
    <row r="747" spans="2:8" s="1" customFormat="1" ht="16.899999999999999" customHeight="1" x14ac:dyDescent="0.2">
      <c r="B747" s="32"/>
      <c r="C747" s="194" t="s">
        <v>384</v>
      </c>
      <c r="D747" s="195" t="s">
        <v>384</v>
      </c>
      <c r="E747" s="196" t="s">
        <v>1</v>
      </c>
      <c r="F747" s="197">
        <v>1.2410000000000001</v>
      </c>
      <c r="H747" s="32"/>
    </row>
    <row r="748" spans="2:8" s="1" customFormat="1" ht="16.899999999999999" customHeight="1" x14ac:dyDescent="0.2">
      <c r="B748" s="32"/>
      <c r="C748" s="198" t="s">
        <v>384</v>
      </c>
      <c r="D748" s="198" t="s">
        <v>1111</v>
      </c>
      <c r="E748" s="17" t="s">
        <v>1</v>
      </c>
      <c r="F748" s="199">
        <v>1.2410000000000001</v>
      </c>
      <c r="H748" s="32"/>
    </row>
    <row r="749" spans="2:8" s="1" customFormat="1" ht="16.899999999999999" customHeight="1" x14ac:dyDescent="0.2">
      <c r="B749" s="32"/>
      <c r="C749" s="194" t="s">
        <v>390</v>
      </c>
      <c r="D749" s="195" t="s">
        <v>390</v>
      </c>
      <c r="E749" s="196" t="s">
        <v>1</v>
      </c>
      <c r="F749" s="197">
        <v>173</v>
      </c>
      <c r="H749" s="32"/>
    </row>
    <row r="750" spans="2:8" s="1" customFormat="1" ht="16.899999999999999" customHeight="1" x14ac:dyDescent="0.2">
      <c r="B750" s="32"/>
      <c r="C750" s="198" t="s">
        <v>390</v>
      </c>
      <c r="D750" s="198" t="s">
        <v>1116</v>
      </c>
      <c r="E750" s="17" t="s">
        <v>1</v>
      </c>
      <c r="F750" s="199">
        <v>173</v>
      </c>
      <c r="H750" s="32"/>
    </row>
    <row r="751" spans="2:8" s="1" customFormat="1" ht="16.899999999999999" customHeight="1" x14ac:dyDescent="0.2">
      <c r="B751" s="32"/>
      <c r="C751" s="194" t="s">
        <v>396</v>
      </c>
      <c r="D751" s="195" t="s">
        <v>396</v>
      </c>
      <c r="E751" s="196" t="s">
        <v>1</v>
      </c>
      <c r="F751" s="197">
        <v>173</v>
      </c>
      <c r="H751" s="32"/>
    </row>
    <row r="752" spans="2:8" s="1" customFormat="1" ht="16.899999999999999" customHeight="1" x14ac:dyDescent="0.2">
      <c r="B752" s="32"/>
      <c r="C752" s="198" t="s">
        <v>396</v>
      </c>
      <c r="D752" s="198" t="s">
        <v>1116</v>
      </c>
      <c r="E752" s="17" t="s">
        <v>1</v>
      </c>
      <c r="F752" s="199">
        <v>173</v>
      </c>
      <c r="H752" s="32"/>
    </row>
    <row r="753" spans="2:8" s="1" customFormat="1" ht="16.899999999999999" customHeight="1" x14ac:dyDescent="0.2">
      <c r="B753" s="32"/>
      <c r="C753" s="194" t="s">
        <v>402</v>
      </c>
      <c r="D753" s="195" t="s">
        <v>402</v>
      </c>
      <c r="E753" s="196" t="s">
        <v>1</v>
      </c>
      <c r="F753" s="197">
        <v>19.503</v>
      </c>
      <c r="H753" s="32"/>
    </row>
    <row r="754" spans="2:8" s="1" customFormat="1" ht="16.899999999999999" customHeight="1" x14ac:dyDescent="0.2">
      <c r="B754" s="32"/>
      <c r="C754" s="198" t="s">
        <v>402</v>
      </c>
      <c r="D754" s="198" t="s">
        <v>1123</v>
      </c>
      <c r="E754" s="17" t="s">
        <v>1</v>
      </c>
      <c r="F754" s="199">
        <v>19.503</v>
      </c>
      <c r="H754" s="32"/>
    </row>
    <row r="755" spans="2:8" s="1" customFormat="1" ht="16.899999999999999" customHeight="1" x14ac:dyDescent="0.2">
      <c r="B755" s="32"/>
      <c r="C755" s="194" t="s">
        <v>407</v>
      </c>
      <c r="D755" s="195" t="s">
        <v>407</v>
      </c>
      <c r="E755" s="196" t="s">
        <v>1</v>
      </c>
      <c r="F755" s="197">
        <v>173</v>
      </c>
      <c r="H755" s="32"/>
    </row>
    <row r="756" spans="2:8" s="1" customFormat="1" ht="16.899999999999999" customHeight="1" x14ac:dyDescent="0.2">
      <c r="B756" s="32"/>
      <c r="C756" s="198" t="s">
        <v>407</v>
      </c>
      <c r="D756" s="198" t="s">
        <v>1116</v>
      </c>
      <c r="E756" s="17" t="s">
        <v>1</v>
      </c>
      <c r="F756" s="199">
        <v>173</v>
      </c>
      <c r="H756" s="32"/>
    </row>
    <row r="757" spans="2:8" s="1" customFormat="1" ht="16.899999999999999" customHeight="1" x14ac:dyDescent="0.2">
      <c r="B757" s="32"/>
      <c r="C757" s="194" t="s">
        <v>415</v>
      </c>
      <c r="D757" s="195" t="s">
        <v>415</v>
      </c>
      <c r="E757" s="196" t="s">
        <v>1</v>
      </c>
      <c r="F757" s="197">
        <v>173</v>
      </c>
      <c r="H757" s="32"/>
    </row>
    <row r="758" spans="2:8" s="1" customFormat="1" ht="16.899999999999999" customHeight="1" x14ac:dyDescent="0.2">
      <c r="B758" s="32"/>
      <c r="C758" s="198" t="s">
        <v>415</v>
      </c>
      <c r="D758" s="198" t="s">
        <v>1116</v>
      </c>
      <c r="E758" s="17" t="s">
        <v>1</v>
      </c>
      <c r="F758" s="199">
        <v>173</v>
      </c>
      <c r="H758" s="32"/>
    </row>
    <row r="759" spans="2:8" s="1" customFormat="1" ht="16.899999999999999" customHeight="1" x14ac:dyDescent="0.2">
      <c r="B759" s="32"/>
      <c r="C759" s="194" t="s">
        <v>424</v>
      </c>
      <c r="D759" s="195" t="s">
        <v>424</v>
      </c>
      <c r="E759" s="196" t="s">
        <v>1</v>
      </c>
      <c r="F759" s="197">
        <v>296.82499999999999</v>
      </c>
      <c r="H759" s="32"/>
    </row>
    <row r="760" spans="2:8" s="1" customFormat="1" ht="16.899999999999999" customHeight="1" x14ac:dyDescent="0.2">
      <c r="B760" s="32"/>
      <c r="C760" s="198" t="s">
        <v>424</v>
      </c>
      <c r="D760" s="198" t="s">
        <v>1138</v>
      </c>
      <c r="E760" s="17" t="s">
        <v>1</v>
      </c>
      <c r="F760" s="199">
        <v>296.82499999999999</v>
      </c>
      <c r="H760" s="32"/>
    </row>
    <row r="761" spans="2:8" s="1" customFormat="1" ht="16.899999999999999" customHeight="1" x14ac:dyDescent="0.2">
      <c r="B761" s="32"/>
      <c r="C761" s="194" t="s">
        <v>429</v>
      </c>
      <c r="D761" s="195" t="s">
        <v>429</v>
      </c>
      <c r="E761" s="196" t="s">
        <v>1</v>
      </c>
      <c r="F761" s="197">
        <v>93.123999999999995</v>
      </c>
      <c r="H761" s="32"/>
    </row>
    <row r="762" spans="2:8" s="1" customFormat="1" ht="16.899999999999999" customHeight="1" x14ac:dyDescent="0.2">
      <c r="B762" s="32"/>
      <c r="C762" s="198" t="s">
        <v>429</v>
      </c>
      <c r="D762" s="198" t="s">
        <v>1142</v>
      </c>
      <c r="E762" s="17" t="s">
        <v>1</v>
      </c>
      <c r="F762" s="199">
        <v>93.123999999999995</v>
      </c>
      <c r="H762" s="32"/>
    </row>
    <row r="763" spans="2:8" s="1" customFormat="1" ht="16.899999999999999" customHeight="1" x14ac:dyDescent="0.2">
      <c r="B763" s="32"/>
      <c r="C763" s="194" t="s">
        <v>435</v>
      </c>
      <c r="D763" s="195" t="s">
        <v>435</v>
      </c>
      <c r="E763" s="196" t="s">
        <v>1</v>
      </c>
      <c r="F763" s="197">
        <v>203.70099999999999</v>
      </c>
      <c r="H763" s="32"/>
    </row>
    <row r="764" spans="2:8" s="1" customFormat="1" ht="16.899999999999999" customHeight="1" x14ac:dyDescent="0.2">
      <c r="B764" s="32"/>
      <c r="C764" s="198" t="s">
        <v>435</v>
      </c>
      <c r="D764" s="198" t="s">
        <v>1146</v>
      </c>
      <c r="E764" s="17" t="s">
        <v>1</v>
      </c>
      <c r="F764" s="199">
        <v>203.70099999999999</v>
      </c>
      <c r="H764" s="32"/>
    </row>
    <row r="765" spans="2:8" s="1" customFormat="1" ht="16.899999999999999" customHeight="1" x14ac:dyDescent="0.2">
      <c r="B765" s="32"/>
      <c r="C765" s="194" t="s">
        <v>443</v>
      </c>
      <c r="D765" s="195" t="s">
        <v>443</v>
      </c>
      <c r="E765" s="196" t="s">
        <v>1</v>
      </c>
      <c r="F765" s="197">
        <v>407.40199999999999</v>
      </c>
      <c r="H765" s="32"/>
    </row>
    <row r="766" spans="2:8" s="1" customFormat="1" ht="16.899999999999999" customHeight="1" x14ac:dyDescent="0.2">
      <c r="B766" s="32"/>
      <c r="C766" s="198" t="s">
        <v>443</v>
      </c>
      <c r="D766" s="198" t="s">
        <v>1150</v>
      </c>
      <c r="E766" s="17" t="s">
        <v>1</v>
      </c>
      <c r="F766" s="199">
        <v>407.40199999999999</v>
      </c>
      <c r="H766" s="32"/>
    </row>
    <row r="767" spans="2:8" s="1" customFormat="1" ht="16.899999999999999" customHeight="1" x14ac:dyDescent="0.2">
      <c r="B767" s="32"/>
      <c r="C767" s="194" t="s">
        <v>449</v>
      </c>
      <c r="D767" s="195" t="s">
        <v>449</v>
      </c>
      <c r="E767" s="196" t="s">
        <v>1</v>
      </c>
      <c r="F767" s="197">
        <v>58.57</v>
      </c>
      <c r="H767" s="32"/>
    </row>
    <row r="768" spans="2:8" s="1" customFormat="1" ht="16.899999999999999" customHeight="1" x14ac:dyDescent="0.2">
      <c r="B768" s="32"/>
      <c r="C768" s="198" t="s">
        <v>449</v>
      </c>
      <c r="D768" s="198" t="s">
        <v>1155</v>
      </c>
      <c r="E768" s="17" t="s">
        <v>1</v>
      </c>
      <c r="F768" s="199">
        <v>58.57</v>
      </c>
      <c r="H768" s="32"/>
    </row>
    <row r="769" spans="2:8" s="1" customFormat="1" ht="16.899999999999999" customHeight="1" x14ac:dyDescent="0.2">
      <c r="B769" s="32"/>
      <c r="C769" s="194" t="s">
        <v>461</v>
      </c>
      <c r="D769" s="195" t="s">
        <v>461</v>
      </c>
      <c r="E769" s="196" t="s">
        <v>1</v>
      </c>
      <c r="F769" s="197">
        <v>156.035</v>
      </c>
      <c r="H769" s="32"/>
    </row>
    <row r="770" spans="2:8" s="1" customFormat="1" ht="16.899999999999999" customHeight="1" x14ac:dyDescent="0.2">
      <c r="B770" s="32"/>
      <c r="C770" s="198" t="s">
        <v>1</v>
      </c>
      <c r="D770" s="198" t="s">
        <v>1162</v>
      </c>
      <c r="E770" s="17" t="s">
        <v>1</v>
      </c>
      <c r="F770" s="199">
        <v>0</v>
      </c>
      <c r="H770" s="32"/>
    </row>
    <row r="771" spans="2:8" s="1" customFormat="1" ht="16.899999999999999" customHeight="1" x14ac:dyDescent="0.2">
      <c r="B771" s="32"/>
      <c r="C771" s="198" t="s">
        <v>461</v>
      </c>
      <c r="D771" s="198" t="s">
        <v>1163</v>
      </c>
      <c r="E771" s="17" t="s">
        <v>1</v>
      </c>
      <c r="F771" s="199">
        <v>156.035</v>
      </c>
      <c r="H771" s="32"/>
    </row>
    <row r="772" spans="2:8" s="1" customFormat="1" ht="16.899999999999999" customHeight="1" x14ac:dyDescent="0.2">
      <c r="B772" s="32"/>
      <c r="C772" s="200" t="s">
        <v>2414</v>
      </c>
      <c r="H772" s="32"/>
    </row>
    <row r="773" spans="2:8" s="1" customFormat="1" ht="16.899999999999999" customHeight="1" x14ac:dyDescent="0.2">
      <c r="B773" s="32"/>
      <c r="C773" s="198" t="s">
        <v>1159</v>
      </c>
      <c r="D773" s="198" t="s">
        <v>1160</v>
      </c>
      <c r="E773" s="17" t="s">
        <v>215</v>
      </c>
      <c r="F773" s="199">
        <v>578.40899999999999</v>
      </c>
      <c r="H773" s="32"/>
    </row>
    <row r="774" spans="2:8" s="1" customFormat="1" ht="16.899999999999999" customHeight="1" x14ac:dyDescent="0.2">
      <c r="B774" s="32"/>
      <c r="C774" s="194" t="s">
        <v>467</v>
      </c>
      <c r="D774" s="195" t="s">
        <v>467</v>
      </c>
      <c r="E774" s="196" t="s">
        <v>1</v>
      </c>
      <c r="F774" s="197">
        <v>78.018000000000001</v>
      </c>
      <c r="H774" s="32"/>
    </row>
    <row r="775" spans="2:8" s="1" customFormat="1" ht="16.899999999999999" customHeight="1" x14ac:dyDescent="0.2">
      <c r="B775" s="32"/>
      <c r="C775" s="198" t="s">
        <v>467</v>
      </c>
      <c r="D775" s="198" t="s">
        <v>1172</v>
      </c>
      <c r="E775" s="17" t="s">
        <v>1</v>
      </c>
      <c r="F775" s="199">
        <v>78.018000000000001</v>
      </c>
      <c r="H775" s="32"/>
    </row>
    <row r="776" spans="2:8" s="1" customFormat="1" ht="16.899999999999999" customHeight="1" x14ac:dyDescent="0.2">
      <c r="B776" s="32"/>
      <c r="C776" s="200" t="s">
        <v>2414</v>
      </c>
      <c r="H776" s="32"/>
    </row>
    <row r="777" spans="2:8" s="1" customFormat="1" ht="16.899999999999999" customHeight="1" x14ac:dyDescent="0.2">
      <c r="B777" s="32"/>
      <c r="C777" s="198" t="s">
        <v>1169</v>
      </c>
      <c r="D777" s="198" t="s">
        <v>1170</v>
      </c>
      <c r="E777" s="17" t="s">
        <v>215</v>
      </c>
      <c r="F777" s="199">
        <v>308.96899999999999</v>
      </c>
      <c r="H777" s="32"/>
    </row>
    <row r="778" spans="2:8" s="1" customFormat="1" ht="16.899999999999999" customHeight="1" x14ac:dyDescent="0.2">
      <c r="B778" s="32"/>
      <c r="C778" s="194" t="s">
        <v>483</v>
      </c>
      <c r="D778" s="195" t="s">
        <v>483</v>
      </c>
      <c r="E778" s="196" t="s">
        <v>1</v>
      </c>
      <c r="F778" s="197">
        <v>25.37</v>
      </c>
      <c r="H778" s="32"/>
    </row>
    <row r="779" spans="2:8" s="1" customFormat="1" ht="16.899999999999999" customHeight="1" x14ac:dyDescent="0.2">
      <c r="B779" s="32"/>
      <c r="C779" s="198" t="s">
        <v>1</v>
      </c>
      <c r="D779" s="198" t="s">
        <v>1184</v>
      </c>
      <c r="E779" s="17" t="s">
        <v>1</v>
      </c>
      <c r="F779" s="199">
        <v>0</v>
      </c>
      <c r="H779" s="32"/>
    </row>
    <row r="780" spans="2:8" s="1" customFormat="1" ht="16.899999999999999" customHeight="1" x14ac:dyDescent="0.2">
      <c r="B780" s="32"/>
      <c r="C780" s="198" t="s">
        <v>483</v>
      </c>
      <c r="D780" s="198" t="s">
        <v>1185</v>
      </c>
      <c r="E780" s="17" t="s">
        <v>1</v>
      </c>
      <c r="F780" s="199">
        <v>25.37</v>
      </c>
      <c r="H780" s="32"/>
    </row>
    <row r="781" spans="2:8" s="1" customFormat="1" ht="16.899999999999999" customHeight="1" x14ac:dyDescent="0.2">
      <c r="B781" s="32"/>
      <c r="C781" s="200" t="s">
        <v>2414</v>
      </c>
      <c r="H781" s="32"/>
    </row>
    <row r="782" spans="2:8" s="1" customFormat="1" ht="16.899999999999999" customHeight="1" x14ac:dyDescent="0.2">
      <c r="B782" s="32"/>
      <c r="C782" s="198" t="s">
        <v>1181</v>
      </c>
      <c r="D782" s="198" t="s">
        <v>1182</v>
      </c>
      <c r="E782" s="17" t="s">
        <v>230</v>
      </c>
      <c r="F782" s="199">
        <v>94.27</v>
      </c>
      <c r="H782" s="32"/>
    </row>
    <row r="783" spans="2:8" s="1" customFormat="1" ht="16.899999999999999" customHeight="1" x14ac:dyDescent="0.2">
      <c r="B783" s="32"/>
      <c r="C783" s="194" t="s">
        <v>96</v>
      </c>
      <c r="D783" s="195" t="s">
        <v>96</v>
      </c>
      <c r="E783" s="196" t="s">
        <v>1</v>
      </c>
      <c r="F783" s="197">
        <v>25.37</v>
      </c>
      <c r="H783" s="32"/>
    </row>
    <row r="784" spans="2:8" s="1" customFormat="1" ht="16.899999999999999" customHeight="1" x14ac:dyDescent="0.2">
      <c r="B784" s="32"/>
      <c r="C784" s="198" t="s">
        <v>1</v>
      </c>
      <c r="D784" s="198" t="s">
        <v>1184</v>
      </c>
      <c r="E784" s="17" t="s">
        <v>1</v>
      </c>
      <c r="F784" s="199">
        <v>0</v>
      </c>
      <c r="H784" s="32"/>
    </row>
    <row r="785" spans="2:8" s="1" customFormat="1" ht="16.899999999999999" customHeight="1" x14ac:dyDescent="0.2">
      <c r="B785" s="32"/>
      <c r="C785" s="198" t="s">
        <v>96</v>
      </c>
      <c r="D785" s="198" t="s">
        <v>1185</v>
      </c>
      <c r="E785" s="17" t="s">
        <v>1</v>
      </c>
      <c r="F785" s="199">
        <v>25.37</v>
      </c>
      <c r="H785" s="32"/>
    </row>
    <row r="786" spans="2:8" s="1" customFormat="1" ht="16.899999999999999" customHeight="1" x14ac:dyDescent="0.2">
      <c r="B786" s="32"/>
      <c r="C786" s="200" t="s">
        <v>2414</v>
      </c>
      <c r="H786" s="32"/>
    </row>
    <row r="787" spans="2:8" s="1" customFormat="1" ht="16.899999999999999" customHeight="1" x14ac:dyDescent="0.2">
      <c r="B787" s="32"/>
      <c r="C787" s="198" t="s">
        <v>1189</v>
      </c>
      <c r="D787" s="198" t="s">
        <v>1190</v>
      </c>
      <c r="E787" s="17" t="s">
        <v>230</v>
      </c>
      <c r="F787" s="199">
        <v>130.27000000000001</v>
      </c>
      <c r="H787" s="32"/>
    </row>
    <row r="788" spans="2:8" s="1" customFormat="1" ht="16.899999999999999" customHeight="1" x14ac:dyDescent="0.2">
      <c r="B788" s="32"/>
      <c r="C788" s="194" t="s">
        <v>99</v>
      </c>
      <c r="D788" s="195" t="s">
        <v>99</v>
      </c>
      <c r="E788" s="196" t="s">
        <v>1</v>
      </c>
      <c r="F788" s="197">
        <v>7.17</v>
      </c>
      <c r="H788" s="32"/>
    </row>
    <row r="789" spans="2:8" s="1" customFormat="1" ht="16.899999999999999" customHeight="1" x14ac:dyDescent="0.2">
      <c r="B789" s="32"/>
      <c r="C789" s="198" t="s">
        <v>1</v>
      </c>
      <c r="D789" s="198" t="s">
        <v>1184</v>
      </c>
      <c r="E789" s="17" t="s">
        <v>1</v>
      </c>
      <c r="F789" s="199">
        <v>0</v>
      </c>
      <c r="H789" s="32"/>
    </row>
    <row r="790" spans="2:8" s="1" customFormat="1" ht="16.899999999999999" customHeight="1" x14ac:dyDescent="0.2">
      <c r="B790" s="32"/>
      <c r="C790" s="198" t="s">
        <v>99</v>
      </c>
      <c r="D790" s="198" t="s">
        <v>1199</v>
      </c>
      <c r="E790" s="17" t="s">
        <v>1</v>
      </c>
      <c r="F790" s="199">
        <v>7.17</v>
      </c>
      <c r="H790" s="32"/>
    </row>
    <row r="791" spans="2:8" s="1" customFormat="1" ht="16.899999999999999" customHeight="1" x14ac:dyDescent="0.2">
      <c r="B791" s="32"/>
      <c r="C791" s="200" t="s">
        <v>2414</v>
      </c>
      <c r="H791" s="32"/>
    </row>
    <row r="792" spans="2:8" s="1" customFormat="1" ht="16.899999999999999" customHeight="1" x14ac:dyDescent="0.2">
      <c r="B792" s="32"/>
      <c r="C792" s="198" t="s">
        <v>1196</v>
      </c>
      <c r="D792" s="198" t="s">
        <v>1197</v>
      </c>
      <c r="E792" s="17" t="s">
        <v>230</v>
      </c>
      <c r="F792" s="199">
        <v>28.82</v>
      </c>
      <c r="H792" s="32"/>
    </row>
    <row r="793" spans="2:8" s="1" customFormat="1" ht="16.899999999999999" customHeight="1" x14ac:dyDescent="0.2">
      <c r="B793" s="32"/>
      <c r="C793" s="194" t="s">
        <v>513</v>
      </c>
      <c r="D793" s="195" t="s">
        <v>513</v>
      </c>
      <c r="E793" s="196" t="s">
        <v>1</v>
      </c>
      <c r="F793" s="197">
        <v>7.17</v>
      </c>
      <c r="H793" s="32"/>
    </row>
    <row r="794" spans="2:8" s="1" customFormat="1" ht="16.899999999999999" customHeight="1" x14ac:dyDescent="0.2">
      <c r="B794" s="32"/>
      <c r="C794" s="198" t="s">
        <v>1</v>
      </c>
      <c r="D794" s="198" t="s">
        <v>1184</v>
      </c>
      <c r="E794" s="17" t="s">
        <v>1</v>
      </c>
      <c r="F794" s="199">
        <v>0</v>
      </c>
      <c r="H794" s="32"/>
    </row>
    <row r="795" spans="2:8" s="1" customFormat="1" ht="16.899999999999999" customHeight="1" x14ac:dyDescent="0.2">
      <c r="B795" s="32"/>
      <c r="C795" s="198" t="s">
        <v>513</v>
      </c>
      <c r="D795" s="198" t="s">
        <v>1199</v>
      </c>
      <c r="E795" s="17" t="s">
        <v>1</v>
      </c>
      <c r="F795" s="199">
        <v>7.17</v>
      </c>
      <c r="H795" s="32"/>
    </row>
    <row r="796" spans="2:8" s="1" customFormat="1" ht="16.899999999999999" customHeight="1" x14ac:dyDescent="0.2">
      <c r="B796" s="32"/>
      <c r="C796" s="200" t="s">
        <v>2414</v>
      </c>
      <c r="H796" s="32"/>
    </row>
    <row r="797" spans="2:8" s="1" customFormat="1" ht="16.899999999999999" customHeight="1" x14ac:dyDescent="0.2">
      <c r="B797" s="32"/>
      <c r="C797" s="198" t="s">
        <v>1201</v>
      </c>
      <c r="D797" s="198" t="s">
        <v>1202</v>
      </c>
      <c r="E797" s="17" t="s">
        <v>230</v>
      </c>
      <c r="F797" s="199">
        <v>28.82</v>
      </c>
      <c r="H797" s="32"/>
    </row>
    <row r="798" spans="2:8" s="1" customFormat="1" ht="16.899999999999999" customHeight="1" x14ac:dyDescent="0.2">
      <c r="B798" s="32"/>
      <c r="C798" s="194" t="s">
        <v>1211</v>
      </c>
      <c r="D798" s="195" t="s">
        <v>1211</v>
      </c>
      <c r="E798" s="196" t="s">
        <v>1</v>
      </c>
      <c r="F798" s="197">
        <v>20.375</v>
      </c>
      <c r="H798" s="32"/>
    </row>
    <row r="799" spans="2:8" s="1" customFormat="1" ht="16.899999999999999" customHeight="1" x14ac:dyDescent="0.2">
      <c r="B799" s="32"/>
      <c r="C799" s="198" t="s">
        <v>1</v>
      </c>
      <c r="D799" s="198" t="s">
        <v>1210</v>
      </c>
      <c r="E799" s="17" t="s">
        <v>1</v>
      </c>
      <c r="F799" s="199">
        <v>0</v>
      </c>
      <c r="H799" s="32"/>
    </row>
    <row r="800" spans="2:8" s="1" customFormat="1" ht="16.899999999999999" customHeight="1" x14ac:dyDescent="0.2">
      <c r="B800" s="32"/>
      <c r="C800" s="198" t="s">
        <v>1211</v>
      </c>
      <c r="D800" s="198" t="s">
        <v>1212</v>
      </c>
      <c r="E800" s="17" t="s">
        <v>1</v>
      </c>
      <c r="F800" s="199">
        <v>20.375</v>
      </c>
      <c r="H800" s="32"/>
    </row>
    <row r="801" spans="2:8" s="1" customFormat="1" ht="16.899999999999999" customHeight="1" x14ac:dyDescent="0.2">
      <c r="B801" s="32"/>
      <c r="C801" s="194" t="s">
        <v>532</v>
      </c>
      <c r="D801" s="195" t="s">
        <v>532</v>
      </c>
      <c r="E801" s="196" t="s">
        <v>1</v>
      </c>
      <c r="F801" s="197">
        <v>195.56899999999999</v>
      </c>
      <c r="H801" s="32"/>
    </row>
    <row r="802" spans="2:8" s="1" customFormat="1" ht="16.899999999999999" customHeight="1" x14ac:dyDescent="0.2">
      <c r="B802" s="32"/>
      <c r="C802" s="198" t="s">
        <v>1</v>
      </c>
      <c r="D802" s="198" t="s">
        <v>888</v>
      </c>
      <c r="E802" s="17" t="s">
        <v>1</v>
      </c>
      <c r="F802" s="199">
        <v>0</v>
      </c>
      <c r="H802" s="32"/>
    </row>
    <row r="803" spans="2:8" s="1" customFormat="1" ht="16.899999999999999" customHeight="1" x14ac:dyDescent="0.2">
      <c r="B803" s="32"/>
      <c r="C803" s="198" t="s">
        <v>532</v>
      </c>
      <c r="D803" s="198" t="s">
        <v>889</v>
      </c>
      <c r="E803" s="17" t="s">
        <v>1</v>
      </c>
      <c r="F803" s="199">
        <v>195.56899999999999</v>
      </c>
      <c r="H803" s="32"/>
    </row>
    <row r="804" spans="2:8" s="1" customFormat="1" ht="16.899999999999999" customHeight="1" x14ac:dyDescent="0.2">
      <c r="B804" s="32"/>
      <c r="C804" s="200" t="s">
        <v>2414</v>
      </c>
      <c r="H804" s="32"/>
    </row>
    <row r="805" spans="2:8" s="1" customFormat="1" ht="16.899999999999999" customHeight="1" x14ac:dyDescent="0.2">
      <c r="B805" s="32"/>
      <c r="C805" s="198" t="s">
        <v>885</v>
      </c>
      <c r="D805" s="198" t="s">
        <v>886</v>
      </c>
      <c r="E805" s="17" t="s">
        <v>215</v>
      </c>
      <c r="F805" s="199">
        <v>592.32600000000002</v>
      </c>
      <c r="H805" s="32"/>
    </row>
    <row r="806" spans="2:8" s="1" customFormat="1" ht="16.899999999999999" customHeight="1" x14ac:dyDescent="0.2">
      <c r="B806" s="32"/>
      <c r="C806" s="194" t="s">
        <v>1217</v>
      </c>
      <c r="D806" s="195" t="s">
        <v>1217</v>
      </c>
      <c r="E806" s="196" t="s">
        <v>1</v>
      </c>
      <c r="F806" s="197">
        <v>78.018000000000001</v>
      </c>
      <c r="H806" s="32"/>
    </row>
    <row r="807" spans="2:8" s="1" customFormat="1" ht="16.899999999999999" customHeight="1" x14ac:dyDescent="0.2">
      <c r="B807" s="32"/>
      <c r="C807" s="198" t="s">
        <v>1217</v>
      </c>
      <c r="D807" s="198" t="s">
        <v>1172</v>
      </c>
      <c r="E807" s="17" t="s">
        <v>1</v>
      </c>
      <c r="F807" s="199">
        <v>78.018000000000001</v>
      </c>
      <c r="H807" s="32"/>
    </row>
    <row r="808" spans="2:8" s="1" customFormat="1" ht="16.899999999999999" customHeight="1" x14ac:dyDescent="0.2">
      <c r="B808" s="32"/>
      <c r="C808" s="200" t="s">
        <v>2414</v>
      </c>
      <c r="H808" s="32"/>
    </row>
    <row r="809" spans="2:8" s="1" customFormat="1" ht="16.899999999999999" customHeight="1" x14ac:dyDescent="0.2">
      <c r="B809" s="32"/>
      <c r="C809" s="198" t="s">
        <v>1214</v>
      </c>
      <c r="D809" s="198" t="s">
        <v>1215</v>
      </c>
      <c r="E809" s="17" t="s">
        <v>215</v>
      </c>
      <c r="F809" s="199">
        <v>248.96199999999999</v>
      </c>
      <c r="H809" s="32"/>
    </row>
    <row r="810" spans="2:8" s="1" customFormat="1" ht="16.899999999999999" customHeight="1" x14ac:dyDescent="0.2">
      <c r="B810" s="32"/>
      <c r="C810" s="194" t="s">
        <v>1224</v>
      </c>
      <c r="D810" s="195" t="s">
        <v>1224</v>
      </c>
      <c r="E810" s="196" t="s">
        <v>1</v>
      </c>
      <c r="F810" s="197">
        <v>131.33000000000001</v>
      </c>
      <c r="H810" s="32"/>
    </row>
    <row r="811" spans="2:8" s="1" customFormat="1" ht="16.899999999999999" customHeight="1" x14ac:dyDescent="0.2">
      <c r="B811" s="32"/>
      <c r="C811" s="198" t="s">
        <v>1224</v>
      </c>
      <c r="D811" s="198" t="s">
        <v>1225</v>
      </c>
      <c r="E811" s="17" t="s">
        <v>1</v>
      </c>
      <c r="F811" s="199">
        <v>131.33000000000001</v>
      </c>
      <c r="H811" s="32"/>
    </row>
    <row r="812" spans="2:8" s="1" customFormat="1" ht="16.899999999999999" customHeight="1" x14ac:dyDescent="0.2">
      <c r="B812" s="32"/>
      <c r="C812" s="194" t="s">
        <v>1238</v>
      </c>
      <c r="D812" s="195" t="s">
        <v>1238</v>
      </c>
      <c r="E812" s="196" t="s">
        <v>1</v>
      </c>
      <c r="F812" s="197">
        <v>19.503</v>
      </c>
      <c r="H812" s="32"/>
    </row>
    <row r="813" spans="2:8" s="1" customFormat="1" ht="16.899999999999999" customHeight="1" x14ac:dyDescent="0.2">
      <c r="B813" s="32"/>
      <c r="C813" s="198" t="s">
        <v>1238</v>
      </c>
      <c r="D813" s="198" t="s">
        <v>1239</v>
      </c>
      <c r="E813" s="17" t="s">
        <v>1</v>
      </c>
      <c r="F813" s="199">
        <v>19.503</v>
      </c>
      <c r="H813" s="32"/>
    </row>
    <row r="814" spans="2:8" s="1" customFormat="1" ht="16.899999999999999" customHeight="1" x14ac:dyDescent="0.2">
      <c r="B814" s="32"/>
      <c r="C814" s="194" t="s">
        <v>1243</v>
      </c>
      <c r="D814" s="195" t="s">
        <v>1243</v>
      </c>
      <c r="E814" s="196" t="s">
        <v>1</v>
      </c>
      <c r="F814" s="197">
        <v>1</v>
      </c>
      <c r="H814" s="32"/>
    </row>
    <row r="815" spans="2:8" s="1" customFormat="1" ht="16.899999999999999" customHeight="1" x14ac:dyDescent="0.2">
      <c r="B815" s="32"/>
      <c r="C815" s="198" t="s">
        <v>1243</v>
      </c>
      <c r="D815" s="198" t="s">
        <v>1244</v>
      </c>
      <c r="E815" s="17" t="s">
        <v>1</v>
      </c>
      <c r="F815" s="199">
        <v>1</v>
      </c>
      <c r="H815" s="32"/>
    </row>
    <row r="816" spans="2:8" s="1" customFormat="1" ht="16.899999999999999" customHeight="1" x14ac:dyDescent="0.2">
      <c r="B816" s="32"/>
      <c r="C816" s="200" t="s">
        <v>2414</v>
      </c>
      <c r="H816" s="32"/>
    </row>
    <row r="817" spans="2:8" s="1" customFormat="1" ht="16.899999999999999" customHeight="1" x14ac:dyDescent="0.2">
      <c r="B817" s="32"/>
      <c r="C817" s="198" t="s">
        <v>1240</v>
      </c>
      <c r="D817" s="198" t="s">
        <v>1241</v>
      </c>
      <c r="E817" s="17" t="s">
        <v>294</v>
      </c>
      <c r="F817" s="199">
        <v>9</v>
      </c>
      <c r="H817" s="32"/>
    </row>
    <row r="818" spans="2:8" s="1" customFormat="1" ht="16.899999999999999" customHeight="1" x14ac:dyDescent="0.2">
      <c r="B818" s="32"/>
      <c r="C818" s="194" t="s">
        <v>1253</v>
      </c>
      <c r="D818" s="195" t="s">
        <v>1253</v>
      </c>
      <c r="E818" s="196" t="s">
        <v>1</v>
      </c>
      <c r="F818" s="197">
        <v>1</v>
      </c>
      <c r="H818" s="32"/>
    </row>
    <row r="819" spans="2:8" s="1" customFormat="1" ht="16.899999999999999" customHeight="1" x14ac:dyDescent="0.2">
      <c r="B819" s="32"/>
      <c r="C819" s="198" t="s">
        <v>1253</v>
      </c>
      <c r="D819" s="198" t="s">
        <v>1254</v>
      </c>
      <c r="E819" s="17" t="s">
        <v>1</v>
      </c>
      <c r="F819" s="199">
        <v>1</v>
      </c>
      <c r="H819" s="32"/>
    </row>
    <row r="820" spans="2:8" s="1" customFormat="1" ht="16.899999999999999" customHeight="1" x14ac:dyDescent="0.2">
      <c r="B820" s="32"/>
      <c r="C820" s="194" t="s">
        <v>1259</v>
      </c>
      <c r="D820" s="195" t="s">
        <v>1259</v>
      </c>
      <c r="E820" s="196" t="s">
        <v>1</v>
      </c>
      <c r="F820" s="197">
        <v>4</v>
      </c>
      <c r="H820" s="32"/>
    </row>
    <row r="821" spans="2:8" s="1" customFormat="1" ht="16.899999999999999" customHeight="1" x14ac:dyDescent="0.2">
      <c r="B821" s="32"/>
      <c r="C821" s="198" t="s">
        <v>1259</v>
      </c>
      <c r="D821" s="198" t="s">
        <v>1260</v>
      </c>
      <c r="E821" s="17" t="s">
        <v>1</v>
      </c>
      <c r="F821" s="199">
        <v>4</v>
      </c>
      <c r="H821" s="32"/>
    </row>
    <row r="822" spans="2:8" s="1" customFormat="1" ht="16.899999999999999" customHeight="1" x14ac:dyDescent="0.2">
      <c r="B822" s="32"/>
      <c r="C822" s="194" t="s">
        <v>1265</v>
      </c>
      <c r="D822" s="195" t="s">
        <v>1265</v>
      </c>
      <c r="E822" s="196" t="s">
        <v>1</v>
      </c>
      <c r="F822" s="197">
        <v>1</v>
      </c>
      <c r="H822" s="32"/>
    </row>
    <row r="823" spans="2:8" s="1" customFormat="1" ht="16.899999999999999" customHeight="1" x14ac:dyDescent="0.2">
      <c r="B823" s="32"/>
      <c r="C823" s="198" t="s">
        <v>1265</v>
      </c>
      <c r="D823" s="198" t="s">
        <v>1246</v>
      </c>
      <c r="E823" s="17" t="s">
        <v>1</v>
      </c>
      <c r="F823" s="199">
        <v>1</v>
      </c>
      <c r="H823" s="32"/>
    </row>
    <row r="824" spans="2:8" s="1" customFormat="1" ht="16.899999999999999" customHeight="1" x14ac:dyDescent="0.2">
      <c r="B824" s="32"/>
      <c r="C824" s="194" t="s">
        <v>1270</v>
      </c>
      <c r="D824" s="195" t="s">
        <v>1270</v>
      </c>
      <c r="E824" s="196" t="s">
        <v>1</v>
      </c>
      <c r="F824" s="197">
        <v>3</v>
      </c>
      <c r="H824" s="32"/>
    </row>
    <row r="825" spans="2:8" s="1" customFormat="1" ht="16.899999999999999" customHeight="1" x14ac:dyDescent="0.2">
      <c r="B825" s="32"/>
      <c r="C825" s="198" t="s">
        <v>1270</v>
      </c>
      <c r="D825" s="198" t="s">
        <v>1271</v>
      </c>
      <c r="E825" s="17" t="s">
        <v>1</v>
      </c>
      <c r="F825" s="199">
        <v>3</v>
      </c>
      <c r="H825" s="32"/>
    </row>
    <row r="826" spans="2:8" s="1" customFormat="1" ht="16.899999999999999" customHeight="1" x14ac:dyDescent="0.2">
      <c r="B826" s="32"/>
      <c r="C826" s="194" t="s">
        <v>2051</v>
      </c>
      <c r="D826" s="195" t="s">
        <v>2051</v>
      </c>
      <c r="E826" s="196" t="s">
        <v>1</v>
      </c>
      <c r="F826" s="197">
        <v>3</v>
      </c>
      <c r="H826" s="32"/>
    </row>
    <row r="827" spans="2:8" s="1" customFormat="1" ht="16.899999999999999" customHeight="1" x14ac:dyDescent="0.2">
      <c r="B827" s="32"/>
      <c r="C827" s="198" t="s">
        <v>2051</v>
      </c>
      <c r="D827" s="198" t="s">
        <v>2052</v>
      </c>
      <c r="E827" s="17" t="s">
        <v>1</v>
      </c>
      <c r="F827" s="199">
        <v>3</v>
      </c>
      <c r="H827" s="32"/>
    </row>
    <row r="828" spans="2:8" s="1" customFormat="1" ht="16.899999999999999" customHeight="1" x14ac:dyDescent="0.2">
      <c r="B828" s="32"/>
      <c r="C828" s="194" t="s">
        <v>2061</v>
      </c>
      <c r="D828" s="195" t="s">
        <v>2061</v>
      </c>
      <c r="E828" s="196" t="s">
        <v>1</v>
      </c>
      <c r="F828" s="197">
        <v>39.005000000000003</v>
      </c>
      <c r="H828" s="32"/>
    </row>
    <row r="829" spans="2:8" s="1" customFormat="1" ht="16.899999999999999" customHeight="1" x14ac:dyDescent="0.2">
      <c r="B829" s="32"/>
      <c r="C829" s="198" t="s">
        <v>2061</v>
      </c>
      <c r="D829" s="198" t="s">
        <v>2062</v>
      </c>
      <c r="E829" s="17" t="s">
        <v>1</v>
      </c>
      <c r="F829" s="199">
        <v>39.005000000000003</v>
      </c>
      <c r="H829" s="32"/>
    </row>
    <row r="830" spans="2:8" s="1" customFormat="1" ht="16.899999999999999" customHeight="1" x14ac:dyDescent="0.2">
      <c r="B830" s="32"/>
      <c r="C830" s="194" t="s">
        <v>2073</v>
      </c>
      <c r="D830" s="195" t="s">
        <v>2073</v>
      </c>
      <c r="E830" s="196" t="s">
        <v>1</v>
      </c>
      <c r="F830" s="197">
        <v>19.503</v>
      </c>
      <c r="H830" s="32"/>
    </row>
    <row r="831" spans="2:8" s="1" customFormat="1" ht="16.899999999999999" customHeight="1" x14ac:dyDescent="0.2">
      <c r="B831" s="32"/>
      <c r="C831" s="198" t="s">
        <v>2073</v>
      </c>
      <c r="D831" s="198" t="s">
        <v>1123</v>
      </c>
      <c r="E831" s="17" t="s">
        <v>1</v>
      </c>
      <c r="F831" s="199">
        <v>19.503</v>
      </c>
      <c r="H831" s="32"/>
    </row>
    <row r="832" spans="2:8" s="1" customFormat="1" ht="16.899999999999999" customHeight="1" x14ac:dyDescent="0.2">
      <c r="B832" s="32"/>
      <c r="C832" s="194" t="s">
        <v>2079</v>
      </c>
      <c r="D832" s="195" t="s">
        <v>2079</v>
      </c>
      <c r="E832" s="196" t="s">
        <v>1</v>
      </c>
      <c r="F832" s="197">
        <v>238.56800000000001</v>
      </c>
      <c r="H832" s="32"/>
    </row>
    <row r="833" spans="2:8" s="1" customFormat="1" ht="16.899999999999999" customHeight="1" x14ac:dyDescent="0.2">
      <c r="B833" s="32"/>
      <c r="C833" s="198" t="s">
        <v>2079</v>
      </c>
      <c r="D833" s="198" t="s">
        <v>2080</v>
      </c>
      <c r="E833" s="17" t="s">
        <v>1</v>
      </c>
      <c r="F833" s="199">
        <v>238.56800000000001</v>
      </c>
      <c r="H833" s="32"/>
    </row>
    <row r="834" spans="2:8" s="1" customFormat="1" ht="16.899999999999999" customHeight="1" x14ac:dyDescent="0.2">
      <c r="B834" s="32"/>
      <c r="C834" s="194" t="s">
        <v>2086</v>
      </c>
      <c r="D834" s="195" t="s">
        <v>2086</v>
      </c>
      <c r="E834" s="196" t="s">
        <v>1</v>
      </c>
      <c r="F834" s="197">
        <v>14314.08</v>
      </c>
      <c r="H834" s="32"/>
    </row>
    <row r="835" spans="2:8" s="1" customFormat="1" ht="16.899999999999999" customHeight="1" x14ac:dyDescent="0.2">
      <c r="B835" s="32"/>
      <c r="C835" s="198" t="s">
        <v>2086</v>
      </c>
      <c r="D835" s="198" t="s">
        <v>2087</v>
      </c>
      <c r="E835" s="17" t="s">
        <v>1</v>
      </c>
      <c r="F835" s="199">
        <v>14314.08</v>
      </c>
      <c r="H835" s="32"/>
    </row>
    <row r="836" spans="2:8" s="1" customFormat="1" ht="16.899999999999999" customHeight="1" x14ac:dyDescent="0.2">
      <c r="B836" s="32"/>
      <c r="C836" s="194" t="s">
        <v>2101</v>
      </c>
      <c r="D836" s="195" t="s">
        <v>2101</v>
      </c>
      <c r="E836" s="196" t="s">
        <v>1</v>
      </c>
      <c r="F836" s="197">
        <v>180</v>
      </c>
      <c r="H836" s="32"/>
    </row>
    <row r="837" spans="2:8" s="1" customFormat="1" ht="16.899999999999999" customHeight="1" x14ac:dyDescent="0.2">
      <c r="B837" s="32"/>
      <c r="C837" s="198" t="s">
        <v>2101</v>
      </c>
      <c r="D837" s="198" t="s">
        <v>2102</v>
      </c>
      <c r="E837" s="17" t="s">
        <v>1</v>
      </c>
      <c r="F837" s="199">
        <v>180</v>
      </c>
      <c r="H837" s="32"/>
    </row>
    <row r="838" spans="2:8" s="1" customFormat="1" ht="16.899999999999999" customHeight="1" x14ac:dyDescent="0.2">
      <c r="B838" s="32"/>
      <c r="C838" s="194" t="s">
        <v>903</v>
      </c>
      <c r="D838" s="195" t="s">
        <v>903</v>
      </c>
      <c r="E838" s="196" t="s">
        <v>1</v>
      </c>
      <c r="F838" s="197">
        <v>39.145000000000003</v>
      </c>
      <c r="H838" s="32"/>
    </row>
    <row r="839" spans="2:8" s="1" customFormat="1" ht="16.899999999999999" customHeight="1" x14ac:dyDescent="0.2">
      <c r="B839" s="32"/>
      <c r="C839" s="198" t="s">
        <v>1</v>
      </c>
      <c r="D839" s="198" t="s">
        <v>902</v>
      </c>
      <c r="E839" s="17" t="s">
        <v>1</v>
      </c>
      <c r="F839" s="199">
        <v>0</v>
      </c>
      <c r="H839" s="32"/>
    </row>
    <row r="840" spans="2:8" s="1" customFormat="1" ht="16.899999999999999" customHeight="1" x14ac:dyDescent="0.2">
      <c r="B840" s="32"/>
      <c r="C840" s="198" t="s">
        <v>903</v>
      </c>
      <c r="D840" s="198" t="s">
        <v>904</v>
      </c>
      <c r="E840" s="17" t="s">
        <v>1</v>
      </c>
      <c r="F840" s="199">
        <v>39.145000000000003</v>
      </c>
      <c r="H840" s="32"/>
    </row>
    <row r="841" spans="2:8" s="1" customFormat="1" ht="16.899999999999999" customHeight="1" x14ac:dyDescent="0.2">
      <c r="B841" s="32"/>
      <c r="C841" s="194" t="s">
        <v>2111</v>
      </c>
      <c r="D841" s="195" t="s">
        <v>2111</v>
      </c>
      <c r="E841" s="196" t="s">
        <v>1</v>
      </c>
      <c r="F841" s="197">
        <v>131.33000000000001</v>
      </c>
      <c r="H841" s="32"/>
    </row>
    <row r="842" spans="2:8" s="1" customFormat="1" ht="16.899999999999999" customHeight="1" x14ac:dyDescent="0.2">
      <c r="B842" s="32"/>
      <c r="C842" s="198" t="s">
        <v>2111</v>
      </c>
      <c r="D842" s="198" t="s">
        <v>1225</v>
      </c>
      <c r="E842" s="17" t="s">
        <v>1</v>
      </c>
      <c r="F842" s="199">
        <v>131.33000000000001</v>
      </c>
      <c r="H842" s="32"/>
    </row>
    <row r="843" spans="2:8" s="1" customFormat="1" ht="16.899999999999999" customHeight="1" x14ac:dyDescent="0.2">
      <c r="B843" s="32"/>
      <c r="C843" s="194" t="s">
        <v>1278</v>
      </c>
      <c r="D843" s="195" t="s">
        <v>1278</v>
      </c>
      <c r="E843" s="196" t="s">
        <v>1</v>
      </c>
      <c r="F843" s="197">
        <v>167.44800000000001</v>
      </c>
      <c r="H843" s="32"/>
    </row>
    <row r="844" spans="2:8" s="1" customFormat="1" ht="16.899999999999999" customHeight="1" x14ac:dyDescent="0.2">
      <c r="B844" s="32"/>
      <c r="C844" s="198" t="s">
        <v>1278</v>
      </c>
      <c r="D844" s="198" t="s">
        <v>1279</v>
      </c>
      <c r="E844" s="17" t="s">
        <v>1</v>
      </c>
      <c r="F844" s="199">
        <v>167.44800000000001</v>
      </c>
      <c r="H844" s="32"/>
    </row>
    <row r="845" spans="2:8" s="1" customFormat="1" ht="16.899999999999999" customHeight="1" x14ac:dyDescent="0.2">
      <c r="B845" s="32"/>
      <c r="C845" s="194" t="s">
        <v>1284</v>
      </c>
      <c r="D845" s="195" t="s">
        <v>1284</v>
      </c>
      <c r="E845" s="196" t="s">
        <v>1</v>
      </c>
      <c r="F845" s="197">
        <v>58.57</v>
      </c>
      <c r="H845" s="32"/>
    </row>
    <row r="846" spans="2:8" s="1" customFormat="1" ht="16.899999999999999" customHeight="1" x14ac:dyDescent="0.2">
      <c r="B846" s="32"/>
      <c r="C846" s="198" t="s">
        <v>1284</v>
      </c>
      <c r="D846" s="198" t="s">
        <v>1155</v>
      </c>
      <c r="E846" s="17" t="s">
        <v>1</v>
      </c>
      <c r="F846" s="199">
        <v>58.57</v>
      </c>
      <c r="H846" s="32"/>
    </row>
    <row r="847" spans="2:8" s="1" customFormat="1" ht="16.899999999999999" customHeight="1" x14ac:dyDescent="0.2">
      <c r="B847" s="32"/>
      <c r="C847" s="194" t="s">
        <v>1290</v>
      </c>
      <c r="D847" s="195" t="s">
        <v>1290</v>
      </c>
      <c r="E847" s="196" t="s">
        <v>1</v>
      </c>
      <c r="F847" s="197">
        <v>9.0999999999999998E-2</v>
      </c>
      <c r="H847" s="32"/>
    </row>
    <row r="848" spans="2:8" s="1" customFormat="1" ht="16.899999999999999" customHeight="1" x14ac:dyDescent="0.2">
      <c r="B848" s="32"/>
      <c r="C848" s="198" t="s">
        <v>1290</v>
      </c>
      <c r="D848" s="198" t="s">
        <v>1291</v>
      </c>
      <c r="E848" s="17" t="s">
        <v>1</v>
      </c>
      <c r="F848" s="199">
        <v>9.0999999999999998E-2</v>
      </c>
      <c r="H848" s="32"/>
    </row>
    <row r="849" spans="2:8" s="1" customFormat="1" ht="16.899999999999999" customHeight="1" x14ac:dyDescent="0.2">
      <c r="B849" s="32"/>
      <c r="C849" s="194" t="s">
        <v>1302</v>
      </c>
      <c r="D849" s="195" t="s">
        <v>1302</v>
      </c>
      <c r="E849" s="196" t="s">
        <v>1</v>
      </c>
      <c r="F849" s="197">
        <v>192.565</v>
      </c>
      <c r="H849" s="32"/>
    </row>
    <row r="850" spans="2:8" s="1" customFormat="1" ht="16.899999999999999" customHeight="1" x14ac:dyDescent="0.2">
      <c r="B850" s="32"/>
      <c r="C850" s="198" t="s">
        <v>1302</v>
      </c>
      <c r="D850" s="198" t="s">
        <v>1303</v>
      </c>
      <c r="E850" s="17" t="s">
        <v>1</v>
      </c>
      <c r="F850" s="199">
        <v>192.565</v>
      </c>
      <c r="H850" s="32"/>
    </row>
    <row r="851" spans="2:8" s="1" customFormat="1" ht="16.899999999999999" customHeight="1" x14ac:dyDescent="0.2">
      <c r="B851" s="32"/>
      <c r="C851" s="194" t="s">
        <v>716</v>
      </c>
      <c r="D851" s="195" t="s">
        <v>716</v>
      </c>
      <c r="E851" s="196" t="s">
        <v>1</v>
      </c>
      <c r="F851" s="197">
        <v>183.10599999999999</v>
      </c>
      <c r="H851" s="32"/>
    </row>
    <row r="852" spans="2:8" s="1" customFormat="1" ht="16.899999999999999" customHeight="1" x14ac:dyDescent="0.2">
      <c r="B852" s="32"/>
      <c r="C852" s="198" t="s">
        <v>716</v>
      </c>
      <c r="D852" s="198" t="s">
        <v>1327</v>
      </c>
      <c r="E852" s="17" t="s">
        <v>1</v>
      </c>
      <c r="F852" s="199">
        <v>183.10599999999999</v>
      </c>
      <c r="H852" s="32"/>
    </row>
    <row r="853" spans="2:8" s="1" customFormat="1" ht="16.899999999999999" customHeight="1" x14ac:dyDescent="0.2">
      <c r="B853" s="32"/>
      <c r="C853" s="200" t="s">
        <v>2414</v>
      </c>
      <c r="H853" s="32"/>
    </row>
    <row r="854" spans="2:8" s="1" customFormat="1" ht="16.899999999999999" customHeight="1" x14ac:dyDescent="0.2">
      <c r="B854" s="32"/>
      <c r="C854" s="198" t="s">
        <v>1322</v>
      </c>
      <c r="D854" s="198" t="s">
        <v>1323</v>
      </c>
      <c r="E854" s="17" t="s">
        <v>215</v>
      </c>
      <c r="F854" s="199">
        <v>511.53500000000003</v>
      </c>
      <c r="H854" s="32"/>
    </row>
    <row r="855" spans="2:8" s="1" customFormat="1" ht="16.899999999999999" customHeight="1" x14ac:dyDescent="0.2">
      <c r="B855" s="32"/>
      <c r="C855" s="194" t="s">
        <v>718</v>
      </c>
      <c r="D855" s="195" t="s">
        <v>718</v>
      </c>
      <c r="E855" s="196" t="s">
        <v>1</v>
      </c>
      <c r="F855" s="197">
        <v>91.552999999999997</v>
      </c>
      <c r="H855" s="32"/>
    </row>
    <row r="856" spans="2:8" s="1" customFormat="1" ht="16.899999999999999" customHeight="1" x14ac:dyDescent="0.2">
      <c r="B856" s="32"/>
      <c r="C856" s="198" t="s">
        <v>718</v>
      </c>
      <c r="D856" s="198" t="s">
        <v>1336</v>
      </c>
      <c r="E856" s="17" t="s">
        <v>1</v>
      </c>
      <c r="F856" s="199">
        <v>91.552999999999997</v>
      </c>
      <c r="H856" s="32"/>
    </row>
    <row r="857" spans="2:8" s="1" customFormat="1" ht="16.899999999999999" customHeight="1" x14ac:dyDescent="0.2">
      <c r="B857" s="32"/>
      <c r="C857" s="200" t="s">
        <v>2414</v>
      </c>
      <c r="H857" s="32"/>
    </row>
    <row r="858" spans="2:8" s="1" customFormat="1" ht="16.899999999999999" customHeight="1" x14ac:dyDescent="0.2">
      <c r="B858" s="32"/>
      <c r="C858" s="198" t="s">
        <v>1331</v>
      </c>
      <c r="D858" s="198" t="s">
        <v>1332</v>
      </c>
      <c r="E858" s="17" t="s">
        <v>215</v>
      </c>
      <c r="F858" s="199">
        <v>281.34399999999999</v>
      </c>
      <c r="H858" s="32"/>
    </row>
    <row r="859" spans="2:8" s="1" customFormat="1" ht="16.899999999999999" customHeight="1" x14ac:dyDescent="0.2">
      <c r="B859" s="32"/>
      <c r="C859" s="194" t="s">
        <v>720</v>
      </c>
      <c r="D859" s="195" t="s">
        <v>720</v>
      </c>
      <c r="E859" s="196" t="s">
        <v>1</v>
      </c>
      <c r="F859" s="197">
        <v>91.552999999999997</v>
      </c>
      <c r="H859" s="32"/>
    </row>
    <row r="860" spans="2:8" s="1" customFormat="1" ht="16.899999999999999" customHeight="1" x14ac:dyDescent="0.2">
      <c r="B860" s="32"/>
      <c r="C860" s="198" t="s">
        <v>720</v>
      </c>
      <c r="D860" s="198" t="s">
        <v>1336</v>
      </c>
      <c r="E860" s="17" t="s">
        <v>1</v>
      </c>
      <c r="F860" s="199">
        <v>91.552999999999997</v>
      </c>
      <c r="H860" s="32"/>
    </row>
    <row r="861" spans="2:8" s="1" customFormat="1" ht="16.899999999999999" customHeight="1" x14ac:dyDescent="0.2">
      <c r="B861" s="32"/>
      <c r="C861" s="200" t="s">
        <v>2414</v>
      </c>
      <c r="H861" s="32"/>
    </row>
    <row r="862" spans="2:8" s="1" customFormat="1" ht="16.899999999999999" customHeight="1" x14ac:dyDescent="0.2">
      <c r="B862" s="32"/>
      <c r="C862" s="198" t="s">
        <v>1341</v>
      </c>
      <c r="D862" s="198" t="s">
        <v>1342</v>
      </c>
      <c r="E862" s="17" t="s">
        <v>215</v>
      </c>
      <c r="F862" s="199">
        <v>281.34399999999999</v>
      </c>
      <c r="H862" s="32"/>
    </row>
    <row r="863" spans="2:8" s="1" customFormat="1" ht="16.899999999999999" customHeight="1" x14ac:dyDescent="0.2">
      <c r="B863" s="32"/>
      <c r="C863" s="194" t="s">
        <v>913</v>
      </c>
      <c r="D863" s="195" t="s">
        <v>913</v>
      </c>
      <c r="E863" s="196" t="s">
        <v>1</v>
      </c>
      <c r="F863" s="197">
        <v>8.7859999999999996</v>
      </c>
      <c r="H863" s="32"/>
    </row>
    <row r="864" spans="2:8" s="1" customFormat="1" ht="16.899999999999999" customHeight="1" x14ac:dyDescent="0.2">
      <c r="B864" s="32"/>
      <c r="C864" s="198" t="s">
        <v>913</v>
      </c>
      <c r="D864" s="198" t="s">
        <v>914</v>
      </c>
      <c r="E864" s="17" t="s">
        <v>1</v>
      </c>
      <c r="F864" s="199">
        <v>8.7859999999999996</v>
      </c>
      <c r="H864" s="32"/>
    </row>
    <row r="865" spans="2:8" s="1" customFormat="1" ht="16.899999999999999" customHeight="1" x14ac:dyDescent="0.2">
      <c r="B865" s="32"/>
      <c r="C865" s="194" t="s">
        <v>721</v>
      </c>
      <c r="D865" s="195" t="s">
        <v>721</v>
      </c>
      <c r="E865" s="196" t="s">
        <v>1</v>
      </c>
      <c r="F865" s="197">
        <v>0.98199999999999998</v>
      </c>
      <c r="H865" s="32"/>
    </row>
    <row r="866" spans="2:8" s="1" customFormat="1" ht="16.899999999999999" customHeight="1" x14ac:dyDescent="0.2">
      <c r="B866" s="32"/>
      <c r="C866" s="198" t="s">
        <v>721</v>
      </c>
      <c r="D866" s="198" t="s">
        <v>1420</v>
      </c>
      <c r="E866" s="17" t="s">
        <v>1</v>
      </c>
      <c r="F866" s="199">
        <v>0.98199999999999998</v>
      </c>
      <c r="H866" s="32"/>
    </row>
    <row r="867" spans="2:8" s="1" customFormat="1" ht="16.899999999999999" customHeight="1" x14ac:dyDescent="0.2">
      <c r="B867" s="32"/>
      <c r="C867" s="200" t="s">
        <v>2414</v>
      </c>
      <c r="H867" s="32"/>
    </row>
    <row r="868" spans="2:8" s="1" customFormat="1" ht="16.899999999999999" customHeight="1" x14ac:dyDescent="0.2">
      <c r="B868" s="32"/>
      <c r="C868" s="198" t="s">
        <v>1414</v>
      </c>
      <c r="D868" s="198" t="s">
        <v>1415</v>
      </c>
      <c r="E868" s="17" t="s">
        <v>237</v>
      </c>
      <c r="F868" s="199">
        <v>17.254999999999999</v>
      </c>
      <c r="H868" s="32"/>
    </row>
    <row r="869" spans="2:8" s="1" customFormat="1" ht="16.899999999999999" customHeight="1" x14ac:dyDescent="0.2">
      <c r="B869" s="32"/>
      <c r="C869" s="194" t="s">
        <v>723</v>
      </c>
      <c r="D869" s="195" t="s">
        <v>723</v>
      </c>
      <c r="E869" s="196" t="s">
        <v>1</v>
      </c>
      <c r="F869" s="197">
        <v>0.98199999999999998</v>
      </c>
      <c r="H869" s="32"/>
    </row>
    <row r="870" spans="2:8" s="1" customFormat="1" ht="16.899999999999999" customHeight="1" x14ac:dyDescent="0.2">
      <c r="B870" s="32"/>
      <c r="C870" s="198" t="s">
        <v>723</v>
      </c>
      <c r="D870" s="198" t="s">
        <v>1420</v>
      </c>
      <c r="E870" s="17" t="s">
        <v>1</v>
      </c>
      <c r="F870" s="199">
        <v>0.98199999999999998</v>
      </c>
      <c r="H870" s="32"/>
    </row>
    <row r="871" spans="2:8" s="1" customFormat="1" ht="16.899999999999999" customHeight="1" x14ac:dyDescent="0.2">
      <c r="B871" s="32"/>
      <c r="C871" s="200" t="s">
        <v>2414</v>
      </c>
      <c r="H871" s="32"/>
    </row>
    <row r="872" spans="2:8" s="1" customFormat="1" ht="16.899999999999999" customHeight="1" x14ac:dyDescent="0.2">
      <c r="B872" s="32"/>
      <c r="C872" s="198" t="s">
        <v>1452</v>
      </c>
      <c r="D872" s="198" t="s">
        <v>1453</v>
      </c>
      <c r="E872" s="17" t="s">
        <v>237</v>
      </c>
      <c r="F872" s="199">
        <v>3.617</v>
      </c>
      <c r="H872" s="32"/>
    </row>
    <row r="873" spans="2:8" s="1" customFormat="1" ht="16.899999999999999" customHeight="1" x14ac:dyDescent="0.2">
      <c r="B873" s="32"/>
      <c r="C873" s="194" t="s">
        <v>724</v>
      </c>
      <c r="D873" s="195" t="s">
        <v>724</v>
      </c>
      <c r="E873" s="196" t="s">
        <v>1</v>
      </c>
      <c r="F873" s="197">
        <v>10.63</v>
      </c>
      <c r="H873" s="32"/>
    </row>
    <row r="874" spans="2:8" s="1" customFormat="1" ht="16.899999999999999" customHeight="1" x14ac:dyDescent="0.2">
      <c r="B874" s="32"/>
      <c r="C874" s="198" t="s">
        <v>724</v>
      </c>
      <c r="D874" s="198" t="s">
        <v>1501</v>
      </c>
      <c r="E874" s="17" t="s">
        <v>1</v>
      </c>
      <c r="F874" s="199">
        <v>10.63</v>
      </c>
      <c r="H874" s="32"/>
    </row>
    <row r="875" spans="2:8" s="1" customFormat="1" ht="16.899999999999999" customHeight="1" x14ac:dyDescent="0.2">
      <c r="B875" s="32"/>
      <c r="C875" s="200" t="s">
        <v>2414</v>
      </c>
      <c r="H875" s="32"/>
    </row>
    <row r="876" spans="2:8" s="1" customFormat="1" ht="22.5" x14ac:dyDescent="0.2">
      <c r="B876" s="32"/>
      <c r="C876" s="198" t="s">
        <v>1496</v>
      </c>
      <c r="D876" s="198" t="s">
        <v>1497</v>
      </c>
      <c r="E876" s="17" t="s">
        <v>215</v>
      </c>
      <c r="F876" s="199">
        <v>102.63</v>
      </c>
      <c r="H876" s="32"/>
    </row>
    <row r="877" spans="2:8" s="1" customFormat="1" ht="16.899999999999999" customHeight="1" x14ac:dyDescent="0.2">
      <c r="B877" s="32"/>
      <c r="C877" s="194" t="s">
        <v>1514</v>
      </c>
      <c r="D877" s="195" t="s">
        <v>1514</v>
      </c>
      <c r="E877" s="196" t="s">
        <v>1</v>
      </c>
      <c r="F877" s="197">
        <v>245.66300000000001</v>
      </c>
      <c r="H877" s="32"/>
    </row>
    <row r="878" spans="2:8" s="1" customFormat="1" ht="16.899999999999999" customHeight="1" x14ac:dyDescent="0.2">
      <c r="B878" s="32"/>
      <c r="C878" s="198" t="s">
        <v>1514</v>
      </c>
      <c r="D878" s="198" t="s">
        <v>1515</v>
      </c>
      <c r="E878" s="17" t="s">
        <v>1</v>
      </c>
      <c r="F878" s="199">
        <v>245.66300000000001</v>
      </c>
      <c r="H878" s="32"/>
    </row>
    <row r="879" spans="2:8" s="1" customFormat="1" ht="16.899999999999999" customHeight="1" x14ac:dyDescent="0.2">
      <c r="B879" s="32"/>
      <c r="C879" s="194" t="s">
        <v>726</v>
      </c>
      <c r="D879" s="195" t="s">
        <v>726</v>
      </c>
      <c r="E879" s="196" t="s">
        <v>1</v>
      </c>
      <c r="F879" s="197">
        <v>0.54600000000000004</v>
      </c>
      <c r="H879" s="32"/>
    </row>
    <row r="880" spans="2:8" s="1" customFormat="1" ht="16.899999999999999" customHeight="1" x14ac:dyDescent="0.2">
      <c r="B880" s="32"/>
      <c r="C880" s="198" t="s">
        <v>726</v>
      </c>
      <c r="D880" s="198" t="s">
        <v>929</v>
      </c>
      <c r="E880" s="17" t="s">
        <v>1</v>
      </c>
      <c r="F880" s="199">
        <v>0.54600000000000004</v>
      </c>
      <c r="H880" s="32"/>
    </row>
    <row r="881" spans="2:8" s="1" customFormat="1" ht="16.899999999999999" customHeight="1" x14ac:dyDescent="0.2">
      <c r="B881" s="32"/>
      <c r="C881" s="200" t="s">
        <v>2414</v>
      </c>
      <c r="H881" s="32"/>
    </row>
    <row r="882" spans="2:8" s="1" customFormat="1" ht="16.899999999999999" customHeight="1" x14ac:dyDescent="0.2">
      <c r="B882" s="32"/>
      <c r="C882" s="198" t="s">
        <v>924</v>
      </c>
      <c r="D882" s="198" t="s">
        <v>925</v>
      </c>
      <c r="E882" s="17" t="s">
        <v>237</v>
      </c>
      <c r="F882" s="199">
        <v>57.177</v>
      </c>
      <c r="H882" s="32"/>
    </row>
    <row r="883" spans="2:8" s="1" customFormat="1" ht="16.899999999999999" customHeight="1" x14ac:dyDescent="0.2">
      <c r="B883" s="32"/>
      <c r="C883" s="194" t="s">
        <v>728</v>
      </c>
      <c r="D883" s="195" t="s">
        <v>728</v>
      </c>
      <c r="E883" s="196" t="s">
        <v>1</v>
      </c>
      <c r="F883" s="197">
        <v>2.5</v>
      </c>
      <c r="H883" s="32"/>
    </row>
    <row r="884" spans="2:8" s="1" customFormat="1" ht="16.899999999999999" customHeight="1" x14ac:dyDescent="0.2">
      <c r="B884" s="32"/>
      <c r="C884" s="198" t="s">
        <v>728</v>
      </c>
      <c r="D884" s="198" t="s">
        <v>1579</v>
      </c>
      <c r="E884" s="17" t="s">
        <v>1</v>
      </c>
      <c r="F884" s="199">
        <v>2.5</v>
      </c>
      <c r="H884" s="32"/>
    </row>
    <row r="885" spans="2:8" s="1" customFormat="1" ht="16.899999999999999" customHeight="1" x14ac:dyDescent="0.2">
      <c r="B885" s="32"/>
      <c r="C885" s="200" t="s">
        <v>2414</v>
      </c>
      <c r="H885" s="32"/>
    </row>
    <row r="886" spans="2:8" s="1" customFormat="1" ht="16.899999999999999" customHeight="1" x14ac:dyDescent="0.2">
      <c r="B886" s="32"/>
      <c r="C886" s="198" t="s">
        <v>1573</v>
      </c>
      <c r="D886" s="198" t="s">
        <v>1574</v>
      </c>
      <c r="E886" s="17" t="s">
        <v>230</v>
      </c>
      <c r="F886" s="199">
        <v>19.75</v>
      </c>
      <c r="H886" s="32"/>
    </row>
    <row r="887" spans="2:8" s="1" customFormat="1" ht="16.899999999999999" customHeight="1" x14ac:dyDescent="0.2">
      <c r="B887" s="32"/>
      <c r="C887" s="194" t="s">
        <v>108</v>
      </c>
      <c r="D887" s="195" t="s">
        <v>108</v>
      </c>
      <c r="E887" s="196" t="s">
        <v>1</v>
      </c>
      <c r="F887" s="197">
        <v>16.48</v>
      </c>
      <c r="H887" s="32"/>
    </row>
    <row r="888" spans="2:8" s="1" customFormat="1" ht="16.899999999999999" customHeight="1" x14ac:dyDescent="0.2">
      <c r="B888" s="32"/>
      <c r="C888" s="198" t="s">
        <v>108</v>
      </c>
      <c r="D888" s="198" t="s">
        <v>937</v>
      </c>
      <c r="E888" s="17" t="s">
        <v>1</v>
      </c>
      <c r="F888" s="199">
        <v>16.48</v>
      </c>
      <c r="H888" s="32"/>
    </row>
    <row r="889" spans="2:8" s="1" customFormat="1" ht="16.899999999999999" customHeight="1" x14ac:dyDescent="0.2">
      <c r="B889" s="32"/>
      <c r="C889" s="200" t="s">
        <v>2414</v>
      </c>
      <c r="H889" s="32"/>
    </row>
    <row r="890" spans="2:8" s="1" customFormat="1" ht="16.899999999999999" customHeight="1" x14ac:dyDescent="0.2">
      <c r="B890" s="32"/>
      <c r="C890" s="198" t="s">
        <v>933</v>
      </c>
      <c r="D890" s="198" t="s">
        <v>934</v>
      </c>
      <c r="E890" s="17" t="s">
        <v>215</v>
      </c>
      <c r="F890" s="199">
        <v>94.534999999999997</v>
      </c>
      <c r="H890" s="32"/>
    </row>
    <row r="891" spans="2:8" s="1" customFormat="1" ht="16.899999999999999" customHeight="1" x14ac:dyDescent="0.2">
      <c r="B891" s="32"/>
      <c r="C891" s="194" t="s">
        <v>731</v>
      </c>
      <c r="D891" s="195" t="s">
        <v>731</v>
      </c>
      <c r="E891" s="196" t="s">
        <v>1</v>
      </c>
      <c r="F891" s="197">
        <v>4</v>
      </c>
      <c r="H891" s="32"/>
    </row>
    <row r="892" spans="2:8" s="1" customFormat="1" ht="16.899999999999999" customHeight="1" x14ac:dyDescent="0.2">
      <c r="B892" s="32"/>
      <c r="C892" s="198" t="s">
        <v>731</v>
      </c>
      <c r="D892" s="198" t="s">
        <v>1613</v>
      </c>
      <c r="E892" s="17" t="s">
        <v>1</v>
      </c>
      <c r="F892" s="199">
        <v>4</v>
      </c>
      <c r="H892" s="32"/>
    </row>
    <row r="893" spans="2:8" s="1" customFormat="1" ht="16.899999999999999" customHeight="1" x14ac:dyDescent="0.2">
      <c r="B893" s="32"/>
      <c r="C893" s="200" t="s">
        <v>2414</v>
      </c>
      <c r="H893" s="32"/>
    </row>
    <row r="894" spans="2:8" s="1" customFormat="1" ht="16.899999999999999" customHeight="1" x14ac:dyDescent="0.2">
      <c r="B894" s="32"/>
      <c r="C894" s="198" t="s">
        <v>1608</v>
      </c>
      <c r="D894" s="198" t="s">
        <v>1609</v>
      </c>
      <c r="E894" s="17" t="s">
        <v>230</v>
      </c>
      <c r="F894" s="199">
        <v>16</v>
      </c>
      <c r="H894" s="32"/>
    </row>
    <row r="895" spans="2:8" s="1" customFormat="1" ht="16.899999999999999" customHeight="1" x14ac:dyDescent="0.2">
      <c r="B895" s="32"/>
      <c r="C895" s="194" t="s">
        <v>113</v>
      </c>
      <c r="D895" s="195" t="s">
        <v>113</v>
      </c>
      <c r="E895" s="196" t="s">
        <v>1</v>
      </c>
      <c r="F895" s="197">
        <v>13.9</v>
      </c>
      <c r="H895" s="32"/>
    </row>
    <row r="896" spans="2:8" s="1" customFormat="1" ht="16.899999999999999" customHeight="1" x14ac:dyDescent="0.2">
      <c r="B896" s="32"/>
      <c r="C896" s="198" t="s">
        <v>113</v>
      </c>
      <c r="D896" s="198" t="s">
        <v>954</v>
      </c>
      <c r="E896" s="17" t="s">
        <v>1</v>
      </c>
      <c r="F896" s="199">
        <v>13.9</v>
      </c>
      <c r="H896" s="32"/>
    </row>
    <row r="897" spans="2:8" s="1" customFormat="1" ht="16.899999999999999" customHeight="1" x14ac:dyDescent="0.2">
      <c r="B897" s="32"/>
      <c r="C897" s="200" t="s">
        <v>2414</v>
      </c>
      <c r="H897" s="32"/>
    </row>
    <row r="898" spans="2:8" s="1" customFormat="1" ht="16.899999999999999" customHeight="1" x14ac:dyDescent="0.2">
      <c r="B898" s="32"/>
      <c r="C898" s="198" t="s">
        <v>950</v>
      </c>
      <c r="D898" s="198" t="s">
        <v>951</v>
      </c>
      <c r="E898" s="17" t="s">
        <v>215</v>
      </c>
      <c r="F898" s="199">
        <v>108.803</v>
      </c>
      <c r="H898" s="32"/>
    </row>
    <row r="899" spans="2:8" s="1" customFormat="1" ht="16.899999999999999" customHeight="1" x14ac:dyDescent="0.2">
      <c r="B899" s="32"/>
      <c r="C899" s="194" t="s">
        <v>733</v>
      </c>
      <c r="D899" s="195" t="s">
        <v>733</v>
      </c>
      <c r="E899" s="196" t="s">
        <v>1</v>
      </c>
      <c r="F899" s="197">
        <v>1</v>
      </c>
      <c r="H899" s="32"/>
    </row>
    <row r="900" spans="2:8" s="1" customFormat="1" ht="16.899999999999999" customHeight="1" x14ac:dyDescent="0.2">
      <c r="B900" s="32"/>
      <c r="C900" s="198" t="s">
        <v>733</v>
      </c>
      <c r="D900" s="198" t="s">
        <v>1749</v>
      </c>
      <c r="E900" s="17" t="s">
        <v>1</v>
      </c>
      <c r="F900" s="199">
        <v>1</v>
      </c>
      <c r="H900" s="32"/>
    </row>
    <row r="901" spans="2:8" s="1" customFormat="1" ht="16.899999999999999" customHeight="1" x14ac:dyDescent="0.2">
      <c r="B901" s="32"/>
      <c r="C901" s="200" t="s">
        <v>2414</v>
      </c>
      <c r="H901" s="32"/>
    </row>
    <row r="902" spans="2:8" s="1" customFormat="1" ht="16.899999999999999" customHeight="1" x14ac:dyDescent="0.2">
      <c r="B902" s="32"/>
      <c r="C902" s="198" t="s">
        <v>1744</v>
      </c>
      <c r="D902" s="198" t="s">
        <v>1745</v>
      </c>
      <c r="E902" s="17" t="s">
        <v>294</v>
      </c>
      <c r="F902" s="199">
        <v>3</v>
      </c>
      <c r="H902" s="32"/>
    </row>
    <row r="903" spans="2:8" s="1" customFormat="1" ht="16.899999999999999" customHeight="1" x14ac:dyDescent="0.2">
      <c r="B903" s="32"/>
      <c r="C903" s="194" t="s">
        <v>734</v>
      </c>
      <c r="D903" s="195" t="s">
        <v>734</v>
      </c>
      <c r="E903" s="196" t="s">
        <v>1</v>
      </c>
      <c r="F903" s="197">
        <v>1</v>
      </c>
      <c r="H903" s="32"/>
    </row>
    <row r="904" spans="2:8" s="1" customFormat="1" ht="16.899999999999999" customHeight="1" x14ac:dyDescent="0.2">
      <c r="B904" s="32"/>
      <c r="C904" s="198" t="s">
        <v>734</v>
      </c>
      <c r="D904" s="198" t="s">
        <v>1749</v>
      </c>
      <c r="E904" s="17" t="s">
        <v>1</v>
      </c>
      <c r="F904" s="199">
        <v>1</v>
      </c>
      <c r="H904" s="32"/>
    </row>
    <row r="905" spans="2:8" s="1" customFormat="1" ht="16.899999999999999" customHeight="1" x14ac:dyDescent="0.2">
      <c r="B905" s="32"/>
      <c r="C905" s="200" t="s">
        <v>2414</v>
      </c>
      <c r="H905" s="32"/>
    </row>
    <row r="906" spans="2:8" s="1" customFormat="1" ht="16.899999999999999" customHeight="1" x14ac:dyDescent="0.2">
      <c r="B906" s="32"/>
      <c r="C906" s="198" t="s">
        <v>1753</v>
      </c>
      <c r="D906" s="198" t="s">
        <v>1739</v>
      </c>
      <c r="E906" s="17" t="s">
        <v>230</v>
      </c>
      <c r="F906" s="199">
        <v>3.5</v>
      </c>
      <c r="H906" s="32"/>
    </row>
    <row r="907" spans="2:8" s="1" customFormat="1" ht="16.899999999999999" customHeight="1" x14ac:dyDescent="0.2">
      <c r="B907" s="32"/>
      <c r="C907" s="194" t="s">
        <v>735</v>
      </c>
      <c r="D907" s="195" t="s">
        <v>735</v>
      </c>
      <c r="E907" s="196" t="s">
        <v>1</v>
      </c>
      <c r="F907" s="197">
        <v>7.5789999999999997</v>
      </c>
      <c r="H907" s="32"/>
    </row>
    <row r="908" spans="2:8" s="1" customFormat="1" ht="16.899999999999999" customHeight="1" x14ac:dyDescent="0.2">
      <c r="B908" s="32"/>
      <c r="C908" s="198" t="s">
        <v>735</v>
      </c>
      <c r="D908" s="198" t="s">
        <v>1814</v>
      </c>
      <c r="E908" s="17" t="s">
        <v>1</v>
      </c>
      <c r="F908" s="199">
        <v>7.5789999999999997</v>
      </c>
      <c r="H908" s="32"/>
    </row>
    <row r="909" spans="2:8" s="1" customFormat="1" ht="16.899999999999999" customHeight="1" x14ac:dyDescent="0.2">
      <c r="B909" s="32"/>
      <c r="C909" s="200" t="s">
        <v>2414</v>
      </c>
      <c r="H909" s="32"/>
    </row>
    <row r="910" spans="2:8" s="1" customFormat="1" ht="16.899999999999999" customHeight="1" x14ac:dyDescent="0.2">
      <c r="B910" s="32"/>
      <c r="C910" s="198" t="s">
        <v>1810</v>
      </c>
      <c r="D910" s="198" t="s">
        <v>1811</v>
      </c>
      <c r="E910" s="17" t="s">
        <v>215</v>
      </c>
      <c r="F910" s="199">
        <v>138.90899999999999</v>
      </c>
      <c r="H910" s="32"/>
    </row>
    <row r="911" spans="2:8" s="1" customFormat="1" ht="16.899999999999999" customHeight="1" x14ac:dyDescent="0.2">
      <c r="B911" s="32"/>
      <c r="C911" s="194" t="s">
        <v>737</v>
      </c>
      <c r="D911" s="195" t="s">
        <v>737</v>
      </c>
      <c r="E911" s="196" t="s">
        <v>1</v>
      </c>
      <c r="F911" s="197">
        <v>7.5789999999999997</v>
      </c>
      <c r="H911" s="32"/>
    </row>
    <row r="912" spans="2:8" s="1" customFormat="1" ht="16.899999999999999" customHeight="1" x14ac:dyDescent="0.2">
      <c r="B912" s="32"/>
      <c r="C912" s="198" t="s">
        <v>737</v>
      </c>
      <c r="D912" s="198" t="s">
        <v>1814</v>
      </c>
      <c r="E912" s="17" t="s">
        <v>1</v>
      </c>
      <c r="F912" s="199">
        <v>7.5789999999999997</v>
      </c>
      <c r="H912" s="32"/>
    </row>
    <row r="913" spans="2:8" s="1" customFormat="1" ht="16.899999999999999" customHeight="1" x14ac:dyDescent="0.2">
      <c r="B913" s="32"/>
      <c r="C913" s="200" t="s">
        <v>2414</v>
      </c>
      <c r="H913" s="32"/>
    </row>
    <row r="914" spans="2:8" s="1" customFormat="1" ht="16.899999999999999" customHeight="1" x14ac:dyDescent="0.2">
      <c r="B914" s="32"/>
      <c r="C914" s="198" t="s">
        <v>1818</v>
      </c>
      <c r="D914" s="198" t="s">
        <v>1819</v>
      </c>
      <c r="E914" s="17" t="s">
        <v>215</v>
      </c>
      <c r="F914" s="199">
        <v>138.90899999999999</v>
      </c>
      <c r="H914" s="32"/>
    </row>
    <row r="915" spans="2:8" s="1" customFormat="1" ht="16.899999999999999" customHeight="1" x14ac:dyDescent="0.2">
      <c r="B915" s="32"/>
      <c r="C915" s="194" t="s">
        <v>738</v>
      </c>
      <c r="D915" s="195" t="s">
        <v>738</v>
      </c>
      <c r="E915" s="196" t="s">
        <v>1</v>
      </c>
      <c r="F915" s="197">
        <v>-12.7</v>
      </c>
      <c r="H915" s="32"/>
    </row>
    <row r="916" spans="2:8" s="1" customFormat="1" ht="16.899999999999999" customHeight="1" x14ac:dyDescent="0.2">
      <c r="B916" s="32"/>
      <c r="C916" s="198" t="s">
        <v>738</v>
      </c>
      <c r="D916" s="198" t="s">
        <v>1831</v>
      </c>
      <c r="E916" s="17" t="s">
        <v>1</v>
      </c>
      <c r="F916" s="199">
        <v>-12.7</v>
      </c>
      <c r="H916" s="32"/>
    </row>
    <row r="917" spans="2:8" s="1" customFormat="1" ht="16.899999999999999" customHeight="1" x14ac:dyDescent="0.2">
      <c r="B917" s="32"/>
      <c r="C917" s="200" t="s">
        <v>2414</v>
      </c>
      <c r="H917" s="32"/>
    </row>
    <row r="918" spans="2:8" s="1" customFormat="1" ht="16.899999999999999" customHeight="1" x14ac:dyDescent="0.2">
      <c r="B918" s="32"/>
      <c r="C918" s="198" t="s">
        <v>1825</v>
      </c>
      <c r="D918" s="198" t="s">
        <v>1826</v>
      </c>
      <c r="E918" s="17" t="s">
        <v>230</v>
      </c>
      <c r="F918" s="199">
        <v>127.79</v>
      </c>
      <c r="H918" s="32"/>
    </row>
    <row r="919" spans="2:8" s="1" customFormat="1" ht="16.899999999999999" customHeight="1" x14ac:dyDescent="0.2">
      <c r="B919" s="32"/>
      <c r="C919" s="194" t="s">
        <v>740</v>
      </c>
      <c r="D919" s="195" t="s">
        <v>740</v>
      </c>
      <c r="E919" s="196" t="s">
        <v>1</v>
      </c>
      <c r="F919" s="197">
        <v>71.87</v>
      </c>
      <c r="H919" s="32"/>
    </row>
    <row r="920" spans="2:8" s="1" customFormat="1" ht="16.899999999999999" customHeight="1" x14ac:dyDescent="0.2">
      <c r="B920" s="32"/>
      <c r="C920" s="198" t="s">
        <v>740</v>
      </c>
      <c r="D920" s="198" t="s">
        <v>1861</v>
      </c>
      <c r="E920" s="17" t="s">
        <v>1</v>
      </c>
      <c r="F920" s="199">
        <v>71.87</v>
      </c>
      <c r="H920" s="32"/>
    </row>
    <row r="921" spans="2:8" s="1" customFormat="1" ht="16.899999999999999" customHeight="1" x14ac:dyDescent="0.2">
      <c r="B921" s="32"/>
      <c r="C921" s="200" t="s">
        <v>2414</v>
      </c>
      <c r="H921" s="32"/>
    </row>
    <row r="922" spans="2:8" s="1" customFormat="1" ht="16.899999999999999" customHeight="1" x14ac:dyDescent="0.2">
      <c r="B922" s="32"/>
      <c r="C922" s="198" t="s">
        <v>1856</v>
      </c>
      <c r="D922" s="198" t="s">
        <v>1857</v>
      </c>
      <c r="E922" s="17" t="s">
        <v>215</v>
      </c>
      <c r="F922" s="199">
        <v>93.123999999999995</v>
      </c>
      <c r="H922" s="32"/>
    </row>
    <row r="923" spans="2:8" s="1" customFormat="1" ht="16.899999999999999" customHeight="1" x14ac:dyDescent="0.2">
      <c r="B923" s="32"/>
      <c r="C923" s="194" t="s">
        <v>742</v>
      </c>
      <c r="D923" s="195" t="s">
        <v>742</v>
      </c>
      <c r="E923" s="196" t="s">
        <v>1</v>
      </c>
      <c r="F923" s="197">
        <v>54.813000000000002</v>
      </c>
      <c r="H923" s="32"/>
    </row>
    <row r="924" spans="2:8" s="1" customFormat="1" ht="16.899999999999999" customHeight="1" x14ac:dyDescent="0.2">
      <c r="B924" s="32"/>
      <c r="C924" s="198" t="s">
        <v>742</v>
      </c>
      <c r="D924" s="198" t="s">
        <v>865</v>
      </c>
      <c r="E924" s="17" t="s">
        <v>1</v>
      </c>
      <c r="F924" s="199">
        <v>54.813000000000002</v>
      </c>
      <c r="H924" s="32"/>
    </row>
    <row r="925" spans="2:8" s="1" customFormat="1" ht="16.899999999999999" customHeight="1" x14ac:dyDescent="0.2">
      <c r="B925" s="32"/>
      <c r="C925" s="200" t="s">
        <v>2414</v>
      </c>
      <c r="H925" s="32"/>
    </row>
    <row r="926" spans="2:8" s="1" customFormat="1" ht="22.5" x14ac:dyDescent="0.2">
      <c r="B926" s="32"/>
      <c r="C926" s="198" t="s">
        <v>859</v>
      </c>
      <c r="D926" s="198" t="s">
        <v>860</v>
      </c>
      <c r="E926" s="17" t="s">
        <v>237</v>
      </c>
      <c r="F926" s="199">
        <v>289.49599999999998</v>
      </c>
      <c r="H926" s="32"/>
    </row>
    <row r="927" spans="2:8" s="1" customFormat="1" ht="16.899999999999999" customHeight="1" x14ac:dyDescent="0.2">
      <c r="B927" s="32"/>
      <c r="C927" s="194" t="s">
        <v>115</v>
      </c>
      <c r="D927" s="195" t="s">
        <v>115</v>
      </c>
      <c r="E927" s="196" t="s">
        <v>1</v>
      </c>
      <c r="F927" s="197">
        <v>-9.6850000000000005</v>
      </c>
      <c r="H927" s="32"/>
    </row>
    <row r="928" spans="2:8" s="1" customFormat="1" ht="16.899999999999999" customHeight="1" x14ac:dyDescent="0.2">
      <c r="B928" s="32"/>
      <c r="C928" s="198" t="s">
        <v>115</v>
      </c>
      <c r="D928" s="198" t="s">
        <v>968</v>
      </c>
      <c r="E928" s="17" t="s">
        <v>1</v>
      </c>
      <c r="F928" s="199">
        <v>-9.6850000000000005</v>
      </c>
      <c r="H928" s="32"/>
    </row>
    <row r="929" spans="2:8" s="1" customFormat="1" ht="16.899999999999999" customHeight="1" x14ac:dyDescent="0.2">
      <c r="B929" s="32"/>
      <c r="C929" s="200" t="s">
        <v>2414</v>
      </c>
      <c r="H929" s="32"/>
    </row>
    <row r="930" spans="2:8" s="1" customFormat="1" ht="16.899999999999999" customHeight="1" x14ac:dyDescent="0.2">
      <c r="B930" s="32"/>
      <c r="C930" s="198" t="s">
        <v>962</v>
      </c>
      <c r="D930" s="198" t="s">
        <v>963</v>
      </c>
      <c r="E930" s="17" t="s">
        <v>215</v>
      </c>
      <c r="F930" s="199">
        <v>74.885000000000005</v>
      </c>
      <c r="H930" s="32"/>
    </row>
    <row r="931" spans="2:8" s="1" customFormat="1" ht="16.899999999999999" customHeight="1" x14ac:dyDescent="0.2">
      <c r="B931" s="32"/>
      <c r="C931" s="194" t="s">
        <v>745</v>
      </c>
      <c r="D931" s="195" t="s">
        <v>745</v>
      </c>
      <c r="E931" s="196" t="s">
        <v>1</v>
      </c>
      <c r="F931" s="197">
        <v>10.44</v>
      </c>
      <c r="H931" s="32"/>
    </row>
    <row r="932" spans="2:8" s="1" customFormat="1" ht="16.899999999999999" customHeight="1" x14ac:dyDescent="0.2">
      <c r="B932" s="32"/>
      <c r="C932" s="198" t="s">
        <v>745</v>
      </c>
      <c r="D932" s="198" t="s">
        <v>977</v>
      </c>
      <c r="E932" s="17" t="s">
        <v>1</v>
      </c>
      <c r="F932" s="199">
        <v>10.44</v>
      </c>
      <c r="H932" s="32"/>
    </row>
    <row r="933" spans="2:8" s="1" customFormat="1" ht="16.899999999999999" customHeight="1" x14ac:dyDescent="0.2">
      <c r="B933" s="32"/>
      <c r="C933" s="200" t="s">
        <v>2414</v>
      </c>
      <c r="H933" s="32"/>
    </row>
    <row r="934" spans="2:8" s="1" customFormat="1" ht="22.5" x14ac:dyDescent="0.2">
      <c r="B934" s="32"/>
      <c r="C934" s="198" t="s">
        <v>970</v>
      </c>
      <c r="D934" s="198" t="s">
        <v>971</v>
      </c>
      <c r="E934" s="17" t="s">
        <v>215</v>
      </c>
      <c r="F934" s="199">
        <v>16.068999999999999</v>
      </c>
      <c r="H934" s="32"/>
    </row>
    <row r="935" spans="2:8" s="1" customFormat="1" ht="16.899999999999999" customHeight="1" x14ac:dyDescent="0.2">
      <c r="B935" s="32"/>
      <c r="C935" s="194" t="s">
        <v>747</v>
      </c>
      <c r="D935" s="195" t="s">
        <v>747</v>
      </c>
      <c r="E935" s="196" t="s">
        <v>1</v>
      </c>
      <c r="F935" s="197">
        <v>10.29</v>
      </c>
      <c r="H935" s="32"/>
    </row>
    <row r="936" spans="2:8" s="1" customFormat="1" ht="16.899999999999999" customHeight="1" x14ac:dyDescent="0.2">
      <c r="B936" s="32"/>
      <c r="C936" s="198" t="s">
        <v>747</v>
      </c>
      <c r="D936" s="198" t="s">
        <v>1938</v>
      </c>
      <c r="E936" s="17" t="s">
        <v>1</v>
      </c>
      <c r="F936" s="199">
        <v>10.29</v>
      </c>
      <c r="H936" s="32"/>
    </row>
    <row r="937" spans="2:8" s="1" customFormat="1" ht="16.899999999999999" customHeight="1" x14ac:dyDescent="0.2">
      <c r="B937" s="32"/>
      <c r="C937" s="200" t="s">
        <v>2414</v>
      </c>
      <c r="H937" s="32"/>
    </row>
    <row r="938" spans="2:8" s="1" customFormat="1" ht="16.899999999999999" customHeight="1" x14ac:dyDescent="0.2">
      <c r="B938" s="32"/>
      <c r="C938" s="198" t="s">
        <v>1931</v>
      </c>
      <c r="D938" s="198" t="s">
        <v>1932</v>
      </c>
      <c r="E938" s="17" t="s">
        <v>215</v>
      </c>
      <c r="F938" s="199">
        <v>12.507999999999999</v>
      </c>
      <c r="H938" s="32"/>
    </row>
    <row r="939" spans="2:8" s="1" customFormat="1" ht="16.899999999999999" customHeight="1" x14ac:dyDescent="0.2">
      <c r="B939" s="32"/>
      <c r="C939" s="194" t="s">
        <v>749</v>
      </c>
      <c r="D939" s="195" t="s">
        <v>749</v>
      </c>
      <c r="E939" s="196" t="s">
        <v>1</v>
      </c>
      <c r="F939" s="197">
        <v>170.94399999999999</v>
      </c>
      <c r="H939" s="32"/>
    </row>
    <row r="940" spans="2:8" s="1" customFormat="1" ht="16.899999999999999" customHeight="1" x14ac:dyDescent="0.2">
      <c r="B940" s="32"/>
      <c r="C940" s="198" t="s">
        <v>749</v>
      </c>
      <c r="D940" s="198" t="s">
        <v>1173</v>
      </c>
      <c r="E940" s="17" t="s">
        <v>1</v>
      </c>
      <c r="F940" s="199">
        <v>170.94399999999999</v>
      </c>
      <c r="H940" s="32"/>
    </row>
    <row r="941" spans="2:8" s="1" customFormat="1" ht="16.899999999999999" customHeight="1" x14ac:dyDescent="0.2">
      <c r="B941" s="32"/>
      <c r="C941" s="200" t="s">
        <v>2414</v>
      </c>
      <c r="H941" s="32"/>
    </row>
    <row r="942" spans="2:8" s="1" customFormat="1" ht="16.899999999999999" customHeight="1" x14ac:dyDescent="0.2">
      <c r="B942" s="32"/>
      <c r="C942" s="198" t="s">
        <v>1954</v>
      </c>
      <c r="D942" s="198" t="s">
        <v>1955</v>
      </c>
      <c r="E942" s="17" t="s">
        <v>215</v>
      </c>
      <c r="F942" s="199">
        <v>267.97000000000003</v>
      </c>
      <c r="H942" s="32"/>
    </row>
    <row r="943" spans="2:8" s="1" customFormat="1" ht="16.899999999999999" customHeight="1" x14ac:dyDescent="0.2">
      <c r="B943" s="32"/>
      <c r="C943" s="194" t="s">
        <v>751</v>
      </c>
      <c r="D943" s="195" t="s">
        <v>751</v>
      </c>
      <c r="E943" s="196" t="s">
        <v>1</v>
      </c>
      <c r="F943" s="197">
        <v>170.94399999999999</v>
      </c>
      <c r="H943" s="32"/>
    </row>
    <row r="944" spans="2:8" s="1" customFormat="1" ht="16.899999999999999" customHeight="1" x14ac:dyDescent="0.2">
      <c r="B944" s="32"/>
      <c r="C944" s="198" t="s">
        <v>751</v>
      </c>
      <c r="D944" s="198" t="s">
        <v>1173</v>
      </c>
      <c r="E944" s="17" t="s">
        <v>1</v>
      </c>
      <c r="F944" s="199">
        <v>170.94399999999999</v>
      </c>
      <c r="H944" s="32"/>
    </row>
    <row r="945" spans="2:8" s="1" customFormat="1" ht="16.899999999999999" customHeight="1" x14ac:dyDescent="0.2">
      <c r="B945" s="32"/>
      <c r="C945" s="200" t="s">
        <v>2414</v>
      </c>
      <c r="H945" s="32"/>
    </row>
    <row r="946" spans="2:8" s="1" customFormat="1" ht="16.899999999999999" customHeight="1" x14ac:dyDescent="0.2">
      <c r="B946" s="32"/>
      <c r="C946" s="198" t="s">
        <v>1961</v>
      </c>
      <c r="D946" s="198" t="s">
        <v>1962</v>
      </c>
      <c r="E946" s="17" t="s">
        <v>215</v>
      </c>
      <c r="F946" s="199">
        <v>267.97000000000003</v>
      </c>
      <c r="H946" s="32"/>
    </row>
    <row r="947" spans="2:8" s="1" customFormat="1" ht="16.899999999999999" customHeight="1" x14ac:dyDescent="0.2">
      <c r="B947" s="32"/>
      <c r="C947" s="194" t="s">
        <v>752</v>
      </c>
      <c r="D947" s="195" t="s">
        <v>752</v>
      </c>
      <c r="E947" s="196" t="s">
        <v>1</v>
      </c>
      <c r="F947" s="197">
        <v>170.94399999999999</v>
      </c>
      <c r="H947" s="32"/>
    </row>
    <row r="948" spans="2:8" s="1" customFormat="1" ht="16.899999999999999" customHeight="1" x14ac:dyDescent="0.2">
      <c r="B948" s="32"/>
      <c r="C948" s="198" t="s">
        <v>752</v>
      </c>
      <c r="D948" s="198" t="s">
        <v>1173</v>
      </c>
      <c r="E948" s="17" t="s">
        <v>1</v>
      </c>
      <c r="F948" s="199">
        <v>170.94399999999999</v>
      </c>
      <c r="H948" s="32"/>
    </row>
    <row r="949" spans="2:8" s="1" customFormat="1" ht="16.899999999999999" customHeight="1" x14ac:dyDescent="0.2">
      <c r="B949" s="32"/>
      <c r="C949" s="200" t="s">
        <v>2414</v>
      </c>
      <c r="H949" s="32"/>
    </row>
    <row r="950" spans="2:8" s="1" customFormat="1" ht="16.899999999999999" customHeight="1" x14ac:dyDescent="0.2">
      <c r="B950" s="32"/>
      <c r="C950" s="198" t="s">
        <v>1968</v>
      </c>
      <c r="D950" s="198" t="s">
        <v>1969</v>
      </c>
      <c r="E950" s="17" t="s">
        <v>215</v>
      </c>
      <c r="F950" s="199">
        <v>267.97000000000003</v>
      </c>
      <c r="H950" s="32"/>
    </row>
    <row r="951" spans="2:8" s="1" customFormat="1" ht="16.899999999999999" customHeight="1" x14ac:dyDescent="0.2">
      <c r="B951" s="32"/>
      <c r="C951" s="194" t="s">
        <v>753</v>
      </c>
      <c r="D951" s="195" t="s">
        <v>753</v>
      </c>
      <c r="E951" s="196" t="s">
        <v>1</v>
      </c>
      <c r="F951" s="197">
        <v>102.312</v>
      </c>
      <c r="H951" s="32"/>
    </row>
    <row r="952" spans="2:8" s="1" customFormat="1" ht="16.899999999999999" customHeight="1" x14ac:dyDescent="0.2">
      <c r="B952" s="32"/>
      <c r="C952" s="198" t="s">
        <v>753</v>
      </c>
      <c r="D952" s="198" t="s">
        <v>986</v>
      </c>
      <c r="E952" s="17" t="s">
        <v>1</v>
      </c>
      <c r="F952" s="199">
        <v>102.312</v>
      </c>
      <c r="H952" s="32"/>
    </row>
    <row r="953" spans="2:8" s="1" customFormat="1" ht="16.899999999999999" customHeight="1" x14ac:dyDescent="0.2">
      <c r="B953" s="32"/>
      <c r="C953" s="200" t="s">
        <v>2414</v>
      </c>
      <c r="H953" s="32"/>
    </row>
    <row r="954" spans="2:8" s="1" customFormat="1" ht="22.5" x14ac:dyDescent="0.2">
      <c r="B954" s="32"/>
      <c r="C954" s="198" t="s">
        <v>981</v>
      </c>
      <c r="D954" s="198" t="s">
        <v>971</v>
      </c>
      <c r="E954" s="17" t="s">
        <v>215</v>
      </c>
      <c r="F954" s="199">
        <v>125.331</v>
      </c>
      <c r="H954" s="32"/>
    </row>
    <row r="955" spans="2:8" s="1" customFormat="1" ht="16.899999999999999" customHeight="1" x14ac:dyDescent="0.2">
      <c r="B955" s="32"/>
      <c r="C955" s="194" t="s">
        <v>755</v>
      </c>
      <c r="D955" s="195" t="s">
        <v>755</v>
      </c>
      <c r="E955" s="196" t="s">
        <v>1</v>
      </c>
      <c r="F955" s="197">
        <v>578.99199999999996</v>
      </c>
      <c r="H955" s="32"/>
    </row>
    <row r="956" spans="2:8" s="1" customFormat="1" ht="16.899999999999999" customHeight="1" x14ac:dyDescent="0.2">
      <c r="B956" s="32"/>
      <c r="C956" s="198" t="s">
        <v>755</v>
      </c>
      <c r="D956" s="198" t="s">
        <v>874</v>
      </c>
      <c r="E956" s="17" t="s">
        <v>1</v>
      </c>
      <c r="F956" s="199">
        <v>578.99199999999996</v>
      </c>
      <c r="H956" s="32"/>
    </row>
    <row r="957" spans="2:8" s="1" customFormat="1" ht="16.899999999999999" customHeight="1" x14ac:dyDescent="0.2">
      <c r="B957" s="32"/>
      <c r="C957" s="200" t="s">
        <v>2414</v>
      </c>
      <c r="H957" s="32"/>
    </row>
    <row r="958" spans="2:8" s="1" customFormat="1" ht="22.5" x14ac:dyDescent="0.2">
      <c r="B958" s="32"/>
      <c r="C958" s="198" t="s">
        <v>868</v>
      </c>
      <c r="D958" s="198" t="s">
        <v>869</v>
      </c>
      <c r="E958" s="17" t="s">
        <v>237</v>
      </c>
      <c r="F958" s="199">
        <v>968.99199999999996</v>
      </c>
      <c r="H958" s="32"/>
    </row>
    <row r="959" spans="2:8" s="1" customFormat="1" ht="16.899999999999999" customHeight="1" x14ac:dyDescent="0.2">
      <c r="B959" s="32"/>
      <c r="C959" s="194" t="s">
        <v>757</v>
      </c>
      <c r="D959" s="195" t="s">
        <v>757</v>
      </c>
      <c r="E959" s="196" t="s">
        <v>1</v>
      </c>
      <c r="F959" s="197">
        <v>-5.5350000000000001</v>
      </c>
      <c r="H959" s="32"/>
    </row>
    <row r="960" spans="2:8" s="1" customFormat="1" ht="16.899999999999999" customHeight="1" x14ac:dyDescent="0.2">
      <c r="B960" s="32"/>
      <c r="C960" s="198" t="s">
        <v>757</v>
      </c>
      <c r="D960" s="198" t="s">
        <v>1060</v>
      </c>
      <c r="E960" s="17" t="s">
        <v>1</v>
      </c>
      <c r="F960" s="199">
        <v>-5.5350000000000001</v>
      </c>
      <c r="H960" s="32"/>
    </row>
    <row r="961" spans="2:8" s="1" customFormat="1" ht="16.899999999999999" customHeight="1" x14ac:dyDescent="0.2">
      <c r="B961" s="32"/>
      <c r="C961" s="200" t="s">
        <v>2414</v>
      </c>
      <c r="H961" s="32"/>
    </row>
    <row r="962" spans="2:8" s="1" customFormat="1" ht="16.899999999999999" customHeight="1" x14ac:dyDescent="0.2">
      <c r="B962" s="32"/>
      <c r="C962" s="198" t="s">
        <v>1056</v>
      </c>
      <c r="D962" s="198" t="s">
        <v>1057</v>
      </c>
      <c r="E962" s="17" t="s">
        <v>215</v>
      </c>
      <c r="F962" s="199">
        <v>18.600000000000001</v>
      </c>
      <c r="H962" s="32"/>
    </row>
    <row r="963" spans="2:8" s="1" customFormat="1" ht="16.899999999999999" customHeight="1" x14ac:dyDescent="0.2">
      <c r="B963" s="32"/>
      <c r="C963" s="194" t="s">
        <v>759</v>
      </c>
      <c r="D963" s="195" t="s">
        <v>759</v>
      </c>
      <c r="E963" s="196" t="s">
        <v>1</v>
      </c>
      <c r="F963" s="197">
        <v>1.419</v>
      </c>
      <c r="H963" s="32"/>
    </row>
    <row r="964" spans="2:8" s="1" customFormat="1" ht="16.899999999999999" customHeight="1" x14ac:dyDescent="0.2">
      <c r="B964" s="32"/>
      <c r="C964" s="198" t="s">
        <v>759</v>
      </c>
      <c r="D964" s="198" t="s">
        <v>1087</v>
      </c>
      <c r="E964" s="17" t="s">
        <v>1</v>
      </c>
      <c r="F964" s="199">
        <v>1.419</v>
      </c>
      <c r="H964" s="32"/>
    </row>
    <row r="965" spans="2:8" s="1" customFormat="1" ht="16.899999999999999" customHeight="1" x14ac:dyDescent="0.2">
      <c r="B965" s="32"/>
      <c r="C965" s="200" t="s">
        <v>2414</v>
      </c>
      <c r="H965" s="32"/>
    </row>
    <row r="966" spans="2:8" s="1" customFormat="1" ht="16.899999999999999" customHeight="1" x14ac:dyDescent="0.2">
      <c r="B966" s="32"/>
      <c r="C966" s="198" t="s">
        <v>1082</v>
      </c>
      <c r="D966" s="198" t="s">
        <v>1083</v>
      </c>
      <c r="E966" s="17" t="s">
        <v>237</v>
      </c>
      <c r="F966" s="199">
        <v>9.1809999999999992</v>
      </c>
      <c r="H966" s="32"/>
    </row>
    <row r="967" spans="2:8" s="1" customFormat="1" ht="16.899999999999999" customHeight="1" x14ac:dyDescent="0.2">
      <c r="B967" s="32"/>
      <c r="C967" s="194" t="s">
        <v>761</v>
      </c>
      <c r="D967" s="195" t="s">
        <v>761</v>
      </c>
      <c r="E967" s="196" t="s">
        <v>1</v>
      </c>
      <c r="F967" s="197">
        <v>6.45</v>
      </c>
      <c r="H967" s="32"/>
    </row>
    <row r="968" spans="2:8" s="1" customFormat="1" ht="16.899999999999999" customHeight="1" x14ac:dyDescent="0.2">
      <c r="B968" s="32"/>
      <c r="C968" s="198" t="s">
        <v>761</v>
      </c>
      <c r="D968" s="198" t="s">
        <v>1098</v>
      </c>
      <c r="E968" s="17" t="s">
        <v>1</v>
      </c>
      <c r="F968" s="199">
        <v>6.45</v>
      </c>
      <c r="H968" s="32"/>
    </row>
    <row r="969" spans="2:8" s="1" customFormat="1" ht="16.899999999999999" customHeight="1" x14ac:dyDescent="0.2">
      <c r="B969" s="32"/>
      <c r="C969" s="200" t="s">
        <v>2414</v>
      </c>
      <c r="H969" s="32"/>
    </row>
    <row r="970" spans="2:8" s="1" customFormat="1" ht="16.899999999999999" customHeight="1" x14ac:dyDescent="0.2">
      <c r="B970" s="32"/>
      <c r="C970" s="198" t="s">
        <v>1094</v>
      </c>
      <c r="D970" s="198" t="s">
        <v>1095</v>
      </c>
      <c r="E970" s="17" t="s">
        <v>215</v>
      </c>
      <c r="F970" s="199">
        <v>59.945</v>
      </c>
      <c r="H970" s="32"/>
    </row>
    <row r="971" spans="2:8" s="1" customFormat="1" ht="16.899999999999999" customHeight="1" x14ac:dyDescent="0.2">
      <c r="B971" s="32"/>
      <c r="C971" s="194" t="s">
        <v>763</v>
      </c>
      <c r="D971" s="195" t="s">
        <v>763</v>
      </c>
      <c r="E971" s="196" t="s">
        <v>1</v>
      </c>
      <c r="F971" s="197">
        <v>341.88799999999998</v>
      </c>
      <c r="H971" s="32"/>
    </row>
    <row r="972" spans="2:8" s="1" customFormat="1" ht="16.899999999999999" customHeight="1" x14ac:dyDescent="0.2">
      <c r="B972" s="32"/>
      <c r="C972" s="198" t="s">
        <v>763</v>
      </c>
      <c r="D972" s="198" t="s">
        <v>1164</v>
      </c>
      <c r="E972" s="17" t="s">
        <v>1</v>
      </c>
      <c r="F972" s="199">
        <v>341.88799999999998</v>
      </c>
      <c r="H972" s="32"/>
    </row>
    <row r="973" spans="2:8" s="1" customFormat="1" ht="16.899999999999999" customHeight="1" x14ac:dyDescent="0.2">
      <c r="B973" s="32"/>
      <c r="C973" s="200" t="s">
        <v>2414</v>
      </c>
      <c r="H973" s="32"/>
    </row>
    <row r="974" spans="2:8" s="1" customFormat="1" ht="16.899999999999999" customHeight="1" x14ac:dyDescent="0.2">
      <c r="B974" s="32"/>
      <c r="C974" s="198" t="s">
        <v>1159</v>
      </c>
      <c r="D974" s="198" t="s">
        <v>1160</v>
      </c>
      <c r="E974" s="17" t="s">
        <v>215</v>
      </c>
      <c r="F974" s="199">
        <v>578.40899999999999</v>
      </c>
      <c r="H974" s="32"/>
    </row>
    <row r="975" spans="2:8" s="1" customFormat="1" ht="16.899999999999999" customHeight="1" x14ac:dyDescent="0.2">
      <c r="B975" s="32"/>
      <c r="C975" s="194" t="s">
        <v>121</v>
      </c>
      <c r="D975" s="195" t="s">
        <v>121</v>
      </c>
      <c r="E975" s="196" t="s">
        <v>1</v>
      </c>
      <c r="F975" s="197">
        <v>170.94399999999999</v>
      </c>
      <c r="H975" s="32"/>
    </row>
    <row r="976" spans="2:8" s="1" customFormat="1" ht="16.899999999999999" customHeight="1" x14ac:dyDescent="0.2">
      <c r="B976" s="32"/>
      <c r="C976" s="198" t="s">
        <v>121</v>
      </c>
      <c r="D976" s="198" t="s">
        <v>1173</v>
      </c>
      <c r="E976" s="17" t="s">
        <v>1</v>
      </c>
      <c r="F976" s="199">
        <v>170.94399999999999</v>
      </c>
      <c r="H976" s="32"/>
    </row>
    <row r="977" spans="2:8" s="1" customFormat="1" ht="16.899999999999999" customHeight="1" x14ac:dyDescent="0.2">
      <c r="B977" s="32"/>
      <c r="C977" s="200" t="s">
        <v>2414</v>
      </c>
      <c r="H977" s="32"/>
    </row>
    <row r="978" spans="2:8" s="1" customFormat="1" ht="16.899999999999999" customHeight="1" x14ac:dyDescent="0.2">
      <c r="B978" s="32"/>
      <c r="C978" s="198" t="s">
        <v>1169</v>
      </c>
      <c r="D978" s="198" t="s">
        <v>1170</v>
      </c>
      <c r="E978" s="17" t="s">
        <v>215</v>
      </c>
      <c r="F978" s="199">
        <v>308.96899999999999</v>
      </c>
      <c r="H978" s="32"/>
    </row>
    <row r="979" spans="2:8" s="1" customFormat="1" ht="16.899999999999999" customHeight="1" x14ac:dyDescent="0.2">
      <c r="B979" s="32"/>
      <c r="C979" s="194" t="s">
        <v>765</v>
      </c>
      <c r="D979" s="195" t="s">
        <v>765</v>
      </c>
      <c r="E979" s="196" t="s">
        <v>1</v>
      </c>
      <c r="F979" s="197">
        <v>68.900000000000006</v>
      </c>
      <c r="H979" s="32"/>
    </row>
    <row r="980" spans="2:8" s="1" customFormat="1" ht="16.899999999999999" customHeight="1" x14ac:dyDescent="0.2">
      <c r="B980" s="32"/>
      <c r="C980" s="198" t="s">
        <v>765</v>
      </c>
      <c r="D980" s="198" t="s">
        <v>1186</v>
      </c>
      <c r="E980" s="17" t="s">
        <v>1</v>
      </c>
      <c r="F980" s="199">
        <v>68.900000000000006</v>
      </c>
      <c r="H980" s="32"/>
    </row>
    <row r="981" spans="2:8" s="1" customFormat="1" ht="16.899999999999999" customHeight="1" x14ac:dyDescent="0.2">
      <c r="B981" s="32"/>
      <c r="C981" s="200" t="s">
        <v>2414</v>
      </c>
      <c r="H981" s="32"/>
    </row>
    <row r="982" spans="2:8" s="1" customFormat="1" ht="16.899999999999999" customHeight="1" x14ac:dyDescent="0.2">
      <c r="B982" s="32"/>
      <c r="C982" s="198" t="s">
        <v>1181</v>
      </c>
      <c r="D982" s="198" t="s">
        <v>1182</v>
      </c>
      <c r="E982" s="17" t="s">
        <v>230</v>
      </c>
      <c r="F982" s="199">
        <v>94.27</v>
      </c>
      <c r="H982" s="32"/>
    </row>
    <row r="983" spans="2:8" s="1" customFormat="1" ht="16.899999999999999" customHeight="1" x14ac:dyDescent="0.2">
      <c r="B983" s="32"/>
      <c r="C983" s="194" t="s">
        <v>122</v>
      </c>
      <c r="D983" s="195" t="s">
        <v>122</v>
      </c>
      <c r="E983" s="196" t="s">
        <v>1</v>
      </c>
      <c r="F983" s="197">
        <v>68.900000000000006</v>
      </c>
      <c r="H983" s="32"/>
    </row>
    <row r="984" spans="2:8" s="1" customFormat="1" ht="16.899999999999999" customHeight="1" x14ac:dyDescent="0.2">
      <c r="B984" s="32"/>
      <c r="C984" s="198" t="s">
        <v>122</v>
      </c>
      <c r="D984" s="198" t="s">
        <v>1186</v>
      </c>
      <c r="E984" s="17" t="s">
        <v>1</v>
      </c>
      <c r="F984" s="199">
        <v>68.900000000000006</v>
      </c>
      <c r="H984" s="32"/>
    </row>
    <row r="985" spans="2:8" s="1" customFormat="1" ht="16.899999999999999" customHeight="1" x14ac:dyDescent="0.2">
      <c r="B985" s="32"/>
      <c r="C985" s="200" t="s">
        <v>2414</v>
      </c>
      <c r="H985" s="32"/>
    </row>
    <row r="986" spans="2:8" s="1" customFormat="1" ht="16.899999999999999" customHeight="1" x14ac:dyDescent="0.2">
      <c r="B986" s="32"/>
      <c r="C986" s="198" t="s">
        <v>1189</v>
      </c>
      <c r="D986" s="198" t="s">
        <v>1190</v>
      </c>
      <c r="E986" s="17" t="s">
        <v>230</v>
      </c>
      <c r="F986" s="199">
        <v>130.27000000000001</v>
      </c>
      <c r="H986" s="32"/>
    </row>
    <row r="987" spans="2:8" s="1" customFormat="1" ht="16.899999999999999" customHeight="1" x14ac:dyDescent="0.2">
      <c r="B987" s="32"/>
      <c r="C987" s="194" t="s">
        <v>124</v>
      </c>
      <c r="D987" s="195" t="s">
        <v>124</v>
      </c>
      <c r="E987" s="196" t="s">
        <v>1</v>
      </c>
      <c r="F987" s="197">
        <v>21.65</v>
      </c>
      <c r="H987" s="32"/>
    </row>
    <row r="988" spans="2:8" s="1" customFormat="1" ht="16.899999999999999" customHeight="1" x14ac:dyDescent="0.2">
      <c r="B988" s="32"/>
      <c r="C988" s="198" t="s">
        <v>124</v>
      </c>
      <c r="D988" s="198" t="s">
        <v>1200</v>
      </c>
      <c r="E988" s="17" t="s">
        <v>1</v>
      </c>
      <c r="F988" s="199">
        <v>21.65</v>
      </c>
      <c r="H988" s="32"/>
    </row>
    <row r="989" spans="2:8" s="1" customFormat="1" ht="16.899999999999999" customHeight="1" x14ac:dyDescent="0.2">
      <c r="B989" s="32"/>
      <c r="C989" s="200" t="s">
        <v>2414</v>
      </c>
      <c r="H989" s="32"/>
    </row>
    <row r="990" spans="2:8" s="1" customFormat="1" ht="16.899999999999999" customHeight="1" x14ac:dyDescent="0.2">
      <c r="B990" s="32"/>
      <c r="C990" s="198" t="s">
        <v>1196</v>
      </c>
      <c r="D990" s="198" t="s">
        <v>1197</v>
      </c>
      <c r="E990" s="17" t="s">
        <v>230</v>
      </c>
      <c r="F990" s="199">
        <v>28.82</v>
      </c>
      <c r="H990" s="32"/>
    </row>
    <row r="991" spans="2:8" s="1" customFormat="1" ht="16.899999999999999" customHeight="1" x14ac:dyDescent="0.2">
      <c r="B991" s="32"/>
      <c r="C991" s="194" t="s">
        <v>768</v>
      </c>
      <c r="D991" s="195" t="s">
        <v>768</v>
      </c>
      <c r="E991" s="196" t="s">
        <v>1</v>
      </c>
      <c r="F991" s="197">
        <v>21.65</v>
      </c>
      <c r="H991" s="32"/>
    </row>
    <row r="992" spans="2:8" s="1" customFormat="1" ht="16.899999999999999" customHeight="1" x14ac:dyDescent="0.2">
      <c r="B992" s="32"/>
      <c r="C992" s="198" t="s">
        <v>768</v>
      </c>
      <c r="D992" s="198" t="s">
        <v>1200</v>
      </c>
      <c r="E992" s="17" t="s">
        <v>1</v>
      </c>
      <c r="F992" s="199">
        <v>21.65</v>
      </c>
      <c r="H992" s="32"/>
    </row>
    <row r="993" spans="2:8" s="1" customFormat="1" ht="16.899999999999999" customHeight="1" x14ac:dyDescent="0.2">
      <c r="B993" s="32"/>
      <c r="C993" s="200" t="s">
        <v>2414</v>
      </c>
      <c r="H993" s="32"/>
    </row>
    <row r="994" spans="2:8" s="1" customFormat="1" ht="16.899999999999999" customHeight="1" x14ac:dyDescent="0.2">
      <c r="B994" s="32"/>
      <c r="C994" s="198" t="s">
        <v>1201</v>
      </c>
      <c r="D994" s="198" t="s">
        <v>1202</v>
      </c>
      <c r="E994" s="17" t="s">
        <v>230</v>
      </c>
      <c r="F994" s="199">
        <v>28.82</v>
      </c>
      <c r="H994" s="32"/>
    </row>
    <row r="995" spans="2:8" s="1" customFormat="1" ht="16.899999999999999" customHeight="1" x14ac:dyDescent="0.2">
      <c r="B995" s="32"/>
      <c r="C995" s="194" t="s">
        <v>125</v>
      </c>
      <c r="D995" s="195" t="s">
        <v>125</v>
      </c>
      <c r="E995" s="196" t="s">
        <v>1</v>
      </c>
      <c r="F995" s="197">
        <v>50.756999999999998</v>
      </c>
      <c r="H995" s="32"/>
    </row>
    <row r="996" spans="2:8" s="1" customFormat="1" ht="16.899999999999999" customHeight="1" x14ac:dyDescent="0.2">
      <c r="B996" s="32"/>
      <c r="C996" s="198" t="s">
        <v>125</v>
      </c>
      <c r="D996" s="198" t="s">
        <v>890</v>
      </c>
      <c r="E996" s="17" t="s">
        <v>1</v>
      </c>
      <c r="F996" s="199">
        <v>50.756999999999998</v>
      </c>
      <c r="H996" s="32"/>
    </row>
    <row r="997" spans="2:8" s="1" customFormat="1" ht="16.899999999999999" customHeight="1" x14ac:dyDescent="0.2">
      <c r="B997" s="32"/>
      <c r="C997" s="200" t="s">
        <v>2414</v>
      </c>
      <c r="H997" s="32"/>
    </row>
    <row r="998" spans="2:8" s="1" customFormat="1" ht="16.899999999999999" customHeight="1" x14ac:dyDescent="0.2">
      <c r="B998" s="32"/>
      <c r="C998" s="198" t="s">
        <v>885</v>
      </c>
      <c r="D998" s="198" t="s">
        <v>886</v>
      </c>
      <c r="E998" s="17" t="s">
        <v>215</v>
      </c>
      <c r="F998" s="199">
        <v>592.32600000000002</v>
      </c>
      <c r="H998" s="32"/>
    </row>
    <row r="999" spans="2:8" s="1" customFormat="1" ht="16.899999999999999" customHeight="1" x14ac:dyDescent="0.2">
      <c r="B999" s="32"/>
      <c r="C999" s="194" t="s">
        <v>770</v>
      </c>
      <c r="D999" s="195" t="s">
        <v>770</v>
      </c>
      <c r="E999" s="196" t="s">
        <v>1</v>
      </c>
      <c r="F999" s="197">
        <v>170.94399999999999</v>
      </c>
      <c r="H999" s="32"/>
    </row>
    <row r="1000" spans="2:8" s="1" customFormat="1" ht="16.899999999999999" customHeight="1" x14ac:dyDescent="0.2">
      <c r="B1000" s="32"/>
      <c r="C1000" s="198" t="s">
        <v>770</v>
      </c>
      <c r="D1000" s="198" t="s">
        <v>1173</v>
      </c>
      <c r="E1000" s="17" t="s">
        <v>1</v>
      </c>
      <c r="F1000" s="199">
        <v>170.94399999999999</v>
      </c>
      <c r="H1000" s="32"/>
    </row>
    <row r="1001" spans="2:8" s="1" customFormat="1" ht="16.899999999999999" customHeight="1" x14ac:dyDescent="0.2">
      <c r="B1001" s="32"/>
      <c r="C1001" s="200" t="s">
        <v>2414</v>
      </c>
      <c r="H1001" s="32"/>
    </row>
    <row r="1002" spans="2:8" s="1" customFormat="1" ht="16.899999999999999" customHeight="1" x14ac:dyDescent="0.2">
      <c r="B1002" s="32"/>
      <c r="C1002" s="198" t="s">
        <v>1214</v>
      </c>
      <c r="D1002" s="198" t="s">
        <v>1215</v>
      </c>
      <c r="E1002" s="17" t="s">
        <v>215</v>
      </c>
      <c r="F1002" s="199">
        <v>248.96199999999999</v>
      </c>
      <c r="H1002" s="32"/>
    </row>
    <row r="1003" spans="2:8" s="1" customFormat="1" ht="16.899999999999999" customHeight="1" x14ac:dyDescent="0.2">
      <c r="B1003" s="32"/>
      <c r="C1003" s="194" t="s">
        <v>771</v>
      </c>
      <c r="D1003" s="195" t="s">
        <v>771</v>
      </c>
      <c r="E1003" s="196" t="s">
        <v>1</v>
      </c>
      <c r="F1003" s="197">
        <v>7</v>
      </c>
      <c r="H1003" s="32"/>
    </row>
    <row r="1004" spans="2:8" s="1" customFormat="1" ht="16.899999999999999" customHeight="1" x14ac:dyDescent="0.2">
      <c r="B1004" s="32"/>
      <c r="C1004" s="198" t="s">
        <v>771</v>
      </c>
      <c r="D1004" s="198" t="s">
        <v>1245</v>
      </c>
      <c r="E1004" s="17" t="s">
        <v>1</v>
      </c>
      <c r="F1004" s="199">
        <v>7</v>
      </c>
      <c r="H1004" s="32"/>
    </row>
    <row r="1005" spans="2:8" s="1" customFormat="1" ht="16.899999999999999" customHeight="1" x14ac:dyDescent="0.2">
      <c r="B1005" s="32"/>
      <c r="C1005" s="200" t="s">
        <v>2414</v>
      </c>
      <c r="H1005" s="32"/>
    </row>
    <row r="1006" spans="2:8" s="1" customFormat="1" ht="16.899999999999999" customHeight="1" x14ac:dyDescent="0.2">
      <c r="B1006" s="32"/>
      <c r="C1006" s="198" t="s">
        <v>1240</v>
      </c>
      <c r="D1006" s="198" t="s">
        <v>1241</v>
      </c>
      <c r="E1006" s="17" t="s">
        <v>294</v>
      </c>
      <c r="F1006" s="199">
        <v>9</v>
      </c>
      <c r="H1006" s="32"/>
    </row>
    <row r="1007" spans="2:8" s="1" customFormat="1" ht="16.899999999999999" customHeight="1" x14ac:dyDescent="0.2">
      <c r="B1007" s="32"/>
      <c r="C1007" s="194" t="s">
        <v>2063</v>
      </c>
      <c r="D1007" s="195" t="s">
        <v>2063</v>
      </c>
      <c r="E1007" s="196" t="s">
        <v>1</v>
      </c>
      <c r="F1007" s="197">
        <v>75.94</v>
      </c>
      <c r="H1007" s="32"/>
    </row>
    <row r="1008" spans="2:8" s="1" customFormat="1" ht="16.899999999999999" customHeight="1" x14ac:dyDescent="0.2">
      <c r="B1008" s="32"/>
      <c r="C1008" s="198" t="s">
        <v>2063</v>
      </c>
      <c r="D1008" s="198" t="s">
        <v>2064</v>
      </c>
      <c r="E1008" s="17" t="s">
        <v>1</v>
      </c>
      <c r="F1008" s="199">
        <v>75.94</v>
      </c>
      <c r="H1008" s="32"/>
    </row>
    <row r="1009" spans="2:8" s="1" customFormat="1" ht="16.899999999999999" customHeight="1" x14ac:dyDescent="0.2">
      <c r="B1009" s="32"/>
      <c r="C1009" s="194" t="s">
        <v>1328</v>
      </c>
      <c r="D1009" s="195" t="s">
        <v>1328</v>
      </c>
      <c r="E1009" s="196" t="s">
        <v>1</v>
      </c>
      <c r="F1009" s="197">
        <v>511.53500000000003</v>
      </c>
      <c r="H1009" s="32"/>
    </row>
    <row r="1010" spans="2:8" s="1" customFormat="1" ht="16.899999999999999" customHeight="1" x14ac:dyDescent="0.2">
      <c r="B1010" s="32"/>
      <c r="C1010" s="198" t="s">
        <v>1328</v>
      </c>
      <c r="D1010" s="198" t="s">
        <v>1329</v>
      </c>
      <c r="E1010" s="17" t="s">
        <v>1</v>
      </c>
      <c r="F1010" s="199">
        <v>511.53500000000003</v>
      </c>
      <c r="H1010" s="32"/>
    </row>
    <row r="1011" spans="2:8" s="1" customFormat="1" ht="16.899999999999999" customHeight="1" x14ac:dyDescent="0.2">
      <c r="B1011" s="32"/>
      <c r="C1011" s="194" t="s">
        <v>772</v>
      </c>
      <c r="D1011" s="195" t="s">
        <v>772</v>
      </c>
      <c r="E1011" s="196" t="s">
        <v>1</v>
      </c>
      <c r="F1011" s="197">
        <v>255.767</v>
      </c>
      <c r="H1011" s="32"/>
    </row>
    <row r="1012" spans="2:8" s="1" customFormat="1" ht="16.899999999999999" customHeight="1" x14ac:dyDescent="0.2">
      <c r="B1012" s="32"/>
      <c r="C1012" s="198" t="s">
        <v>772</v>
      </c>
      <c r="D1012" s="198" t="s">
        <v>1337</v>
      </c>
      <c r="E1012" s="17" t="s">
        <v>1</v>
      </c>
      <c r="F1012" s="199">
        <v>255.767</v>
      </c>
      <c r="H1012" s="32"/>
    </row>
    <row r="1013" spans="2:8" s="1" customFormat="1" ht="16.899999999999999" customHeight="1" x14ac:dyDescent="0.2">
      <c r="B1013" s="32"/>
      <c r="C1013" s="200" t="s">
        <v>2414</v>
      </c>
      <c r="H1013" s="32"/>
    </row>
    <row r="1014" spans="2:8" s="1" customFormat="1" ht="16.899999999999999" customHeight="1" x14ac:dyDescent="0.2">
      <c r="B1014" s="32"/>
      <c r="C1014" s="198" t="s">
        <v>1331</v>
      </c>
      <c r="D1014" s="198" t="s">
        <v>1332</v>
      </c>
      <c r="E1014" s="17" t="s">
        <v>215</v>
      </c>
      <c r="F1014" s="199">
        <v>281.34399999999999</v>
      </c>
      <c r="H1014" s="32"/>
    </row>
    <row r="1015" spans="2:8" s="1" customFormat="1" ht="16.899999999999999" customHeight="1" x14ac:dyDescent="0.2">
      <c r="B1015" s="32"/>
      <c r="C1015" s="194" t="s">
        <v>774</v>
      </c>
      <c r="D1015" s="195" t="s">
        <v>774</v>
      </c>
      <c r="E1015" s="196" t="s">
        <v>1</v>
      </c>
      <c r="F1015" s="197">
        <v>255.767</v>
      </c>
      <c r="H1015" s="32"/>
    </row>
    <row r="1016" spans="2:8" s="1" customFormat="1" ht="16.899999999999999" customHeight="1" x14ac:dyDescent="0.2">
      <c r="B1016" s="32"/>
      <c r="C1016" s="198" t="s">
        <v>774</v>
      </c>
      <c r="D1016" s="198" t="s">
        <v>1345</v>
      </c>
      <c r="E1016" s="17" t="s">
        <v>1</v>
      </c>
      <c r="F1016" s="199">
        <v>255.767</v>
      </c>
      <c r="H1016" s="32"/>
    </row>
    <row r="1017" spans="2:8" s="1" customFormat="1" ht="16.899999999999999" customHeight="1" x14ac:dyDescent="0.2">
      <c r="B1017" s="32"/>
      <c r="C1017" s="200" t="s">
        <v>2414</v>
      </c>
      <c r="H1017" s="32"/>
    </row>
    <row r="1018" spans="2:8" s="1" customFormat="1" ht="16.899999999999999" customHeight="1" x14ac:dyDescent="0.2">
      <c r="B1018" s="32"/>
      <c r="C1018" s="198" t="s">
        <v>1341</v>
      </c>
      <c r="D1018" s="198" t="s">
        <v>1342</v>
      </c>
      <c r="E1018" s="17" t="s">
        <v>215</v>
      </c>
      <c r="F1018" s="199">
        <v>281.34399999999999</v>
      </c>
      <c r="H1018" s="32"/>
    </row>
    <row r="1019" spans="2:8" s="1" customFormat="1" ht="16.899999999999999" customHeight="1" x14ac:dyDescent="0.2">
      <c r="B1019" s="32"/>
      <c r="C1019" s="194" t="s">
        <v>775</v>
      </c>
      <c r="D1019" s="195" t="s">
        <v>775</v>
      </c>
      <c r="E1019" s="196" t="s">
        <v>1</v>
      </c>
      <c r="F1019" s="197">
        <v>0.74399999999999999</v>
      </c>
      <c r="H1019" s="32"/>
    </row>
    <row r="1020" spans="2:8" s="1" customFormat="1" ht="16.899999999999999" customHeight="1" x14ac:dyDescent="0.2">
      <c r="B1020" s="32"/>
      <c r="C1020" s="198" t="s">
        <v>775</v>
      </c>
      <c r="D1020" s="198" t="s">
        <v>1421</v>
      </c>
      <c r="E1020" s="17" t="s">
        <v>1</v>
      </c>
      <c r="F1020" s="199">
        <v>0.74399999999999999</v>
      </c>
      <c r="H1020" s="32"/>
    </row>
    <row r="1021" spans="2:8" s="1" customFormat="1" ht="16.899999999999999" customHeight="1" x14ac:dyDescent="0.2">
      <c r="B1021" s="32"/>
      <c r="C1021" s="200" t="s">
        <v>2414</v>
      </c>
      <c r="H1021" s="32"/>
    </row>
    <row r="1022" spans="2:8" s="1" customFormat="1" ht="16.899999999999999" customHeight="1" x14ac:dyDescent="0.2">
      <c r="B1022" s="32"/>
      <c r="C1022" s="198" t="s">
        <v>1414</v>
      </c>
      <c r="D1022" s="198" t="s">
        <v>1415</v>
      </c>
      <c r="E1022" s="17" t="s">
        <v>237</v>
      </c>
      <c r="F1022" s="199">
        <v>17.254999999999999</v>
      </c>
      <c r="H1022" s="32"/>
    </row>
    <row r="1023" spans="2:8" s="1" customFormat="1" ht="16.899999999999999" customHeight="1" x14ac:dyDescent="0.2">
      <c r="B1023" s="32"/>
      <c r="C1023" s="194" t="s">
        <v>1457</v>
      </c>
      <c r="D1023" s="195" t="s">
        <v>1457</v>
      </c>
      <c r="E1023" s="196" t="s">
        <v>1</v>
      </c>
      <c r="F1023" s="197">
        <v>3.617</v>
      </c>
      <c r="H1023" s="32"/>
    </row>
    <row r="1024" spans="2:8" s="1" customFormat="1" ht="16.899999999999999" customHeight="1" x14ac:dyDescent="0.2">
      <c r="B1024" s="32"/>
      <c r="C1024" s="198" t="s">
        <v>1457</v>
      </c>
      <c r="D1024" s="198" t="s">
        <v>1458</v>
      </c>
      <c r="E1024" s="17" t="s">
        <v>1</v>
      </c>
      <c r="F1024" s="199">
        <v>3.617</v>
      </c>
      <c r="H1024" s="32"/>
    </row>
    <row r="1025" spans="2:8" s="1" customFormat="1" ht="16.899999999999999" customHeight="1" x14ac:dyDescent="0.2">
      <c r="B1025" s="32"/>
      <c r="C1025" s="194" t="s">
        <v>1502</v>
      </c>
      <c r="D1025" s="195" t="s">
        <v>1502</v>
      </c>
      <c r="E1025" s="196" t="s">
        <v>1</v>
      </c>
      <c r="F1025" s="197">
        <v>102.63</v>
      </c>
      <c r="H1025" s="32"/>
    </row>
    <row r="1026" spans="2:8" s="1" customFormat="1" ht="16.899999999999999" customHeight="1" x14ac:dyDescent="0.2">
      <c r="B1026" s="32"/>
      <c r="C1026" s="198" t="s">
        <v>1502</v>
      </c>
      <c r="D1026" s="198" t="s">
        <v>1503</v>
      </c>
      <c r="E1026" s="17" t="s">
        <v>1</v>
      </c>
      <c r="F1026" s="199">
        <v>102.63</v>
      </c>
      <c r="H1026" s="32"/>
    </row>
    <row r="1027" spans="2:8" s="1" customFormat="1" ht="16.899999999999999" customHeight="1" x14ac:dyDescent="0.2">
      <c r="B1027" s="32"/>
      <c r="C1027" s="194" t="s">
        <v>777</v>
      </c>
      <c r="D1027" s="195" t="s">
        <v>777</v>
      </c>
      <c r="E1027" s="196" t="s">
        <v>1</v>
      </c>
      <c r="F1027" s="197">
        <v>1.7999999999999999E-2</v>
      </c>
      <c r="H1027" s="32"/>
    </row>
    <row r="1028" spans="2:8" s="1" customFormat="1" ht="16.899999999999999" customHeight="1" x14ac:dyDescent="0.2">
      <c r="B1028" s="32"/>
      <c r="C1028" s="198" t="s">
        <v>777</v>
      </c>
      <c r="D1028" s="198" t="s">
        <v>930</v>
      </c>
      <c r="E1028" s="17" t="s">
        <v>1</v>
      </c>
      <c r="F1028" s="199">
        <v>1.7999999999999999E-2</v>
      </c>
      <c r="H1028" s="32"/>
    </row>
    <row r="1029" spans="2:8" s="1" customFormat="1" ht="16.899999999999999" customHeight="1" x14ac:dyDescent="0.2">
      <c r="B1029" s="32"/>
      <c r="C1029" s="200" t="s">
        <v>2414</v>
      </c>
      <c r="H1029" s="32"/>
    </row>
    <row r="1030" spans="2:8" s="1" customFormat="1" ht="16.899999999999999" customHeight="1" x14ac:dyDescent="0.2">
      <c r="B1030" s="32"/>
      <c r="C1030" s="198" t="s">
        <v>924</v>
      </c>
      <c r="D1030" s="198" t="s">
        <v>925</v>
      </c>
      <c r="E1030" s="17" t="s">
        <v>237</v>
      </c>
      <c r="F1030" s="199">
        <v>57.177</v>
      </c>
      <c r="H1030" s="32"/>
    </row>
    <row r="1031" spans="2:8" s="1" customFormat="1" ht="16.899999999999999" customHeight="1" x14ac:dyDescent="0.2">
      <c r="B1031" s="32"/>
      <c r="C1031" s="194" t="s">
        <v>779</v>
      </c>
      <c r="D1031" s="195" t="s">
        <v>779</v>
      </c>
      <c r="E1031" s="196" t="s">
        <v>1</v>
      </c>
      <c r="F1031" s="197">
        <v>5.25</v>
      </c>
      <c r="H1031" s="32"/>
    </row>
    <row r="1032" spans="2:8" s="1" customFormat="1" ht="16.899999999999999" customHeight="1" x14ac:dyDescent="0.2">
      <c r="B1032" s="32"/>
      <c r="C1032" s="198" t="s">
        <v>779</v>
      </c>
      <c r="D1032" s="198" t="s">
        <v>1580</v>
      </c>
      <c r="E1032" s="17" t="s">
        <v>1</v>
      </c>
      <c r="F1032" s="199">
        <v>5.25</v>
      </c>
      <c r="H1032" s="32"/>
    </row>
    <row r="1033" spans="2:8" s="1" customFormat="1" ht="16.899999999999999" customHeight="1" x14ac:dyDescent="0.2">
      <c r="B1033" s="32"/>
      <c r="C1033" s="200" t="s">
        <v>2414</v>
      </c>
      <c r="H1033" s="32"/>
    </row>
    <row r="1034" spans="2:8" s="1" customFormat="1" ht="16.899999999999999" customHeight="1" x14ac:dyDescent="0.2">
      <c r="B1034" s="32"/>
      <c r="C1034" s="198" t="s">
        <v>1573</v>
      </c>
      <c r="D1034" s="198" t="s">
        <v>1574</v>
      </c>
      <c r="E1034" s="17" t="s">
        <v>230</v>
      </c>
      <c r="F1034" s="199">
        <v>19.75</v>
      </c>
      <c r="H1034" s="32"/>
    </row>
    <row r="1035" spans="2:8" s="1" customFormat="1" ht="16.899999999999999" customHeight="1" x14ac:dyDescent="0.2">
      <c r="B1035" s="32"/>
      <c r="C1035" s="194" t="s">
        <v>595</v>
      </c>
      <c r="D1035" s="195" t="s">
        <v>595</v>
      </c>
      <c r="E1035" s="196" t="s">
        <v>1</v>
      </c>
      <c r="F1035" s="197">
        <v>16.600000000000001</v>
      </c>
      <c r="H1035" s="32"/>
    </row>
    <row r="1036" spans="2:8" s="1" customFormat="1" ht="16.899999999999999" customHeight="1" x14ac:dyDescent="0.2">
      <c r="B1036" s="32"/>
      <c r="C1036" s="198" t="s">
        <v>595</v>
      </c>
      <c r="D1036" s="198" t="s">
        <v>938</v>
      </c>
      <c r="E1036" s="17" t="s">
        <v>1</v>
      </c>
      <c r="F1036" s="199">
        <v>16.600000000000001</v>
      </c>
      <c r="H1036" s="32"/>
    </row>
    <row r="1037" spans="2:8" s="1" customFormat="1" ht="16.899999999999999" customHeight="1" x14ac:dyDescent="0.2">
      <c r="B1037" s="32"/>
      <c r="C1037" s="200" t="s">
        <v>2414</v>
      </c>
      <c r="H1037" s="32"/>
    </row>
    <row r="1038" spans="2:8" s="1" customFormat="1" ht="16.899999999999999" customHeight="1" x14ac:dyDescent="0.2">
      <c r="B1038" s="32"/>
      <c r="C1038" s="198" t="s">
        <v>933</v>
      </c>
      <c r="D1038" s="198" t="s">
        <v>934</v>
      </c>
      <c r="E1038" s="17" t="s">
        <v>215</v>
      </c>
      <c r="F1038" s="199">
        <v>94.534999999999997</v>
      </c>
      <c r="H1038" s="32"/>
    </row>
    <row r="1039" spans="2:8" s="1" customFormat="1" ht="16.899999999999999" customHeight="1" x14ac:dyDescent="0.2">
      <c r="B1039" s="32"/>
      <c r="C1039" s="194" t="s">
        <v>1614</v>
      </c>
      <c r="D1039" s="195" t="s">
        <v>1614</v>
      </c>
      <c r="E1039" s="196" t="s">
        <v>1</v>
      </c>
      <c r="F1039" s="197">
        <v>16</v>
      </c>
      <c r="H1039" s="32"/>
    </row>
    <row r="1040" spans="2:8" s="1" customFormat="1" ht="16.899999999999999" customHeight="1" x14ac:dyDescent="0.2">
      <c r="B1040" s="32"/>
      <c r="C1040" s="198" t="s">
        <v>1614</v>
      </c>
      <c r="D1040" s="198" t="s">
        <v>1615</v>
      </c>
      <c r="E1040" s="17" t="s">
        <v>1</v>
      </c>
      <c r="F1040" s="199">
        <v>16</v>
      </c>
      <c r="H1040" s="32"/>
    </row>
    <row r="1041" spans="2:8" s="1" customFormat="1" ht="16.899999999999999" customHeight="1" x14ac:dyDescent="0.2">
      <c r="B1041" s="32"/>
      <c r="C1041" s="194" t="s">
        <v>133</v>
      </c>
      <c r="D1041" s="195" t="s">
        <v>133</v>
      </c>
      <c r="E1041" s="196" t="s">
        <v>1</v>
      </c>
      <c r="F1041" s="197">
        <v>20.78</v>
      </c>
      <c r="H1041" s="32"/>
    </row>
    <row r="1042" spans="2:8" s="1" customFormat="1" ht="16.899999999999999" customHeight="1" x14ac:dyDescent="0.2">
      <c r="B1042" s="32"/>
      <c r="C1042" s="198" t="s">
        <v>133</v>
      </c>
      <c r="D1042" s="198" t="s">
        <v>955</v>
      </c>
      <c r="E1042" s="17" t="s">
        <v>1</v>
      </c>
      <c r="F1042" s="199">
        <v>20.78</v>
      </c>
      <c r="H1042" s="32"/>
    </row>
    <row r="1043" spans="2:8" s="1" customFormat="1" ht="16.899999999999999" customHeight="1" x14ac:dyDescent="0.2">
      <c r="B1043" s="32"/>
      <c r="C1043" s="200" t="s">
        <v>2414</v>
      </c>
      <c r="H1043" s="32"/>
    </row>
    <row r="1044" spans="2:8" s="1" customFormat="1" ht="16.899999999999999" customHeight="1" x14ac:dyDescent="0.2">
      <c r="B1044" s="32"/>
      <c r="C1044" s="198" t="s">
        <v>950</v>
      </c>
      <c r="D1044" s="198" t="s">
        <v>951</v>
      </c>
      <c r="E1044" s="17" t="s">
        <v>215</v>
      </c>
      <c r="F1044" s="199">
        <v>108.803</v>
      </c>
      <c r="H1044" s="32"/>
    </row>
    <row r="1045" spans="2:8" s="1" customFormat="1" ht="16.899999999999999" customHeight="1" x14ac:dyDescent="0.2">
      <c r="B1045" s="32"/>
      <c r="C1045" s="194" t="s">
        <v>1750</v>
      </c>
      <c r="D1045" s="195" t="s">
        <v>1750</v>
      </c>
      <c r="E1045" s="196" t="s">
        <v>1</v>
      </c>
      <c r="F1045" s="197">
        <v>3</v>
      </c>
      <c r="H1045" s="32"/>
    </row>
    <row r="1046" spans="2:8" s="1" customFormat="1" ht="16.899999999999999" customHeight="1" x14ac:dyDescent="0.2">
      <c r="B1046" s="32"/>
      <c r="C1046" s="198" t="s">
        <v>1750</v>
      </c>
      <c r="D1046" s="198" t="s">
        <v>1751</v>
      </c>
      <c r="E1046" s="17" t="s">
        <v>1</v>
      </c>
      <c r="F1046" s="199">
        <v>3</v>
      </c>
      <c r="H1046" s="32"/>
    </row>
    <row r="1047" spans="2:8" s="1" customFormat="1" ht="16.899999999999999" customHeight="1" x14ac:dyDescent="0.2">
      <c r="B1047" s="32"/>
      <c r="C1047" s="194" t="s">
        <v>1757</v>
      </c>
      <c r="D1047" s="195" t="s">
        <v>1757</v>
      </c>
      <c r="E1047" s="196" t="s">
        <v>1</v>
      </c>
      <c r="F1047" s="197">
        <v>3.5</v>
      </c>
      <c r="H1047" s="32"/>
    </row>
    <row r="1048" spans="2:8" s="1" customFormat="1" ht="16.899999999999999" customHeight="1" x14ac:dyDescent="0.2">
      <c r="B1048" s="32"/>
      <c r="C1048" s="198" t="s">
        <v>1757</v>
      </c>
      <c r="D1048" s="198" t="s">
        <v>1758</v>
      </c>
      <c r="E1048" s="17" t="s">
        <v>1</v>
      </c>
      <c r="F1048" s="199">
        <v>3.5</v>
      </c>
      <c r="H1048" s="32"/>
    </row>
    <row r="1049" spans="2:8" s="1" customFormat="1" ht="16.899999999999999" customHeight="1" x14ac:dyDescent="0.2">
      <c r="B1049" s="32"/>
      <c r="C1049" s="194" t="s">
        <v>1815</v>
      </c>
      <c r="D1049" s="195" t="s">
        <v>1815</v>
      </c>
      <c r="E1049" s="196" t="s">
        <v>1</v>
      </c>
      <c r="F1049" s="197">
        <v>138.90899999999999</v>
      </c>
      <c r="H1049" s="32"/>
    </row>
    <row r="1050" spans="2:8" s="1" customFormat="1" ht="16.899999999999999" customHeight="1" x14ac:dyDescent="0.2">
      <c r="B1050" s="32"/>
      <c r="C1050" s="198" t="s">
        <v>1815</v>
      </c>
      <c r="D1050" s="198" t="s">
        <v>1816</v>
      </c>
      <c r="E1050" s="17" t="s">
        <v>1</v>
      </c>
      <c r="F1050" s="199">
        <v>138.90899999999999</v>
      </c>
      <c r="H1050" s="32"/>
    </row>
    <row r="1051" spans="2:8" s="1" customFormat="1" ht="16.899999999999999" customHeight="1" x14ac:dyDescent="0.2">
      <c r="B1051" s="32"/>
      <c r="C1051" s="194" t="s">
        <v>1822</v>
      </c>
      <c r="D1051" s="195" t="s">
        <v>1822</v>
      </c>
      <c r="E1051" s="196" t="s">
        <v>1</v>
      </c>
      <c r="F1051" s="197">
        <v>138.90899999999999</v>
      </c>
      <c r="H1051" s="32"/>
    </row>
    <row r="1052" spans="2:8" s="1" customFormat="1" ht="16.899999999999999" customHeight="1" x14ac:dyDescent="0.2">
      <c r="B1052" s="32"/>
      <c r="C1052" s="198" t="s">
        <v>1822</v>
      </c>
      <c r="D1052" s="198" t="s">
        <v>1823</v>
      </c>
      <c r="E1052" s="17" t="s">
        <v>1</v>
      </c>
      <c r="F1052" s="199">
        <v>138.90899999999999</v>
      </c>
      <c r="H1052" s="32"/>
    </row>
    <row r="1053" spans="2:8" s="1" customFormat="1" ht="16.899999999999999" customHeight="1" x14ac:dyDescent="0.2">
      <c r="B1053" s="32"/>
      <c r="C1053" s="194" t="s">
        <v>783</v>
      </c>
      <c r="D1053" s="195" t="s">
        <v>783</v>
      </c>
      <c r="E1053" s="196" t="s">
        <v>1</v>
      </c>
      <c r="F1053" s="197">
        <v>52</v>
      </c>
      <c r="H1053" s="32"/>
    </row>
    <row r="1054" spans="2:8" s="1" customFormat="1" ht="16.899999999999999" customHeight="1" x14ac:dyDescent="0.2">
      <c r="B1054" s="32"/>
      <c r="C1054" s="198" t="s">
        <v>783</v>
      </c>
      <c r="D1054" s="198" t="s">
        <v>1832</v>
      </c>
      <c r="E1054" s="17" t="s">
        <v>1</v>
      </c>
      <c r="F1054" s="199">
        <v>52</v>
      </c>
      <c r="H1054" s="32"/>
    </row>
    <row r="1055" spans="2:8" s="1" customFormat="1" ht="16.899999999999999" customHeight="1" x14ac:dyDescent="0.2">
      <c r="B1055" s="32"/>
      <c r="C1055" s="200" t="s">
        <v>2414</v>
      </c>
      <c r="H1055" s="32"/>
    </row>
    <row r="1056" spans="2:8" s="1" customFormat="1" ht="16.899999999999999" customHeight="1" x14ac:dyDescent="0.2">
      <c r="B1056" s="32"/>
      <c r="C1056" s="198" t="s">
        <v>1825</v>
      </c>
      <c r="D1056" s="198" t="s">
        <v>1826</v>
      </c>
      <c r="E1056" s="17" t="s">
        <v>230</v>
      </c>
      <c r="F1056" s="199">
        <v>127.79</v>
      </c>
      <c r="H1056" s="32"/>
    </row>
    <row r="1057" spans="2:8" s="1" customFormat="1" ht="16.899999999999999" customHeight="1" x14ac:dyDescent="0.2">
      <c r="B1057" s="32"/>
      <c r="C1057" s="194" t="s">
        <v>784</v>
      </c>
      <c r="D1057" s="195" t="s">
        <v>784</v>
      </c>
      <c r="E1057" s="196" t="s">
        <v>1</v>
      </c>
      <c r="F1057" s="197">
        <v>9.1300000000000008</v>
      </c>
      <c r="H1057" s="32"/>
    </row>
    <row r="1058" spans="2:8" s="1" customFormat="1" ht="16.899999999999999" customHeight="1" x14ac:dyDescent="0.2">
      <c r="B1058" s="32"/>
      <c r="C1058" s="198" t="s">
        <v>784</v>
      </c>
      <c r="D1058" s="198" t="s">
        <v>1862</v>
      </c>
      <c r="E1058" s="17" t="s">
        <v>1</v>
      </c>
      <c r="F1058" s="199">
        <v>9.1300000000000008</v>
      </c>
      <c r="H1058" s="32"/>
    </row>
    <row r="1059" spans="2:8" s="1" customFormat="1" ht="16.899999999999999" customHeight="1" x14ac:dyDescent="0.2">
      <c r="B1059" s="32"/>
      <c r="C1059" s="200" t="s">
        <v>2414</v>
      </c>
      <c r="H1059" s="32"/>
    </row>
    <row r="1060" spans="2:8" s="1" customFormat="1" ht="16.899999999999999" customHeight="1" x14ac:dyDescent="0.2">
      <c r="B1060" s="32"/>
      <c r="C1060" s="198" t="s">
        <v>1856</v>
      </c>
      <c r="D1060" s="198" t="s">
        <v>1857</v>
      </c>
      <c r="E1060" s="17" t="s">
        <v>215</v>
      </c>
      <c r="F1060" s="199">
        <v>93.123999999999995</v>
      </c>
      <c r="H1060" s="32"/>
    </row>
    <row r="1061" spans="2:8" s="1" customFormat="1" ht="16.899999999999999" customHeight="1" x14ac:dyDescent="0.2">
      <c r="B1061" s="32"/>
      <c r="C1061" s="194" t="s">
        <v>866</v>
      </c>
      <c r="D1061" s="195" t="s">
        <v>866</v>
      </c>
      <c r="E1061" s="196" t="s">
        <v>1</v>
      </c>
      <c r="F1061" s="197">
        <v>289.49599999999998</v>
      </c>
      <c r="H1061" s="32"/>
    </row>
    <row r="1062" spans="2:8" s="1" customFormat="1" ht="16.899999999999999" customHeight="1" x14ac:dyDescent="0.2">
      <c r="B1062" s="32"/>
      <c r="C1062" s="198" t="s">
        <v>866</v>
      </c>
      <c r="D1062" s="198" t="s">
        <v>867</v>
      </c>
      <c r="E1062" s="17" t="s">
        <v>1</v>
      </c>
      <c r="F1062" s="199">
        <v>289.49599999999998</v>
      </c>
      <c r="H1062" s="32"/>
    </row>
    <row r="1063" spans="2:8" s="1" customFormat="1" ht="16.899999999999999" customHeight="1" x14ac:dyDescent="0.2">
      <c r="B1063" s="32"/>
      <c r="C1063" s="194" t="s">
        <v>135</v>
      </c>
      <c r="D1063" s="195" t="s">
        <v>135</v>
      </c>
      <c r="E1063" s="196" t="s">
        <v>1</v>
      </c>
      <c r="F1063" s="197">
        <v>74.885000000000005</v>
      </c>
      <c r="H1063" s="32"/>
    </row>
    <row r="1064" spans="2:8" s="1" customFormat="1" ht="16.899999999999999" customHeight="1" x14ac:dyDescent="0.2">
      <c r="B1064" s="32"/>
      <c r="C1064" s="198" t="s">
        <v>135</v>
      </c>
      <c r="D1064" s="198" t="s">
        <v>969</v>
      </c>
      <c r="E1064" s="17" t="s">
        <v>1</v>
      </c>
      <c r="F1064" s="199">
        <v>74.885000000000005</v>
      </c>
      <c r="H1064" s="32"/>
    </row>
    <row r="1065" spans="2:8" s="1" customFormat="1" ht="16.899999999999999" customHeight="1" x14ac:dyDescent="0.2">
      <c r="B1065" s="32"/>
      <c r="C1065" s="194" t="s">
        <v>786</v>
      </c>
      <c r="D1065" s="195" t="s">
        <v>786</v>
      </c>
      <c r="E1065" s="196" t="s">
        <v>1</v>
      </c>
      <c r="F1065" s="197">
        <v>-0.75</v>
      </c>
      <c r="H1065" s="32"/>
    </row>
    <row r="1066" spans="2:8" s="1" customFormat="1" ht="16.899999999999999" customHeight="1" x14ac:dyDescent="0.2">
      <c r="B1066" s="32"/>
      <c r="C1066" s="198" t="s">
        <v>786</v>
      </c>
      <c r="D1066" s="198" t="s">
        <v>978</v>
      </c>
      <c r="E1066" s="17" t="s">
        <v>1</v>
      </c>
      <c r="F1066" s="199">
        <v>-0.75</v>
      </c>
      <c r="H1066" s="32"/>
    </row>
    <row r="1067" spans="2:8" s="1" customFormat="1" ht="16.899999999999999" customHeight="1" x14ac:dyDescent="0.2">
      <c r="B1067" s="32"/>
      <c r="C1067" s="200" t="s">
        <v>2414</v>
      </c>
      <c r="H1067" s="32"/>
    </row>
    <row r="1068" spans="2:8" s="1" customFormat="1" ht="22.5" x14ac:dyDescent="0.2">
      <c r="B1068" s="32"/>
      <c r="C1068" s="198" t="s">
        <v>970</v>
      </c>
      <c r="D1068" s="198" t="s">
        <v>971</v>
      </c>
      <c r="E1068" s="17" t="s">
        <v>215</v>
      </c>
      <c r="F1068" s="199">
        <v>16.068999999999999</v>
      </c>
      <c r="H1068" s="32"/>
    </row>
    <row r="1069" spans="2:8" s="1" customFormat="1" ht="16.899999999999999" customHeight="1" x14ac:dyDescent="0.2">
      <c r="B1069" s="32"/>
      <c r="C1069" s="194" t="s">
        <v>788</v>
      </c>
      <c r="D1069" s="195" t="s">
        <v>788</v>
      </c>
      <c r="E1069" s="196" t="s">
        <v>1</v>
      </c>
      <c r="F1069" s="197">
        <v>0.71799999999999997</v>
      </c>
      <c r="H1069" s="32"/>
    </row>
    <row r="1070" spans="2:8" s="1" customFormat="1" ht="16.899999999999999" customHeight="1" x14ac:dyDescent="0.2">
      <c r="B1070" s="32"/>
      <c r="C1070" s="198" t="s">
        <v>788</v>
      </c>
      <c r="D1070" s="198" t="s">
        <v>1939</v>
      </c>
      <c r="E1070" s="17" t="s">
        <v>1</v>
      </c>
      <c r="F1070" s="199">
        <v>0.71799999999999997</v>
      </c>
      <c r="H1070" s="32"/>
    </row>
    <row r="1071" spans="2:8" s="1" customFormat="1" ht="16.899999999999999" customHeight="1" x14ac:dyDescent="0.2">
      <c r="B1071" s="32"/>
      <c r="C1071" s="200" t="s">
        <v>2414</v>
      </c>
      <c r="H1071" s="32"/>
    </row>
    <row r="1072" spans="2:8" s="1" customFormat="1" ht="16.899999999999999" customHeight="1" x14ac:dyDescent="0.2">
      <c r="B1072" s="32"/>
      <c r="C1072" s="198" t="s">
        <v>1931</v>
      </c>
      <c r="D1072" s="198" t="s">
        <v>1932</v>
      </c>
      <c r="E1072" s="17" t="s">
        <v>215</v>
      </c>
      <c r="F1072" s="199">
        <v>12.507999999999999</v>
      </c>
      <c r="H1072" s="32"/>
    </row>
    <row r="1073" spans="2:8" s="1" customFormat="1" ht="16.899999999999999" customHeight="1" x14ac:dyDescent="0.2">
      <c r="B1073" s="32"/>
      <c r="C1073" s="194" t="s">
        <v>790</v>
      </c>
      <c r="D1073" s="195" t="s">
        <v>790</v>
      </c>
      <c r="E1073" s="196" t="s">
        <v>1</v>
      </c>
      <c r="F1073" s="197">
        <v>19.007999999999999</v>
      </c>
      <c r="H1073" s="32"/>
    </row>
    <row r="1074" spans="2:8" s="1" customFormat="1" ht="16.899999999999999" customHeight="1" x14ac:dyDescent="0.2">
      <c r="B1074" s="32"/>
      <c r="C1074" s="198" t="s">
        <v>790</v>
      </c>
      <c r="D1074" s="198" t="s">
        <v>1174</v>
      </c>
      <c r="E1074" s="17" t="s">
        <v>1</v>
      </c>
      <c r="F1074" s="199">
        <v>19.007999999999999</v>
      </c>
      <c r="H1074" s="32"/>
    </row>
    <row r="1075" spans="2:8" s="1" customFormat="1" ht="16.899999999999999" customHeight="1" x14ac:dyDescent="0.2">
      <c r="B1075" s="32"/>
      <c r="C1075" s="200" t="s">
        <v>2414</v>
      </c>
      <c r="H1075" s="32"/>
    </row>
    <row r="1076" spans="2:8" s="1" customFormat="1" ht="16.899999999999999" customHeight="1" x14ac:dyDescent="0.2">
      <c r="B1076" s="32"/>
      <c r="C1076" s="198" t="s">
        <v>1954</v>
      </c>
      <c r="D1076" s="198" t="s">
        <v>1955</v>
      </c>
      <c r="E1076" s="17" t="s">
        <v>215</v>
      </c>
      <c r="F1076" s="199">
        <v>267.97000000000003</v>
      </c>
      <c r="H1076" s="32"/>
    </row>
    <row r="1077" spans="2:8" s="1" customFormat="1" ht="16.899999999999999" customHeight="1" x14ac:dyDescent="0.2">
      <c r="B1077" s="32"/>
      <c r="C1077" s="194" t="s">
        <v>792</v>
      </c>
      <c r="D1077" s="195" t="s">
        <v>792</v>
      </c>
      <c r="E1077" s="196" t="s">
        <v>1</v>
      </c>
      <c r="F1077" s="197">
        <v>19.007999999999999</v>
      </c>
      <c r="H1077" s="32"/>
    </row>
    <row r="1078" spans="2:8" s="1" customFormat="1" ht="16.899999999999999" customHeight="1" x14ac:dyDescent="0.2">
      <c r="B1078" s="32"/>
      <c r="C1078" s="198" t="s">
        <v>792</v>
      </c>
      <c r="D1078" s="198" t="s">
        <v>1174</v>
      </c>
      <c r="E1078" s="17" t="s">
        <v>1</v>
      </c>
      <c r="F1078" s="199">
        <v>19.007999999999999</v>
      </c>
      <c r="H1078" s="32"/>
    </row>
    <row r="1079" spans="2:8" s="1" customFormat="1" ht="16.899999999999999" customHeight="1" x14ac:dyDescent="0.2">
      <c r="B1079" s="32"/>
      <c r="C1079" s="200" t="s">
        <v>2414</v>
      </c>
      <c r="H1079" s="32"/>
    </row>
    <row r="1080" spans="2:8" s="1" customFormat="1" ht="16.899999999999999" customHeight="1" x14ac:dyDescent="0.2">
      <c r="B1080" s="32"/>
      <c r="C1080" s="198" t="s">
        <v>1961</v>
      </c>
      <c r="D1080" s="198" t="s">
        <v>1962</v>
      </c>
      <c r="E1080" s="17" t="s">
        <v>215</v>
      </c>
      <c r="F1080" s="199">
        <v>267.97000000000003</v>
      </c>
      <c r="H1080" s="32"/>
    </row>
    <row r="1081" spans="2:8" s="1" customFormat="1" ht="16.899999999999999" customHeight="1" x14ac:dyDescent="0.2">
      <c r="B1081" s="32"/>
      <c r="C1081" s="194" t="s">
        <v>793</v>
      </c>
      <c r="D1081" s="195" t="s">
        <v>793</v>
      </c>
      <c r="E1081" s="196" t="s">
        <v>1</v>
      </c>
      <c r="F1081" s="197">
        <v>19.007999999999999</v>
      </c>
      <c r="H1081" s="32"/>
    </row>
    <row r="1082" spans="2:8" s="1" customFormat="1" ht="16.899999999999999" customHeight="1" x14ac:dyDescent="0.2">
      <c r="B1082" s="32"/>
      <c r="C1082" s="198" t="s">
        <v>793</v>
      </c>
      <c r="D1082" s="198" t="s">
        <v>1174</v>
      </c>
      <c r="E1082" s="17" t="s">
        <v>1</v>
      </c>
      <c r="F1082" s="199">
        <v>19.007999999999999</v>
      </c>
      <c r="H1082" s="32"/>
    </row>
    <row r="1083" spans="2:8" s="1" customFormat="1" ht="16.899999999999999" customHeight="1" x14ac:dyDescent="0.2">
      <c r="B1083" s="32"/>
      <c r="C1083" s="200" t="s">
        <v>2414</v>
      </c>
      <c r="H1083" s="32"/>
    </row>
    <row r="1084" spans="2:8" s="1" customFormat="1" ht="16.899999999999999" customHeight="1" x14ac:dyDescent="0.2">
      <c r="B1084" s="32"/>
      <c r="C1084" s="198" t="s">
        <v>1968</v>
      </c>
      <c r="D1084" s="198" t="s">
        <v>1969</v>
      </c>
      <c r="E1084" s="17" t="s">
        <v>215</v>
      </c>
      <c r="F1084" s="199">
        <v>267.97000000000003</v>
      </c>
      <c r="H1084" s="32"/>
    </row>
    <row r="1085" spans="2:8" s="1" customFormat="1" ht="16.899999999999999" customHeight="1" x14ac:dyDescent="0.2">
      <c r="B1085" s="32"/>
      <c r="C1085" s="194" t="s">
        <v>794</v>
      </c>
      <c r="D1085" s="195" t="s">
        <v>794</v>
      </c>
      <c r="E1085" s="196" t="s">
        <v>1</v>
      </c>
      <c r="F1085" s="197">
        <v>4.5759999999999996</v>
      </c>
      <c r="H1085" s="32"/>
    </row>
    <row r="1086" spans="2:8" s="1" customFormat="1" ht="16.899999999999999" customHeight="1" x14ac:dyDescent="0.2">
      <c r="B1086" s="32"/>
      <c r="C1086" s="198" t="s">
        <v>794</v>
      </c>
      <c r="D1086" s="198" t="s">
        <v>987</v>
      </c>
      <c r="E1086" s="17" t="s">
        <v>1</v>
      </c>
      <c r="F1086" s="199">
        <v>4.5759999999999996</v>
      </c>
      <c r="H1086" s="32"/>
    </row>
    <row r="1087" spans="2:8" s="1" customFormat="1" ht="16.899999999999999" customHeight="1" x14ac:dyDescent="0.2">
      <c r="B1087" s="32"/>
      <c r="C1087" s="200" t="s">
        <v>2414</v>
      </c>
      <c r="H1087" s="32"/>
    </row>
    <row r="1088" spans="2:8" s="1" customFormat="1" ht="22.5" x14ac:dyDescent="0.2">
      <c r="B1088" s="32"/>
      <c r="C1088" s="198" t="s">
        <v>981</v>
      </c>
      <c r="D1088" s="198" t="s">
        <v>971</v>
      </c>
      <c r="E1088" s="17" t="s">
        <v>215</v>
      </c>
      <c r="F1088" s="199">
        <v>125.331</v>
      </c>
      <c r="H1088" s="32"/>
    </row>
    <row r="1089" spans="2:8" s="1" customFormat="1" ht="16.899999999999999" customHeight="1" x14ac:dyDescent="0.2">
      <c r="B1089" s="32"/>
      <c r="C1089" s="194" t="s">
        <v>875</v>
      </c>
      <c r="D1089" s="195" t="s">
        <v>875</v>
      </c>
      <c r="E1089" s="196" t="s">
        <v>1</v>
      </c>
      <c r="F1089" s="197">
        <v>968.99199999999996</v>
      </c>
      <c r="H1089" s="32"/>
    </row>
    <row r="1090" spans="2:8" s="1" customFormat="1" ht="16.899999999999999" customHeight="1" x14ac:dyDescent="0.2">
      <c r="B1090" s="32"/>
      <c r="C1090" s="198" t="s">
        <v>875</v>
      </c>
      <c r="D1090" s="198" t="s">
        <v>876</v>
      </c>
      <c r="E1090" s="17" t="s">
        <v>1</v>
      </c>
      <c r="F1090" s="199">
        <v>968.99199999999996</v>
      </c>
      <c r="H1090" s="32"/>
    </row>
    <row r="1091" spans="2:8" s="1" customFormat="1" ht="16.899999999999999" customHeight="1" x14ac:dyDescent="0.2">
      <c r="B1091" s="32"/>
      <c r="C1091" s="194" t="s">
        <v>1061</v>
      </c>
      <c r="D1091" s="195" t="s">
        <v>1061</v>
      </c>
      <c r="E1091" s="196" t="s">
        <v>1</v>
      </c>
      <c r="F1091" s="197">
        <v>18.600000000000001</v>
      </c>
      <c r="H1091" s="32"/>
    </row>
    <row r="1092" spans="2:8" s="1" customFormat="1" ht="16.899999999999999" customHeight="1" x14ac:dyDescent="0.2">
      <c r="B1092" s="32"/>
      <c r="C1092" s="198" t="s">
        <v>1061</v>
      </c>
      <c r="D1092" s="198" t="s">
        <v>1062</v>
      </c>
      <c r="E1092" s="17" t="s">
        <v>1</v>
      </c>
      <c r="F1092" s="199">
        <v>18.600000000000001</v>
      </c>
      <c r="H1092" s="32"/>
    </row>
    <row r="1093" spans="2:8" s="1" customFormat="1" ht="16.899999999999999" customHeight="1" x14ac:dyDescent="0.2">
      <c r="B1093" s="32"/>
      <c r="C1093" s="194" t="s">
        <v>796</v>
      </c>
      <c r="D1093" s="195" t="s">
        <v>796</v>
      </c>
      <c r="E1093" s="196" t="s">
        <v>1</v>
      </c>
      <c r="F1093" s="197">
        <v>2.331</v>
      </c>
      <c r="H1093" s="32"/>
    </row>
    <row r="1094" spans="2:8" s="1" customFormat="1" ht="16.899999999999999" customHeight="1" x14ac:dyDescent="0.2">
      <c r="B1094" s="32"/>
      <c r="C1094" s="198" t="s">
        <v>796</v>
      </c>
      <c r="D1094" s="198" t="s">
        <v>1088</v>
      </c>
      <c r="E1094" s="17" t="s">
        <v>1</v>
      </c>
      <c r="F1094" s="199">
        <v>2.331</v>
      </c>
      <c r="H1094" s="32"/>
    </row>
    <row r="1095" spans="2:8" s="1" customFormat="1" ht="16.899999999999999" customHeight="1" x14ac:dyDescent="0.2">
      <c r="B1095" s="32"/>
      <c r="C1095" s="200" t="s">
        <v>2414</v>
      </c>
      <c r="H1095" s="32"/>
    </row>
    <row r="1096" spans="2:8" s="1" customFormat="1" ht="16.899999999999999" customHeight="1" x14ac:dyDescent="0.2">
      <c r="B1096" s="32"/>
      <c r="C1096" s="198" t="s">
        <v>1082</v>
      </c>
      <c r="D1096" s="198" t="s">
        <v>1083</v>
      </c>
      <c r="E1096" s="17" t="s">
        <v>237</v>
      </c>
      <c r="F1096" s="199">
        <v>9.1809999999999992</v>
      </c>
      <c r="H1096" s="32"/>
    </row>
    <row r="1097" spans="2:8" s="1" customFormat="1" ht="16.899999999999999" customHeight="1" x14ac:dyDescent="0.2">
      <c r="B1097" s="32"/>
      <c r="C1097" s="194" t="s">
        <v>798</v>
      </c>
      <c r="D1097" s="195" t="s">
        <v>798</v>
      </c>
      <c r="E1097" s="196" t="s">
        <v>1</v>
      </c>
      <c r="F1097" s="197">
        <v>10.595000000000001</v>
      </c>
      <c r="H1097" s="32"/>
    </row>
    <row r="1098" spans="2:8" s="1" customFormat="1" ht="16.899999999999999" customHeight="1" x14ac:dyDescent="0.2">
      <c r="B1098" s="32"/>
      <c r="C1098" s="198" t="s">
        <v>798</v>
      </c>
      <c r="D1098" s="198" t="s">
        <v>1099</v>
      </c>
      <c r="E1098" s="17" t="s">
        <v>1</v>
      </c>
      <c r="F1098" s="199">
        <v>10.595000000000001</v>
      </c>
      <c r="H1098" s="32"/>
    </row>
    <row r="1099" spans="2:8" s="1" customFormat="1" ht="16.899999999999999" customHeight="1" x14ac:dyDescent="0.2">
      <c r="B1099" s="32"/>
      <c r="C1099" s="200" t="s">
        <v>2414</v>
      </c>
      <c r="H1099" s="32"/>
    </row>
    <row r="1100" spans="2:8" s="1" customFormat="1" ht="16.899999999999999" customHeight="1" x14ac:dyDescent="0.2">
      <c r="B1100" s="32"/>
      <c r="C1100" s="198" t="s">
        <v>1094</v>
      </c>
      <c r="D1100" s="198" t="s">
        <v>1095</v>
      </c>
      <c r="E1100" s="17" t="s">
        <v>215</v>
      </c>
      <c r="F1100" s="199">
        <v>59.945</v>
      </c>
      <c r="H1100" s="32"/>
    </row>
    <row r="1101" spans="2:8" s="1" customFormat="1" ht="16.899999999999999" customHeight="1" x14ac:dyDescent="0.2">
      <c r="B1101" s="32"/>
      <c r="C1101" s="194" t="s">
        <v>800</v>
      </c>
      <c r="D1101" s="195" t="s">
        <v>800</v>
      </c>
      <c r="E1101" s="196" t="s">
        <v>1</v>
      </c>
      <c r="F1101" s="197">
        <v>38.015999999999998</v>
      </c>
      <c r="H1101" s="32"/>
    </row>
    <row r="1102" spans="2:8" s="1" customFormat="1" ht="16.899999999999999" customHeight="1" x14ac:dyDescent="0.2">
      <c r="B1102" s="32"/>
      <c r="C1102" s="198" t="s">
        <v>800</v>
      </c>
      <c r="D1102" s="198" t="s">
        <v>1165</v>
      </c>
      <c r="E1102" s="17" t="s">
        <v>1</v>
      </c>
      <c r="F1102" s="199">
        <v>38.015999999999998</v>
      </c>
      <c r="H1102" s="32"/>
    </row>
    <row r="1103" spans="2:8" s="1" customFormat="1" ht="16.899999999999999" customHeight="1" x14ac:dyDescent="0.2">
      <c r="B1103" s="32"/>
      <c r="C1103" s="200" t="s">
        <v>2414</v>
      </c>
      <c r="H1103" s="32"/>
    </row>
    <row r="1104" spans="2:8" s="1" customFormat="1" ht="16.899999999999999" customHeight="1" x14ac:dyDescent="0.2">
      <c r="B1104" s="32"/>
      <c r="C1104" s="198" t="s">
        <v>1159</v>
      </c>
      <c r="D1104" s="198" t="s">
        <v>1160</v>
      </c>
      <c r="E1104" s="17" t="s">
        <v>215</v>
      </c>
      <c r="F1104" s="199">
        <v>578.40899999999999</v>
      </c>
      <c r="H1104" s="32"/>
    </row>
    <row r="1105" spans="2:8" s="1" customFormat="1" ht="16.899999999999999" customHeight="1" x14ac:dyDescent="0.2">
      <c r="B1105" s="32"/>
      <c r="C1105" s="194" t="s">
        <v>470</v>
      </c>
      <c r="D1105" s="195" t="s">
        <v>470</v>
      </c>
      <c r="E1105" s="196" t="s">
        <v>1</v>
      </c>
      <c r="F1105" s="197">
        <v>19.007999999999999</v>
      </c>
      <c r="H1105" s="32"/>
    </row>
    <row r="1106" spans="2:8" s="1" customFormat="1" ht="16.899999999999999" customHeight="1" x14ac:dyDescent="0.2">
      <c r="B1106" s="32"/>
      <c r="C1106" s="198" t="s">
        <v>470</v>
      </c>
      <c r="D1106" s="198" t="s">
        <v>1174</v>
      </c>
      <c r="E1106" s="17" t="s">
        <v>1</v>
      </c>
      <c r="F1106" s="199">
        <v>19.007999999999999</v>
      </c>
      <c r="H1106" s="32"/>
    </row>
    <row r="1107" spans="2:8" s="1" customFormat="1" ht="16.899999999999999" customHeight="1" x14ac:dyDescent="0.2">
      <c r="B1107" s="32"/>
      <c r="C1107" s="200" t="s">
        <v>2414</v>
      </c>
      <c r="H1107" s="32"/>
    </row>
    <row r="1108" spans="2:8" s="1" customFormat="1" ht="16.899999999999999" customHeight="1" x14ac:dyDescent="0.2">
      <c r="B1108" s="32"/>
      <c r="C1108" s="198" t="s">
        <v>1169</v>
      </c>
      <c r="D1108" s="198" t="s">
        <v>1170</v>
      </c>
      <c r="E1108" s="17" t="s">
        <v>215</v>
      </c>
      <c r="F1108" s="199">
        <v>308.96899999999999</v>
      </c>
      <c r="H1108" s="32"/>
    </row>
    <row r="1109" spans="2:8" s="1" customFormat="1" ht="16.899999999999999" customHeight="1" x14ac:dyDescent="0.2">
      <c r="B1109" s="32"/>
      <c r="C1109" s="194" t="s">
        <v>1187</v>
      </c>
      <c r="D1109" s="195" t="s">
        <v>1187</v>
      </c>
      <c r="E1109" s="196" t="s">
        <v>1</v>
      </c>
      <c r="F1109" s="197">
        <v>94.27</v>
      </c>
      <c r="H1109" s="32"/>
    </row>
    <row r="1110" spans="2:8" s="1" customFormat="1" ht="16.899999999999999" customHeight="1" x14ac:dyDescent="0.2">
      <c r="B1110" s="32"/>
      <c r="C1110" s="198" t="s">
        <v>1187</v>
      </c>
      <c r="D1110" s="198" t="s">
        <v>1188</v>
      </c>
      <c r="E1110" s="17" t="s">
        <v>1</v>
      </c>
      <c r="F1110" s="199">
        <v>94.27</v>
      </c>
      <c r="H1110" s="32"/>
    </row>
    <row r="1111" spans="2:8" s="1" customFormat="1" ht="16.899999999999999" customHeight="1" x14ac:dyDescent="0.2">
      <c r="B1111" s="32"/>
      <c r="C1111" s="194" t="s">
        <v>139</v>
      </c>
      <c r="D1111" s="195" t="s">
        <v>139</v>
      </c>
      <c r="E1111" s="196" t="s">
        <v>1</v>
      </c>
      <c r="F1111" s="197">
        <v>36</v>
      </c>
      <c r="H1111" s="32"/>
    </row>
    <row r="1112" spans="2:8" s="1" customFormat="1" ht="16.899999999999999" customHeight="1" x14ac:dyDescent="0.2">
      <c r="B1112" s="32"/>
      <c r="C1112" s="198" t="s">
        <v>139</v>
      </c>
      <c r="D1112" s="198" t="s">
        <v>1192</v>
      </c>
      <c r="E1112" s="17" t="s">
        <v>1</v>
      </c>
      <c r="F1112" s="199">
        <v>36</v>
      </c>
      <c r="H1112" s="32"/>
    </row>
    <row r="1113" spans="2:8" s="1" customFormat="1" ht="16.899999999999999" customHeight="1" x14ac:dyDescent="0.2">
      <c r="B1113" s="32"/>
      <c r="C1113" s="200" t="s">
        <v>2414</v>
      </c>
      <c r="H1113" s="32"/>
    </row>
    <row r="1114" spans="2:8" s="1" customFormat="1" ht="16.899999999999999" customHeight="1" x14ac:dyDescent="0.2">
      <c r="B1114" s="32"/>
      <c r="C1114" s="198" t="s">
        <v>1189</v>
      </c>
      <c r="D1114" s="198" t="s">
        <v>1190</v>
      </c>
      <c r="E1114" s="17" t="s">
        <v>230</v>
      </c>
      <c r="F1114" s="199">
        <v>130.27000000000001</v>
      </c>
      <c r="H1114" s="32"/>
    </row>
    <row r="1115" spans="2:8" s="1" customFormat="1" ht="16.899999999999999" customHeight="1" x14ac:dyDescent="0.2">
      <c r="B1115" s="32"/>
      <c r="C1115" s="194" t="s">
        <v>505</v>
      </c>
      <c r="D1115" s="195" t="s">
        <v>505</v>
      </c>
      <c r="E1115" s="196" t="s">
        <v>1</v>
      </c>
      <c r="F1115" s="197">
        <v>28.82</v>
      </c>
      <c r="H1115" s="32"/>
    </row>
    <row r="1116" spans="2:8" s="1" customFormat="1" ht="16.899999999999999" customHeight="1" x14ac:dyDescent="0.2">
      <c r="B1116" s="32"/>
      <c r="C1116" s="198" t="s">
        <v>505</v>
      </c>
      <c r="D1116" s="198" t="s">
        <v>506</v>
      </c>
      <c r="E1116" s="17" t="s">
        <v>1</v>
      </c>
      <c r="F1116" s="199">
        <v>28.82</v>
      </c>
      <c r="H1116" s="32"/>
    </row>
    <row r="1117" spans="2:8" s="1" customFormat="1" ht="16.899999999999999" customHeight="1" x14ac:dyDescent="0.2">
      <c r="B1117" s="32"/>
      <c r="C1117" s="194" t="s">
        <v>1204</v>
      </c>
      <c r="D1117" s="195" t="s">
        <v>1204</v>
      </c>
      <c r="E1117" s="196" t="s">
        <v>1</v>
      </c>
      <c r="F1117" s="197">
        <v>28.82</v>
      </c>
      <c r="H1117" s="32"/>
    </row>
    <row r="1118" spans="2:8" s="1" customFormat="1" ht="16.899999999999999" customHeight="1" x14ac:dyDescent="0.2">
      <c r="B1118" s="32"/>
      <c r="C1118" s="198" t="s">
        <v>1204</v>
      </c>
      <c r="D1118" s="198" t="s">
        <v>1205</v>
      </c>
      <c r="E1118" s="17" t="s">
        <v>1</v>
      </c>
      <c r="F1118" s="199">
        <v>28.82</v>
      </c>
      <c r="H1118" s="32"/>
    </row>
    <row r="1119" spans="2:8" s="1" customFormat="1" ht="16.899999999999999" customHeight="1" x14ac:dyDescent="0.2">
      <c r="B1119" s="32"/>
      <c r="C1119" s="194" t="s">
        <v>535</v>
      </c>
      <c r="D1119" s="195" t="s">
        <v>535</v>
      </c>
      <c r="E1119" s="196" t="s">
        <v>1</v>
      </c>
      <c r="F1119" s="197">
        <v>173</v>
      </c>
      <c r="H1119" s="32"/>
    </row>
    <row r="1120" spans="2:8" s="1" customFormat="1" ht="16.899999999999999" customHeight="1" x14ac:dyDescent="0.2">
      <c r="B1120" s="32"/>
      <c r="C1120" s="198" t="s">
        <v>535</v>
      </c>
      <c r="D1120" s="198" t="s">
        <v>891</v>
      </c>
      <c r="E1120" s="17" t="s">
        <v>1</v>
      </c>
      <c r="F1120" s="199">
        <v>173</v>
      </c>
      <c r="H1120" s="32"/>
    </row>
    <row r="1121" spans="2:8" s="1" customFormat="1" ht="16.899999999999999" customHeight="1" x14ac:dyDescent="0.2">
      <c r="B1121" s="32"/>
      <c r="C1121" s="200" t="s">
        <v>2414</v>
      </c>
      <c r="H1121" s="32"/>
    </row>
    <row r="1122" spans="2:8" s="1" customFormat="1" ht="16.899999999999999" customHeight="1" x14ac:dyDescent="0.2">
      <c r="B1122" s="32"/>
      <c r="C1122" s="198" t="s">
        <v>885</v>
      </c>
      <c r="D1122" s="198" t="s">
        <v>886</v>
      </c>
      <c r="E1122" s="17" t="s">
        <v>215</v>
      </c>
      <c r="F1122" s="199">
        <v>592.32600000000002</v>
      </c>
      <c r="H1122" s="32"/>
    </row>
    <row r="1123" spans="2:8" s="1" customFormat="1" ht="16.899999999999999" customHeight="1" x14ac:dyDescent="0.2">
      <c r="B1123" s="32"/>
      <c r="C1123" s="194" t="s">
        <v>1218</v>
      </c>
      <c r="D1123" s="195" t="s">
        <v>1218</v>
      </c>
      <c r="E1123" s="196" t="s">
        <v>1</v>
      </c>
      <c r="F1123" s="197">
        <v>248.96199999999999</v>
      </c>
      <c r="H1123" s="32"/>
    </row>
    <row r="1124" spans="2:8" s="1" customFormat="1" ht="16.899999999999999" customHeight="1" x14ac:dyDescent="0.2">
      <c r="B1124" s="32"/>
      <c r="C1124" s="198" t="s">
        <v>1218</v>
      </c>
      <c r="D1124" s="198" t="s">
        <v>1219</v>
      </c>
      <c r="E1124" s="17" t="s">
        <v>1</v>
      </c>
      <c r="F1124" s="199">
        <v>248.96199999999999</v>
      </c>
      <c r="H1124" s="32"/>
    </row>
    <row r="1125" spans="2:8" s="1" customFormat="1" ht="16.899999999999999" customHeight="1" x14ac:dyDescent="0.2">
      <c r="B1125" s="32"/>
      <c r="C1125" s="194" t="s">
        <v>803</v>
      </c>
      <c r="D1125" s="195" t="s">
        <v>803</v>
      </c>
      <c r="E1125" s="196" t="s">
        <v>1</v>
      </c>
      <c r="F1125" s="197">
        <v>1</v>
      </c>
      <c r="H1125" s="32"/>
    </row>
    <row r="1126" spans="2:8" s="1" customFormat="1" ht="16.899999999999999" customHeight="1" x14ac:dyDescent="0.2">
      <c r="B1126" s="32"/>
      <c r="C1126" s="198" t="s">
        <v>803</v>
      </c>
      <c r="D1126" s="198" t="s">
        <v>1246</v>
      </c>
      <c r="E1126" s="17" t="s">
        <v>1</v>
      </c>
      <c r="F1126" s="199">
        <v>1</v>
      </c>
      <c r="H1126" s="32"/>
    </row>
    <row r="1127" spans="2:8" s="1" customFormat="1" ht="16.899999999999999" customHeight="1" x14ac:dyDescent="0.2">
      <c r="B1127" s="32"/>
      <c r="C1127" s="200" t="s">
        <v>2414</v>
      </c>
      <c r="H1127" s="32"/>
    </row>
    <row r="1128" spans="2:8" s="1" customFormat="1" ht="16.899999999999999" customHeight="1" x14ac:dyDescent="0.2">
      <c r="B1128" s="32"/>
      <c r="C1128" s="198" t="s">
        <v>1240</v>
      </c>
      <c r="D1128" s="198" t="s">
        <v>1241</v>
      </c>
      <c r="E1128" s="17" t="s">
        <v>294</v>
      </c>
      <c r="F1128" s="199">
        <v>9</v>
      </c>
      <c r="H1128" s="32"/>
    </row>
    <row r="1129" spans="2:8" s="1" customFormat="1" ht="16.899999999999999" customHeight="1" x14ac:dyDescent="0.2">
      <c r="B1129" s="32"/>
      <c r="C1129" s="194" t="s">
        <v>1338</v>
      </c>
      <c r="D1129" s="195" t="s">
        <v>1338</v>
      </c>
      <c r="E1129" s="196" t="s">
        <v>1</v>
      </c>
      <c r="F1129" s="197">
        <v>281.34399999999999</v>
      </c>
      <c r="H1129" s="32"/>
    </row>
    <row r="1130" spans="2:8" s="1" customFormat="1" ht="16.899999999999999" customHeight="1" x14ac:dyDescent="0.2">
      <c r="B1130" s="32"/>
      <c r="C1130" s="198" t="s">
        <v>1338</v>
      </c>
      <c r="D1130" s="198" t="s">
        <v>1339</v>
      </c>
      <c r="E1130" s="17" t="s">
        <v>1</v>
      </c>
      <c r="F1130" s="199">
        <v>281.34399999999999</v>
      </c>
      <c r="H1130" s="32"/>
    </row>
    <row r="1131" spans="2:8" s="1" customFormat="1" ht="16.899999999999999" customHeight="1" x14ac:dyDescent="0.2">
      <c r="B1131" s="32"/>
      <c r="C1131" s="194" t="s">
        <v>1346</v>
      </c>
      <c r="D1131" s="195" t="s">
        <v>1346</v>
      </c>
      <c r="E1131" s="196" t="s">
        <v>1</v>
      </c>
      <c r="F1131" s="197">
        <v>281.34399999999999</v>
      </c>
      <c r="H1131" s="32"/>
    </row>
    <row r="1132" spans="2:8" s="1" customFormat="1" ht="16.899999999999999" customHeight="1" x14ac:dyDescent="0.2">
      <c r="B1132" s="32"/>
      <c r="C1132" s="198" t="s">
        <v>1346</v>
      </c>
      <c r="D1132" s="198" t="s">
        <v>1347</v>
      </c>
      <c r="E1132" s="17" t="s">
        <v>1</v>
      </c>
      <c r="F1132" s="199">
        <v>281.34399999999999</v>
      </c>
      <c r="H1132" s="32"/>
    </row>
    <row r="1133" spans="2:8" s="1" customFormat="1" ht="16.899999999999999" customHeight="1" x14ac:dyDescent="0.2">
      <c r="B1133" s="32"/>
      <c r="C1133" s="194" t="s">
        <v>804</v>
      </c>
      <c r="D1133" s="195" t="s">
        <v>804</v>
      </c>
      <c r="E1133" s="196" t="s">
        <v>1</v>
      </c>
      <c r="F1133" s="197">
        <v>11.423</v>
      </c>
      <c r="H1133" s="32"/>
    </row>
    <row r="1134" spans="2:8" s="1" customFormat="1" ht="16.899999999999999" customHeight="1" x14ac:dyDescent="0.2">
      <c r="B1134" s="32"/>
      <c r="C1134" s="198" t="s">
        <v>804</v>
      </c>
      <c r="D1134" s="198" t="s">
        <v>1422</v>
      </c>
      <c r="E1134" s="17" t="s">
        <v>1</v>
      </c>
      <c r="F1134" s="199">
        <v>11.423</v>
      </c>
      <c r="H1134" s="32"/>
    </row>
    <row r="1135" spans="2:8" s="1" customFormat="1" ht="16.899999999999999" customHeight="1" x14ac:dyDescent="0.2">
      <c r="B1135" s="32"/>
      <c r="C1135" s="200" t="s">
        <v>2414</v>
      </c>
      <c r="H1135" s="32"/>
    </row>
    <row r="1136" spans="2:8" s="1" customFormat="1" ht="16.899999999999999" customHeight="1" x14ac:dyDescent="0.2">
      <c r="B1136" s="32"/>
      <c r="C1136" s="198" t="s">
        <v>1414</v>
      </c>
      <c r="D1136" s="198" t="s">
        <v>1415</v>
      </c>
      <c r="E1136" s="17" t="s">
        <v>237</v>
      </c>
      <c r="F1136" s="199">
        <v>17.254999999999999</v>
      </c>
      <c r="H1136" s="32"/>
    </row>
    <row r="1137" spans="2:8" s="1" customFormat="1" ht="16.899999999999999" customHeight="1" x14ac:dyDescent="0.2">
      <c r="B1137" s="32"/>
      <c r="C1137" s="194" t="s">
        <v>931</v>
      </c>
      <c r="D1137" s="195" t="s">
        <v>931</v>
      </c>
      <c r="E1137" s="196" t="s">
        <v>1</v>
      </c>
      <c r="F1137" s="197">
        <v>57.177</v>
      </c>
      <c r="H1137" s="32"/>
    </row>
    <row r="1138" spans="2:8" s="1" customFormat="1" ht="16.899999999999999" customHeight="1" x14ac:dyDescent="0.2">
      <c r="B1138" s="32"/>
      <c r="C1138" s="198" t="s">
        <v>931</v>
      </c>
      <c r="D1138" s="198" t="s">
        <v>932</v>
      </c>
      <c r="E1138" s="17" t="s">
        <v>1</v>
      </c>
      <c r="F1138" s="199">
        <v>57.177</v>
      </c>
      <c r="H1138" s="32"/>
    </row>
    <row r="1139" spans="2:8" s="1" customFormat="1" ht="16.899999999999999" customHeight="1" x14ac:dyDescent="0.2">
      <c r="B1139" s="32"/>
      <c r="C1139" s="194" t="s">
        <v>1581</v>
      </c>
      <c r="D1139" s="195" t="s">
        <v>1581</v>
      </c>
      <c r="E1139" s="196" t="s">
        <v>1</v>
      </c>
      <c r="F1139" s="197">
        <v>19.75</v>
      </c>
      <c r="H1139" s="32"/>
    </row>
    <row r="1140" spans="2:8" s="1" customFormat="1" ht="16.899999999999999" customHeight="1" x14ac:dyDescent="0.2">
      <c r="B1140" s="32"/>
      <c r="C1140" s="198" t="s">
        <v>1581</v>
      </c>
      <c r="D1140" s="198" t="s">
        <v>1582</v>
      </c>
      <c r="E1140" s="17" t="s">
        <v>1</v>
      </c>
      <c r="F1140" s="199">
        <v>19.75</v>
      </c>
      <c r="H1140" s="32"/>
    </row>
    <row r="1141" spans="2:8" s="1" customFormat="1" ht="16.899999999999999" customHeight="1" x14ac:dyDescent="0.2">
      <c r="B1141" s="32"/>
      <c r="C1141" s="194" t="s">
        <v>806</v>
      </c>
      <c r="D1141" s="195" t="s">
        <v>806</v>
      </c>
      <c r="E1141" s="196" t="s">
        <v>1</v>
      </c>
      <c r="F1141" s="197">
        <v>16.100000000000001</v>
      </c>
      <c r="H1141" s="32"/>
    </row>
    <row r="1142" spans="2:8" s="1" customFormat="1" ht="16.899999999999999" customHeight="1" x14ac:dyDescent="0.2">
      <c r="B1142" s="32"/>
      <c r="C1142" s="198" t="s">
        <v>806</v>
      </c>
      <c r="D1142" s="198" t="s">
        <v>939</v>
      </c>
      <c r="E1142" s="17" t="s">
        <v>1</v>
      </c>
      <c r="F1142" s="199">
        <v>16.100000000000001</v>
      </c>
      <c r="H1142" s="32"/>
    </row>
    <row r="1143" spans="2:8" s="1" customFormat="1" ht="16.899999999999999" customHeight="1" x14ac:dyDescent="0.2">
      <c r="B1143" s="32"/>
      <c r="C1143" s="200" t="s">
        <v>2414</v>
      </c>
      <c r="H1143" s="32"/>
    </row>
    <row r="1144" spans="2:8" s="1" customFormat="1" ht="16.899999999999999" customHeight="1" x14ac:dyDescent="0.2">
      <c r="B1144" s="32"/>
      <c r="C1144" s="198" t="s">
        <v>933</v>
      </c>
      <c r="D1144" s="198" t="s">
        <v>934</v>
      </c>
      <c r="E1144" s="17" t="s">
        <v>215</v>
      </c>
      <c r="F1144" s="199">
        <v>94.534999999999997</v>
      </c>
      <c r="H1144" s="32"/>
    </row>
    <row r="1145" spans="2:8" s="1" customFormat="1" ht="16.899999999999999" customHeight="1" x14ac:dyDescent="0.2">
      <c r="B1145" s="32"/>
      <c r="C1145" s="194" t="s">
        <v>145</v>
      </c>
      <c r="D1145" s="195" t="s">
        <v>145</v>
      </c>
      <c r="E1145" s="196" t="s">
        <v>1</v>
      </c>
      <c r="F1145" s="197">
        <v>39.143000000000001</v>
      </c>
      <c r="H1145" s="32"/>
    </row>
    <row r="1146" spans="2:8" s="1" customFormat="1" ht="16.899999999999999" customHeight="1" x14ac:dyDescent="0.2">
      <c r="B1146" s="32"/>
      <c r="C1146" s="198" t="s">
        <v>145</v>
      </c>
      <c r="D1146" s="198" t="s">
        <v>956</v>
      </c>
      <c r="E1146" s="17" t="s">
        <v>1</v>
      </c>
      <c r="F1146" s="199">
        <v>39.143000000000001</v>
      </c>
      <c r="H1146" s="32"/>
    </row>
    <row r="1147" spans="2:8" s="1" customFormat="1" ht="16.899999999999999" customHeight="1" x14ac:dyDescent="0.2">
      <c r="B1147" s="32"/>
      <c r="C1147" s="200" t="s">
        <v>2414</v>
      </c>
      <c r="H1147" s="32"/>
    </row>
    <row r="1148" spans="2:8" s="1" customFormat="1" ht="16.899999999999999" customHeight="1" x14ac:dyDescent="0.2">
      <c r="B1148" s="32"/>
      <c r="C1148" s="198" t="s">
        <v>950</v>
      </c>
      <c r="D1148" s="198" t="s">
        <v>951</v>
      </c>
      <c r="E1148" s="17" t="s">
        <v>215</v>
      </c>
      <c r="F1148" s="199">
        <v>108.803</v>
      </c>
      <c r="H1148" s="32"/>
    </row>
    <row r="1149" spans="2:8" s="1" customFormat="1" ht="16.899999999999999" customHeight="1" x14ac:dyDescent="0.2">
      <c r="B1149" s="32"/>
      <c r="C1149" s="194" t="s">
        <v>1833</v>
      </c>
      <c r="D1149" s="195" t="s">
        <v>1833</v>
      </c>
      <c r="E1149" s="196" t="s">
        <v>1</v>
      </c>
      <c r="F1149" s="197">
        <v>127.79</v>
      </c>
      <c r="H1149" s="32"/>
    </row>
    <row r="1150" spans="2:8" s="1" customFormat="1" ht="16.899999999999999" customHeight="1" x14ac:dyDescent="0.2">
      <c r="B1150" s="32"/>
      <c r="C1150" s="198" t="s">
        <v>1833</v>
      </c>
      <c r="D1150" s="198" t="s">
        <v>1834</v>
      </c>
      <c r="E1150" s="17" t="s">
        <v>1</v>
      </c>
      <c r="F1150" s="199">
        <v>127.79</v>
      </c>
      <c r="H1150" s="32"/>
    </row>
    <row r="1151" spans="2:8" s="1" customFormat="1" ht="16.899999999999999" customHeight="1" x14ac:dyDescent="0.2">
      <c r="B1151" s="32"/>
      <c r="C1151" s="194" t="s">
        <v>809</v>
      </c>
      <c r="D1151" s="195" t="s">
        <v>809</v>
      </c>
      <c r="E1151" s="196" t="s">
        <v>1</v>
      </c>
      <c r="F1151" s="197">
        <v>-1.64</v>
      </c>
      <c r="H1151" s="32"/>
    </row>
    <row r="1152" spans="2:8" s="1" customFormat="1" ht="16.899999999999999" customHeight="1" x14ac:dyDescent="0.2">
      <c r="B1152" s="32"/>
      <c r="C1152" s="198" t="s">
        <v>1</v>
      </c>
      <c r="D1152" s="198" t="s">
        <v>1863</v>
      </c>
      <c r="E1152" s="17" t="s">
        <v>1</v>
      </c>
      <c r="F1152" s="199">
        <v>0</v>
      </c>
      <c r="H1152" s="32"/>
    </row>
    <row r="1153" spans="2:8" s="1" customFormat="1" ht="16.899999999999999" customHeight="1" x14ac:dyDescent="0.2">
      <c r="B1153" s="32"/>
      <c r="C1153" s="198" t="s">
        <v>809</v>
      </c>
      <c r="D1153" s="198" t="s">
        <v>1864</v>
      </c>
      <c r="E1153" s="17" t="s">
        <v>1</v>
      </c>
      <c r="F1153" s="199">
        <v>-1.64</v>
      </c>
      <c r="H1153" s="32"/>
    </row>
    <row r="1154" spans="2:8" s="1" customFormat="1" ht="16.899999999999999" customHeight="1" x14ac:dyDescent="0.2">
      <c r="B1154" s="32"/>
      <c r="C1154" s="200" t="s">
        <v>2414</v>
      </c>
      <c r="H1154" s="32"/>
    </row>
    <row r="1155" spans="2:8" s="1" customFormat="1" ht="16.899999999999999" customHeight="1" x14ac:dyDescent="0.2">
      <c r="B1155" s="32"/>
      <c r="C1155" s="198" t="s">
        <v>1856</v>
      </c>
      <c r="D1155" s="198" t="s">
        <v>1857</v>
      </c>
      <c r="E1155" s="17" t="s">
        <v>215</v>
      </c>
      <c r="F1155" s="199">
        <v>93.123999999999995</v>
      </c>
      <c r="H1155" s="32"/>
    </row>
    <row r="1156" spans="2:8" s="1" customFormat="1" ht="16.899999999999999" customHeight="1" x14ac:dyDescent="0.2">
      <c r="B1156" s="32"/>
      <c r="C1156" s="194" t="s">
        <v>979</v>
      </c>
      <c r="D1156" s="195" t="s">
        <v>979</v>
      </c>
      <c r="E1156" s="196" t="s">
        <v>1</v>
      </c>
      <c r="F1156" s="197">
        <v>16.068999999999999</v>
      </c>
      <c r="H1156" s="32"/>
    </row>
    <row r="1157" spans="2:8" s="1" customFormat="1" ht="16.899999999999999" customHeight="1" x14ac:dyDescent="0.2">
      <c r="B1157" s="32"/>
      <c r="C1157" s="198" t="s">
        <v>979</v>
      </c>
      <c r="D1157" s="198" t="s">
        <v>980</v>
      </c>
      <c r="E1157" s="17" t="s">
        <v>1</v>
      </c>
      <c r="F1157" s="199">
        <v>16.068999999999999</v>
      </c>
      <c r="H1157" s="32"/>
    </row>
    <row r="1158" spans="2:8" s="1" customFormat="1" ht="16.899999999999999" customHeight="1" x14ac:dyDescent="0.2">
      <c r="B1158" s="32"/>
      <c r="C1158" s="194" t="s">
        <v>1940</v>
      </c>
      <c r="D1158" s="195" t="s">
        <v>1940</v>
      </c>
      <c r="E1158" s="196" t="s">
        <v>1</v>
      </c>
      <c r="F1158" s="197">
        <v>12.507999999999999</v>
      </c>
      <c r="H1158" s="32"/>
    </row>
    <row r="1159" spans="2:8" s="1" customFormat="1" ht="16.899999999999999" customHeight="1" x14ac:dyDescent="0.2">
      <c r="B1159" s="32"/>
      <c r="C1159" s="198" t="s">
        <v>1940</v>
      </c>
      <c r="D1159" s="198" t="s">
        <v>1941</v>
      </c>
      <c r="E1159" s="17" t="s">
        <v>1</v>
      </c>
      <c r="F1159" s="199">
        <v>12.507999999999999</v>
      </c>
      <c r="H1159" s="32"/>
    </row>
    <row r="1160" spans="2:8" s="1" customFormat="1" ht="16.899999999999999" customHeight="1" x14ac:dyDescent="0.2">
      <c r="B1160" s="32"/>
      <c r="C1160" s="194" t="s">
        <v>1958</v>
      </c>
      <c r="D1160" s="195" t="s">
        <v>1958</v>
      </c>
      <c r="E1160" s="196" t="s">
        <v>1</v>
      </c>
      <c r="F1160" s="197">
        <v>267.97000000000003</v>
      </c>
      <c r="H1160" s="32"/>
    </row>
    <row r="1161" spans="2:8" s="1" customFormat="1" ht="16.899999999999999" customHeight="1" x14ac:dyDescent="0.2">
      <c r="B1161" s="32"/>
      <c r="C1161" s="198" t="s">
        <v>1958</v>
      </c>
      <c r="D1161" s="198" t="s">
        <v>1959</v>
      </c>
      <c r="E1161" s="17" t="s">
        <v>1</v>
      </c>
      <c r="F1161" s="199">
        <v>267.97000000000003</v>
      </c>
      <c r="H1161" s="32"/>
    </row>
    <row r="1162" spans="2:8" s="1" customFormat="1" ht="16.899999999999999" customHeight="1" x14ac:dyDescent="0.2">
      <c r="B1162" s="32"/>
      <c r="C1162" s="194" t="s">
        <v>1965</v>
      </c>
      <c r="D1162" s="195" t="s">
        <v>1965</v>
      </c>
      <c r="E1162" s="196" t="s">
        <v>1</v>
      </c>
      <c r="F1162" s="197">
        <v>267.97000000000003</v>
      </c>
      <c r="H1162" s="32"/>
    </row>
    <row r="1163" spans="2:8" s="1" customFormat="1" ht="16.899999999999999" customHeight="1" x14ac:dyDescent="0.2">
      <c r="B1163" s="32"/>
      <c r="C1163" s="198" t="s">
        <v>1965</v>
      </c>
      <c r="D1163" s="198" t="s">
        <v>1966</v>
      </c>
      <c r="E1163" s="17" t="s">
        <v>1</v>
      </c>
      <c r="F1163" s="199">
        <v>267.97000000000003</v>
      </c>
      <c r="H1163" s="32"/>
    </row>
    <row r="1164" spans="2:8" s="1" customFormat="1" ht="16.899999999999999" customHeight="1" x14ac:dyDescent="0.2">
      <c r="B1164" s="32"/>
      <c r="C1164" s="194" t="s">
        <v>1972</v>
      </c>
      <c r="D1164" s="195" t="s">
        <v>1972</v>
      </c>
      <c r="E1164" s="196" t="s">
        <v>1</v>
      </c>
      <c r="F1164" s="197">
        <v>267.97000000000003</v>
      </c>
      <c r="H1164" s="32"/>
    </row>
    <row r="1165" spans="2:8" s="1" customFormat="1" ht="16.899999999999999" customHeight="1" x14ac:dyDescent="0.2">
      <c r="B1165" s="32"/>
      <c r="C1165" s="198" t="s">
        <v>1972</v>
      </c>
      <c r="D1165" s="198" t="s">
        <v>1973</v>
      </c>
      <c r="E1165" s="17" t="s">
        <v>1</v>
      </c>
      <c r="F1165" s="199">
        <v>267.97000000000003</v>
      </c>
      <c r="H1165" s="32"/>
    </row>
    <row r="1166" spans="2:8" s="1" customFormat="1" ht="16.899999999999999" customHeight="1" x14ac:dyDescent="0.2">
      <c r="B1166" s="32"/>
      <c r="C1166" s="194" t="s">
        <v>811</v>
      </c>
      <c r="D1166" s="195" t="s">
        <v>811</v>
      </c>
      <c r="E1166" s="196" t="s">
        <v>1</v>
      </c>
      <c r="F1166" s="197">
        <v>-44.069000000000003</v>
      </c>
      <c r="H1166" s="32"/>
    </row>
    <row r="1167" spans="2:8" s="1" customFormat="1" ht="16.899999999999999" customHeight="1" x14ac:dyDescent="0.2">
      <c r="B1167" s="32"/>
      <c r="C1167" s="198" t="s">
        <v>811</v>
      </c>
      <c r="D1167" s="198" t="s">
        <v>988</v>
      </c>
      <c r="E1167" s="17" t="s">
        <v>1</v>
      </c>
      <c r="F1167" s="199">
        <v>-44.069000000000003</v>
      </c>
      <c r="H1167" s="32"/>
    </row>
    <row r="1168" spans="2:8" s="1" customFormat="1" ht="16.899999999999999" customHeight="1" x14ac:dyDescent="0.2">
      <c r="B1168" s="32"/>
      <c r="C1168" s="200" t="s">
        <v>2414</v>
      </c>
      <c r="H1168" s="32"/>
    </row>
    <row r="1169" spans="2:8" s="1" customFormat="1" ht="22.5" x14ac:dyDescent="0.2">
      <c r="B1169" s="32"/>
      <c r="C1169" s="198" t="s">
        <v>981</v>
      </c>
      <c r="D1169" s="198" t="s">
        <v>971</v>
      </c>
      <c r="E1169" s="17" t="s">
        <v>215</v>
      </c>
      <c r="F1169" s="199">
        <v>125.331</v>
      </c>
      <c r="H1169" s="32"/>
    </row>
    <row r="1170" spans="2:8" s="1" customFormat="1" ht="16.899999999999999" customHeight="1" x14ac:dyDescent="0.2">
      <c r="B1170" s="32"/>
      <c r="C1170" s="194" t="s">
        <v>813</v>
      </c>
      <c r="D1170" s="195" t="s">
        <v>813</v>
      </c>
      <c r="E1170" s="196" t="s">
        <v>1</v>
      </c>
      <c r="F1170" s="197">
        <v>0.65</v>
      </c>
      <c r="H1170" s="32"/>
    </row>
    <row r="1171" spans="2:8" s="1" customFormat="1" ht="16.899999999999999" customHeight="1" x14ac:dyDescent="0.2">
      <c r="B1171" s="32"/>
      <c r="C1171" s="198" t="s">
        <v>813</v>
      </c>
      <c r="D1171" s="198" t="s">
        <v>1089</v>
      </c>
      <c r="E1171" s="17" t="s">
        <v>1</v>
      </c>
      <c r="F1171" s="199">
        <v>0.65</v>
      </c>
      <c r="H1171" s="32"/>
    </row>
    <row r="1172" spans="2:8" s="1" customFormat="1" ht="16.899999999999999" customHeight="1" x14ac:dyDescent="0.2">
      <c r="B1172" s="32"/>
      <c r="C1172" s="200" t="s">
        <v>2414</v>
      </c>
      <c r="H1172" s="32"/>
    </row>
    <row r="1173" spans="2:8" s="1" customFormat="1" ht="16.899999999999999" customHeight="1" x14ac:dyDescent="0.2">
      <c r="B1173" s="32"/>
      <c r="C1173" s="198" t="s">
        <v>1082</v>
      </c>
      <c r="D1173" s="198" t="s">
        <v>1083</v>
      </c>
      <c r="E1173" s="17" t="s">
        <v>237</v>
      </c>
      <c r="F1173" s="199">
        <v>9.1809999999999992</v>
      </c>
      <c r="H1173" s="32"/>
    </row>
    <row r="1174" spans="2:8" s="1" customFormat="1" ht="16.899999999999999" customHeight="1" x14ac:dyDescent="0.2">
      <c r="B1174" s="32"/>
      <c r="C1174" s="194" t="s">
        <v>815</v>
      </c>
      <c r="D1174" s="195" t="s">
        <v>815</v>
      </c>
      <c r="E1174" s="196" t="s">
        <v>1</v>
      </c>
      <c r="F1174" s="197">
        <v>5.2</v>
      </c>
      <c r="H1174" s="32"/>
    </row>
    <row r="1175" spans="2:8" s="1" customFormat="1" ht="16.899999999999999" customHeight="1" x14ac:dyDescent="0.2">
      <c r="B1175" s="32"/>
      <c r="C1175" s="198" t="s">
        <v>815</v>
      </c>
      <c r="D1175" s="198" t="s">
        <v>1100</v>
      </c>
      <c r="E1175" s="17" t="s">
        <v>1</v>
      </c>
      <c r="F1175" s="199">
        <v>5.2</v>
      </c>
      <c r="H1175" s="32"/>
    </row>
    <row r="1176" spans="2:8" s="1" customFormat="1" ht="16.899999999999999" customHeight="1" x14ac:dyDescent="0.2">
      <c r="B1176" s="32"/>
      <c r="C1176" s="200" t="s">
        <v>2414</v>
      </c>
      <c r="H1176" s="32"/>
    </row>
    <row r="1177" spans="2:8" s="1" customFormat="1" ht="16.899999999999999" customHeight="1" x14ac:dyDescent="0.2">
      <c r="B1177" s="32"/>
      <c r="C1177" s="198" t="s">
        <v>1094</v>
      </c>
      <c r="D1177" s="198" t="s">
        <v>1095</v>
      </c>
      <c r="E1177" s="17" t="s">
        <v>215</v>
      </c>
      <c r="F1177" s="199">
        <v>59.945</v>
      </c>
      <c r="H1177" s="32"/>
    </row>
    <row r="1178" spans="2:8" s="1" customFormat="1" ht="16.899999999999999" customHeight="1" x14ac:dyDescent="0.2">
      <c r="B1178" s="32"/>
      <c r="C1178" s="194" t="s">
        <v>817</v>
      </c>
      <c r="D1178" s="195" t="s">
        <v>817</v>
      </c>
      <c r="E1178" s="196" t="s">
        <v>1</v>
      </c>
      <c r="F1178" s="197">
        <v>-16.100000000000001</v>
      </c>
      <c r="H1178" s="32"/>
    </row>
    <row r="1179" spans="2:8" s="1" customFormat="1" ht="16.899999999999999" customHeight="1" x14ac:dyDescent="0.2">
      <c r="B1179" s="32"/>
      <c r="C1179" s="198" t="s">
        <v>817</v>
      </c>
      <c r="D1179" s="198" t="s">
        <v>1166</v>
      </c>
      <c r="E1179" s="17" t="s">
        <v>1</v>
      </c>
      <c r="F1179" s="199">
        <v>-16.100000000000001</v>
      </c>
      <c r="H1179" s="32"/>
    </row>
    <row r="1180" spans="2:8" s="1" customFormat="1" ht="16.899999999999999" customHeight="1" x14ac:dyDescent="0.2">
      <c r="B1180" s="32"/>
      <c r="C1180" s="200" t="s">
        <v>2414</v>
      </c>
      <c r="H1180" s="32"/>
    </row>
    <row r="1181" spans="2:8" s="1" customFormat="1" ht="16.899999999999999" customHeight="1" x14ac:dyDescent="0.2">
      <c r="B1181" s="32"/>
      <c r="C1181" s="198" t="s">
        <v>1159</v>
      </c>
      <c r="D1181" s="198" t="s">
        <v>1160</v>
      </c>
      <c r="E1181" s="17" t="s">
        <v>215</v>
      </c>
      <c r="F1181" s="199">
        <v>578.40899999999999</v>
      </c>
      <c r="H1181" s="32"/>
    </row>
    <row r="1182" spans="2:8" s="1" customFormat="1" ht="16.899999999999999" customHeight="1" x14ac:dyDescent="0.2">
      <c r="B1182" s="32"/>
      <c r="C1182" s="194" t="s">
        <v>819</v>
      </c>
      <c r="D1182" s="195" t="s">
        <v>819</v>
      </c>
      <c r="E1182" s="196" t="s">
        <v>1</v>
      </c>
      <c r="F1182" s="197">
        <v>40.999000000000002</v>
      </c>
      <c r="H1182" s="32"/>
    </row>
    <row r="1183" spans="2:8" s="1" customFormat="1" ht="16.899999999999999" customHeight="1" x14ac:dyDescent="0.2">
      <c r="B1183" s="32"/>
      <c r="C1183" s="198" t="s">
        <v>819</v>
      </c>
      <c r="D1183" s="198" t="s">
        <v>1175</v>
      </c>
      <c r="E1183" s="17" t="s">
        <v>1</v>
      </c>
      <c r="F1183" s="199">
        <v>40.999000000000002</v>
      </c>
      <c r="H1183" s="32"/>
    </row>
    <row r="1184" spans="2:8" s="1" customFormat="1" ht="16.899999999999999" customHeight="1" x14ac:dyDescent="0.2">
      <c r="B1184" s="32"/>
      <c r="C1184" s="200" t="s">
        <v>2414</v>
      </c>
      <c r="H1184" s="32"/>
    </row>
    <row r="1185" spans="2:8" s="1" customFormat="1" ht="16.899999999999999" customHeight="1" x14ac:dyDescent="0.2">
      <c r="B1185" s="32"/>
      <c r="C1185" s="198" t="s">
        <v>1169</v>
      </c>
      <c r="D1185" s="198" t="s">
        <v>1170</v>
      </c>
      <c r="E1185" s="17" t="s">
        <v>215</v>
      </c>
      <c r="F1185" s="199">
        <v>308.96899999999999</v>
      </c>
      <c r="H1185" s="32"/>
    </row>
    <row r="1186" spans="2:8" s="1" customFormat="1" ht="16.899999999999999" customHeight="1" x14ac:dyDescent="0.2">
      <c r="B1186" s="32"/>
      <c r="C1186" s="194" t="s">
        <v>492</v>
      </c>
      <c r="D1186" s="195" t="s">
        <v>492</v>
      </c>
      <c r="E1186" s="196" t="s">
        <v>1</v>
      </c>
      <c r="F1186" s="197">
        <v>130.27000000000001</v>
      </c>
      <c r="H1186" s="32"/>
    </row>
    <row r="1187" spans="2:8" s="1" customFormat="1" ht="16.899999999999999" customHeight="1" x14ac:dyDescent="0.2">
      <c r="B1187" s="32"/>
      <c r="C1187" s="198" t="s">
        <v>492</v>
      </c>
      <c r="D1187" s="198" t="s">
        <v>493</v>
      </c>
      <c r="E1187" s="17" t="s">
        <v>1</v>
      </c>
      <c r="F1187" s="199">
        <v>130.27000000000001</v>
      </c>
      <c r="H1187" s="32"/>
    </row>
    <row r="1188" spans="2:8" s="1" customFormat="1" ht="16.899999999999999" customHeight="1" x14ac:dyDescent="0.2">
      <c r="B1188" s="32"/>
      <c r="C1188" s="194" t="s">
        <v>892</v>
      </c>
      <c r="D1188" s="195" t="s">
        <v>892</v>
      </c>
      <c r="E1188" s="196" t="s">
        <v>1</v>
      </c>
      <c r="F1188" s="197">
        <v>419.32600000000002</v>
      </c>
      <c r="H1188" s="32"/>
    </row>
    <row r="1189" spans="2:8" s="1" customFormat="1" ht="16.899999999999999" customHeight="1" x14ac:dyDescent="0.2">
      <c r="B1189" s="32"/>
      <c r="C1189" s="198" t="s">
        <v>892</v>
      </c>
      <c r="D1189" s="198" t="s">
        <v>893</v>
      </c>
      <c r="E1189" s="17" t="s">
        <v>1</v>
      </c>
      <c r="F1189" s="199">
        <v>419.32600000000002</v>
      </c>
      <c r="H1189" s="32"/>
    </row>
    <row r="1190" spans="2:8" s="1" customFormat="1" ht="16.899999999999999" customHeight="1" x14ac:dyDescent="0.2">
      <c r="B1190" s="32"/>
      <c r="C1190" s="194" t="s">
        <v>1247</v>
      </c>
      <c r="D1190" s="195" t="s">
        <v>1247</v>
      </c>
      <c r="E1190" s="196" t="s">
        <v>1</v>
      </c>
      <c r="F1190" s="197">
        <v>9</v>
      </c>
      <c r="H1190" s="32"/>
    </row>
    <row r="1191" spans="2:8" s="1" customFormat="1" ht="16.899999999999999" customHeight="1" x14ac:dyDescent="0.2">
      <c r="B1191" s="32"/>
      <c r="C1191" s="198" t="s">
        <v>1247</v>
      </c>
      <c r="D1191" s="198" t="s">
        <v>1248</v>
      </c>
      <c r="E1191" s="17" t="s">
        <v>1</v>
      </c>
      <c r="F1191" s="199">
        <v>9</v>
      </c>
      <c r="H1191" s="32"/>
    </row>
    <row r="1192" spans="2:8" s="1" customFormat="1" ht="16.899999999999999" customHeight="1" x14ac:dyDescent="0.2">
      <c r="B1192" s="32"/>
      <c r="C1192" s="194" t="s">
        <v>821</v>
      </c>
      <c r="D1192" s="195" t="s">
        <v>821</v>
      </c>
      <c r="E1192" s="196" t="s">
        <v>1</v>
      </c>
      <c r="F1192" s="197">
        <v>1.4710000000000001</v>
      </c>
      <c r="H1192" s="32"/>
    </row>
    <row r="1193" spans="2:8" s="1" customFormat="1" ht="16.899999999999999" customHeight="1" x14ac:dyDescent="0.2">
      <c r="B1193" s="32"/>
      <c r="C1193" s="198" t="s">
        <v>821</v>
      </c>
      <c r="D1193" s="198" t="s">
        <v>1423</v>
      </c>
      <c r="E1193" s="17" t="s">
        <v>1</v>
      </c>
      <c r="F1193" s="199">
        <v>1.4710000000000001</v>
      </c>
      <c r="H1193" s="32"/>
    </row>
    <row r="1194" spans="2:8" s="1" customFormat="1" ht="16.899999999999999" customHeight="1" x14ac:dyDescent="0.2">
      <c r="B1194" s="32"/>
      <c r="C1194" s="200" t="s">
        <v>2414</v>
      </c>
      <c r="H1194" s="32"/>
    </row>
    <row r="1195" spans="2:8" s="1" customFormat="1" ht="16.899999999999999" customHeight="1" x14ac:dyDescent="0.2">
      <c r="B1195" s="32"/>
      <c r="C1195" s="198" t="s">
        <v>1414</v>
      </c>
      <c r="D1195" s="198" t="s">
        <v>1415</v>
      </c>
      <c r="E1195" s="17" t="s">
        <v>237</v>
      </c>
      <c r="F1195" s="199">
        <v>17.254999999999999</v>
      </c>
      <c r="H1195" s="32"/>
    </row>
    <row r="1196" spans="2:8" s="1" customFormat="1" ht="16.899999999999999" customHeight="1" x14ac:dyDescent="0.2">
      <c r="B1196" s="32"/>
      <c r="C1196" s="194" t="s">
        <v>940</v>
      </c>
      <c r="D1196" s="195" t="s">
        <v>940</v>
      </c>
      <c r="E1196" s="196" t="s">
        <v>1</v>
      </c>
      <c r="F1196" s="197">
        <v>94.534999999999997</v>
      </c>
      <c r="H1196" s="32"/>
    </row>
    <row r="1197" spans="2:8" s="1" customFormat="1" ht="16.899999999999999" customHeight="1" x14ac:dyDescent="0.2">
      <c r="B1197" s="32"/>
      <c r="C1197" s="198" t="s">
        <v>940</v>
      </c>
      <c r="D1197" s="198" t="s">
        <v>941</v>
      </c>
      <c r="E1197" s="17" t="s">
        <v>1</v>
      </c>
      <c r="F1197" s="199">
        <v>94.534999999999997</v>
      </c>
      <c r="H1197" s="32"/>
    </row>
    <row r="1198" spans="2:8" s="1" customFormat="1" ht="16.899999999999999" customHeight="1" x14ac:dyDescent="0.2">
      <c r="B1198" s="32"/>
      <c r="C1198" s="194" t="s">
        <v>151</v>
      </c>
      <c r="D1198" s="195" t="s">
        <v>151</v>
      </c>
      <c r="E1198" s="196" t="s">
        <v>1</v>
      </c>
      <c r="F1198" s="197">
        <v>108.803</v>
      </c>
      <c r="H1198" s="32"/>
    </row>
    <row r="1199" spans="2:8" s="1" customFormat="1" ht="16.899999999999999" customHeight="1" x14ac:dyDescent="0.2">
      <c r="B1199" s="32"/>
      <c r="C1199" s="198" t="s">
        <v>151</v>
      </c>
      <c r="D1199" s="198" t="s">
        <v>957</v>
      </c>
      <c r="E1199" s="17" t="s">
        <v>1</v>
      </c>
      <c r="F1199" s="199">
        <v>108.803</v>
      </c>
      <c r="H1199" s="32"/>
    </row>
    <row r="1200" spans="2:8" s="1" customFormat="1" ht="16.899999999999999" customHeight="1" x14ac:dyDescent="0.2">
      <c r="B1200" s="32"/>
      <c r="C1200" s="194" t="s">
        <v>823</v>
      </c>
      <c r="D1200" s="195" t="s">
        <v>823</v>
      </c>
      <c r="E1200" s="196" t="s">
        <v>1</v>
      </c>
      <c r="F1200" s="197">
        <v>-9.2249999999999996</v>
      </c>
      <c r="H1200" s="32"/>
    </row>
    <row r="1201" spans="2:8" s="1" customFormat="1" ht="16.899999999999999" customHeight="1" x14ac:dyDescent="0.2">
      <c r="B1201" s="32"/>
      <c r="C1201" s="198" t="s">
        <v>823</v>
      </c>
      <c r="D1201" s="198" t="s">
        <v>1865</v>
      </c>
      <c r="E1201" s="17" t="s">
        <v>1</v>
      </c>
      <c r="F1201" s="199">
        <v>-9.2249999999999996</v>
      </c>
      <c r="H1201" s="32"/>
    </row>
    <row r="1202" spans="2:8" s="1" customFormat="1" ht="16.899999999999999" customHeight="1" x14ac:dyDescent="0.2">
      <c r="B1202" s="32"/>
      <c r="C1202" s="200" t="s">
        <v>2414</v>
      </c>
      <c r="H1202" s="32"/>
    </row>
    <row r="1203" spans="2:8" s="1" customFormat="1" ht="16.899999999999999" customHeight="1" x14ac:dyDescent="0.2">
      <c r="B1203" s="32"/>
      <c r="C1203" s="198" t="s">
        <v>1856</v>
      </c>
      <c r="D1203" s="198" t="s">
        <v>1857</v>
      </c>
      <c r="E1203" s="17" t="s">
        <v>215</v>
      </c>
      <c r="F1203" s="199">
        <v>93.123999999999995</v>
      </c>
      <c r="H1203" s="32"/>
    </row>
    <row r="1204" spans="2:8" s="1" customFormat="1" ht="16.899999999999999" customHeight="1" x14ac:dyDescent="0.2">
      <c r="B1204" s="32"/>
      <c r="C1204" s="194" t="s">
        <v>989</v>
      </c>
      <c r="D1204" s="195" t="s">
        <v>989</v>
      </c>
      <c r="E1204" s="196" t="s">
        <v>1</v>
      </c>
      <c r="F1204" s="197">
        <v>125.331</v>
      </c>
      <c r="H1204" s="32"/>
    </row>
    <row r="1205" spans="2:8" s="1" customFormat="1" ht="16.899999999999999" customHeight="1" x14ac:dyDescent="0.2">
      <c r="B1205" s="32"/>
      <c r="C1205" s="198" t="s">
        <v>989</v>
      </c>
      <c r="D1205" s="198" t="s">
        <v>990</v>
      </c>
      <c r="E1205" s="17" t="s">
        <v>1</v>
      </c>
      <c r="F1205" s="199">
        <v>125.331</v>
      </c>
      <c r="H1205" s="32"/>
    </row>
    <row r="1206" spans="2:8" s="1" customFormat="1" ht="16.899999999999999" customHeight="1" x14ac:dyDescent="0.2">
      <c r="B1206" s="32"/>
      <c r="C1206" s="194" t="s">
        <v>825</v>
      </c>
      <c r="D1206" s="195" t="s">
        <v>825</v>
      </c>
      <c r="E1206" s="196" t="s">
        <v>1</v>
      </c>
      <c r="F1206" s="197">
        <v>1.1439999999999999</v>
      </c>
      <c r="H1206" s="32"/>
    </row>
    <row r="1207" spans="2:8" s="1" customFormat="1" ht="16.899999999999999" customHeight="1" x14ac:dyDescent="0.2">
      <c r="B1207" s="32"/>
      <c r="C1207" s="198" t="s">
        <v>825</v>
      </c>
      <c r="D1207" s="198" t="s">
        <v>1090</v>
      </c>
      <c r="E1207" s="17" t="s">
        <v>1</v>
      </c>
      <c r="F1207" s="199">
        <v>1.1439999999999999</v>
      </c>
      <c r="H1207" s="32"/>
    </row>
    <row r="1208" spans="2:8" s="1" customFormat="1" ht="16.899999999999999" customHeight="1" x14ac:dyDescent="0.2">
      <c r="B1208" s="32"/>
      <c r="C1208" s="200" t="s">
        <v>2414</v>
      </c>
      <c r="H1208" s="32"/>
    </row>
    <row r="1209" spans="2:8" s="1" customFormat="1" ht="16.899999999999999" customHeight="1" x14ac:dyDescent="0.2">
      <c r="B1209" s="32"/>
      <c r="C1209" s="198" t="s">
        <v>1082</v>
      </c>
      <c r="D1209" s="198" t="s">
        <v>1083</v>
      </c>
      <c r="E1209" s="17" t="s">
        <v>237</v>
      </c>
      <c r="F1209" s="199">
        <v>9.1809999999999992</v>
      </c>
      <c r="H1209" s="32"/>
    </row>
    <row r="1210" spans="2:8" s="1" customFormat="1" ht="16.899999999999999" customHeight="1" x14ac:dyDescent="0.2">
      <c r="B1210" s="32"/>
      <c r="C1210" s="194" t="s">
        <v>827</v>
      </c>
      <c r="D1210" s="195" t="s">
        <v>827</v>
      </c>
      <c r="E1210" s="196" t="s">
        <v>1</v>
      </c>
      <c r="F1210" s="197">
        <v>5.2</v>
      </c>
      <c r="H1210" s="32"/>
    </row>
    <row r="1211" spans="2:8" s="1" customFormat="1" ht="16.899999999999999" customHeight="1" x14ac:dyDescent="0.2">
      <c r="B1211" s="32"/>
      <c r="C1211" s="198" t="s">
        <v>827</v>
      </c>
      <c r="D1211" s="198" t="s">
        <v>1101</v>
      </c>
      <c r="E1211" s="17" t="s">
        <v>1</v>
      </c>
      <c r="F1211" s="199">
        <v>5.2</v>
      </c>
      <c r="H1211" s="32"/>
    </row>
    <row r="1212" spans="2:8" s="1" customFormat="1" ht="16.899999999999999" customHeight="1" x14ac:dyDescent="0.2">
      <c r="B1212" s="32"/>
      <c r="C1212" s="200" t="s">
        <v>2414</v>
      </c>
      <c r="H1212" s="32"/>
    </row>
    <row r="1213" spans="2:8" s="1" customFormat="1" ht="16.899999999999999" customHeight="1" x14ac:dyDescent="0.2">
      <c r="B1213" s="32"/>
      <c r="C1213" s="198" t="s">
        <v>1094</v>
      </c>
      <c r="D1213" s="198" t="s">
        <v>1095</v>
      </c>
      <c r="E1213" s="17" t="s">
        <v>215</v>
      </c>
      <c r="F1213" s="199">
        <v>59.945</v>
      </c>
      <c r="H1213" s="32"/>
    </row>
    <row r="1214" spans="2:8" s="1" customFormat="1" ht="16.899999999999999" customHeight="1" x14ac:dyDescent="0.2">
      <c r="B1214" s="32"/>
      <c r="C1214" s="194" t="s">
        <v>828</v>
      </c>
      <c r="D1214" s="195" t="s">
        <v>828</v>
      </c>
      <c r="E1214" s="196" t="s">
        <v>1</v>
      </c>
      <c r="F1214" s="197">
        <v>58.57</v>
      </c>
      <c r="H1214" s="32"/>
    </row>
    <row r="1215" spans="2:8" s="1" customFormat="1" ht="16.899999999999999" customHeight="1" x14ac:dyDescent="0.2">
      <c r="B1215" s="32"/>
      <c r="C1215" s="198" t="s">
        <v>828</v>
      </c>
      <c r="D1215" s="198" t="s">
        <v>1155</v>
      </c>
      <c r="E1215" s="17" t="s">
        <v>1</v>
      </c>
      <c r="F1215" s="199">
        <v>58.57</v>
      </c>
      <c r="H1215" s="32"/>
    </row>
    <row r="1216" spans="2:8" s="1" customFormat="1" ht="16.899999999999999" customHeight="1" x14ac:dyDescent="0.2">
      <c r="B1216" s="32"/>
      <c r="C1216" s="200" t="s">
        <v>2414</v>
      </c>
      <c r="H1216" s="32"/>
    </row>
    <row r="1217" spans="2:8" s="1" customFormat="1" ht="16.899999999999999" customHeight="1" x14ac:dyDescent="0.2">
      <c r="B1217" s="32"/>
      <c r="C1217" s="198" t="s">
        <v>1159</v>
      </c>
      <c r="D1217" s="198" t="s">
        <v>1160</v>
      </c>
      <c r="E1217" s="17" t="s">
        <v>215</v>
      </c>
      <c r="F1217" s="199">
        <v>578.40899999999999</v>
      </c>
      <c r="H1217" s="32"/>
    </row>
    <row r="1218" spans="2:8" s="1" customFormat="1" ht="16.899999999999999" customHeight="1" x14ac:dyDescent="0.2">
      <c r="B1218" s="32"/>
      <c r="C1218" s="194" t="s">
        <v>1176</v>
      </c>
      <c r="D1218" s="195" t="s">
        <v>1176</v>
      </c>
      <c r="E1218" s="196" t="s">
        <v>1</v>
      </c>
      <c r="F1218" s="197">
        <v>308.96899999999999</v>
      </c>
      <c r="H1218" s="32"/>
    </row>
    <row r="1219" spans="2:8" s="1" customFormat="1" ht="16.899999999999999" customHeight="1" x14ac:dyDescent="0.2">
      <c r="B1219" s="32"/>
      <c r="C1219" s="198" t="s">
        <v>1176</v>
      </c>
      <c r="D1219" s="198" t="s">
        <v>1177</v>
      </c>
      <c r="E1219" s="17" t="s">
        <v>1</v>
      </c>
      <c r="F1219" s="199">
        <v>308.96899999999999</v>
      </c>
      <c r="H1219" s="32"/>
    </row>
    <row r="1220" spans="2:8" s="1" customFormat="1" ht="16.899999999999999" customHeight="1" x14ac:dyDescent="0.2">
      <c r="B1220" s="32"/>
      <c r="C1220" s="194" t="s">
        <v>830</v>
      </c>
      <c r="D1220" s="195" t="s">
        <v>830</v>
      </c>
      <c r="E1220" s="196" t="s">
        <v>1</v>
      </c>
      <c r="F1220" s="197">
        <v>173</v>
      </c>
      <c r="H1220" s="32"/>
    </row>
    <row r="1221" spans="2:8" s="1" customFormat="1" ht="16.899999999999999" customHeight="1" x14ac:dyDescent="0.2">
      <c r="B1221" s="32"/>
      <c r="C1221" s="198" t="s">
        <v>830</v>
      </c>
      <c r="D1221" s="198" t="s">
        <v>894</v>
      </c>
      <c r="E1221" s="17" t="s">
        <v>1</v>
      </c>
      <c r="F1221" s="199">
        <v>173</v>
      </c>
      <c r="H1221" s="32"/>
    </row>
    <row r="1222" spans="2:8" s="1" customFormat="1" ht="16.899999999999999" customHeight="1" x14ac:dyDescent="0.2">
      <c r="B1222" s="32"/>
      <c r="C1222" s="200" t="s">
        <v>2414</v>
      </c>
      <c r="H1222" s="32"/>
    </row>
    <row r="1223" spans="2:8" s="1" customFormat="1" ht="16.899999999999999" customHeight="1" x14ac:dyDescent="0.2">
      <c r="B1223" s="32"/>
      <c r="C1223" s="198" t="s">
        <v>885</v>
      </c>
      <c r="D1223" s="198" t="s">
        <v>886</v>
      </c>
      <c r="E1223" s="17" t="s">
        <v>215</v>
      </c>
      <c r="F1223" s="199">
        <v>592.32600000000002</v>
      </c>
      <c r="H1223" s="32"/>
    </row>
    <row r="1224" spans="2:8" s="1" customFormat="1" ht="16.899999999999999" customHeight="1" x14ac:dyDescent="0.2">
      <c r="B1224" s="32"/>
      <c r="C1224" s="194" t="s">
        <v>1424</v>
      </c>
      <c r="D1224" s="195" t="s">
        <v>1424</v>
      </c>
      <c r="E1224" s="196" t="s">
        <v>1</v>
      </c>
      <c r="F1224" s="197">
        <v>17.254999999999999</v>
      </c>
      <c r="H1224" s="32"/>
    </row>
    <row r="1225" spans="2:8" s="1" customFormat="1" ht="16.899999999999999" customHeight="1" x14ac:dyDescent="0.2">
      <c r="B1225" s="32"/>
      <c r="C1225" s="198" t="s">
        <v>1424</v>
      </c>
      <c r="D1225" s="198" t="s">
        <v>1425</v>
      </c>
      <c r="E1225" s="17" t="s">
        <v>1</v>
      </c>
      <c r="F1225" s="199">
        <v>17.254999999999999</v>
      </c>
      <c r="H1225" s="32"/>
    </row>
    <row r="1226" spans="2:8" s="1" customFormat="1" ht="16.899999999999999" customHeight="1" x14ac:dyDescent="0.2">
      <c r="B1226" s="32"/>
      <c r="C1226" s="194" t="s">
        <v>831</v>
      </c>
      <c r="D1226" s="195" t="s">
        <v>831</v>
      </c>
      <c r="E1226" s="196" t="s">
        <v>1</v>
      </c>
      <c r="F1226" s="197">
        <v>-2.0499999999999998</v>
      </c>
      <c r="H1226" s="32"/>
    </row>
    <row r="1227" spans="2:8" s="1" customFormat="1" ht="16.899999999999999" customHeight="1" x14ac:dyDescent="0.2">
      <c r="B1227" s="32"/>
      <c r="C1227" s="198" t="s">
        <v>831</v>
      </c>
      <c r="D1227" s="198" t="s">
        <v>1866</v>
      </c>
      <c r="E1227" s="17" t="s">
        <v>1</v>
      </c>
      <c r="F1227" s="199">
        <v>-2.0499999999999998</v>
      </c>
      <c r="H1227" s="32"/>
    </row>
    <row r="1228" spans="2:8" s="1" customFormat="1" ht="16.899999999999999" customHeight="1" x14ac:dyDescent="0.2">
      <c r="B1228" s="32"/>
      <c r="C1228" s="200" t="s">
        <v>2414</v>
      </c>
      <c r="H1228" s="32"/>
    </row>
    <row r="1229" spans="2:8" s="1" customFormat="1" ht="16.899999999999999" customHeight="1" x14ac:dyDescent="0.2">
      <c r="B1229" s="32"/>
      <c r="C1229" s="198" t="s">
        <v>1856</v>
      </c>
      <c r="D1229" s="198" t="s">
        <v>1857</v>
      </c>
      <c r="E1229" s="17" t="s">
        <v>215</v>
      </c>
      <c r="F1229" s="199">
        <v>93.123999999999995</v>
      </c>
      <c r="H1229" s="32"/>
    </row>
    <row r="1230" spans="2:8" s="1" customFormat="1" ht="16.899999999999999" customHeight="1" x14ac:dyDescent="0.2">
      <c r="B1230" s="32"/>
      <c r="C1230" s="194" t="s">
        <v>833</v>
      </c>
      <c r="D1230" s="195" t="s">
        <v>833</v>
      </c>
      <c r="E1230" s="196" t="s">
        <v>1</v>
      </c>
      <c r="F1230" s="197">
        <v>0.51200000000000001</v>
      </c>
      <c r="H1230" s="32"/>
    </row>
    <row r="1231" spans="2:8" s="1" customFormat="1" ht="16.899999999999999" customHeight="1" x14ac:dyDescent="0.2">
      <c r="B1231" s="32"/>
      <c r="C1231" s="198" t="s">
        <v>833</v>
      </c>
      <c r="D1231" s="198" t="s">
        <v>1091</v>
      </c>
      <c r="E1231" s="17" t="s">
        <v>1</v>
      </c>
      <c r="F1231" s="199">
        <v>0.51200000000000001</v>
      </c>
      <c r="H1231" s="32"/>
    </row>
    <row r="1232" spans="2:8" s="1" customFormat="1" ht="16.899999999999999" customHeight="1" x14ac:dyDescent="0.2">
      <c r="B1232" s="32"/>
      <c r="C1232" s="200" t="s">
        <v>2414</v>
      </c>
      <c r="H1232" s="32"/>
    </row>
    <row r="1233" spans="2:8" s="1" customFormat="1" ht="16.899999999999999" customHeight="1" x14ac:dyDescent="0.2">
      <c r="B1233" s="32"/>
      <c r="C1233" s="198" t="s">
        <v>1082</v>
      </c>
      <c r="D1233" s="198" t="s">
        <v>1083</v>
      </c>
      <c r="E1233" s="17" t="s">
        <v>237</v>
      </c>
      <c r="F1233" s="199">
        <v>9.1809999999999992</v>
      </c>
      <c r="H1233" s="32"/>
    </row>
    <row r="1234" spans="2:8" s="1" customFormat="1" ht="16.899999999999999" customHeight="1" x14ac:dyDescent="0.2">
      <c r="B1234" s="32"/>
      <c r="C1234" s="194" t="s">
        <v>835</v>
      </c>
      <c r="D1234" s="195" t="s">
        <v>835</v>
      </c>
      <c r="E1234" s="196" t="s">
        <v>1</v>
      </c>
      <c r="F1234" s="197">
        <v>4.0949999999999998</v>
      </c>
      <c r="H1234" s="32"/>
    </row>
    <row r="1235" spans="2:8" s="1" customFormat="1" ht="16.899999999999999" customHeight="1" x14ac:dyDescent="0.2">
      <c r="B1235" s="32"/>
      <c r="C1235" s="198" t="s">
        <v>835</v>
      </c>
      <c r="D1235" s="198" t="s">
        <v>1102</v>
      </c>
      <c r="E1235" s="17" t="s">
        <v>1</v>
      </c>
      <c r="F1235" s="199">
        <v>4.0949999999999998</v>
      </c>
      <c r="H1235" s="32"/>
    </row>
    <row r="1236" spans="2:8" s="1" customFormat="1" ht="16.899999999999999" customHeight="1" x14ac:dyDescent="0.2">
      <c r="B1236" s="32"/>
      <c r="C1236" s="200" t="s">
        <v>2414</v>
      </c>
      <c r="H1236" s="32"/>
    </row>
    <row r="1237" spans="2:8" s="1" customFormat="1" ht="16.899999999999999" customHeight="1" x14ac:dyDescent="0.2">
      <c r="B1237" s="32"/>
      <c r="C1237" s="198" t="s">
        <v>1094</v>
      </c>
      <c r="D1237" s="198" t="s">
        <v>1095</v>
      </c>
      <c r="E1237" s="17" t="s">
        <v>215</v>
      </c>
      <c r="F1237" s="199">
        <v>59.945</v>
      </c>
      <c r="H1237" s="32"/>
    </row>
    <row r="1238" spans="2:8" s="1" customFormat="1" ht="16.899999999999999" customHeight="1" x14ac:dyDescent="0.2">
      <c r="B1238" s="32"/>
      <c r="C1238" s="194" t="s">
        <v>1167</v>
      </c>
      <c r="D1238" s="195" t="s">
        <v>1167</v>
      </c>
      <c r="E1238" s="196" t="s">
        <v>1</v>
      </c>
      <c r="F1238" s="197">
        <v>578.40899999999999</v>
      </c>
      <c r="H1238" s="32"/>
    </row>
    <row r="1239" spans="2:8" s="1" customFormat="1" ht="16.899999999999999" customHeight="1" x14ac:dyDescent="0.2">
      <c r="B1239" s="32"/>
      <c r="C1239" s="198" t="s">
        <v>1167</v>
      </c>
      <c r="D1239" s="198" t="s">
        <v>1168</v>
      </c>
      <c r="E1239" s="17" t="s">
        <v>1</v>
      </c>
      <c r="F1239" s="199">
        <v>578.40899999999999</v>
      </c>
      <c r="H1239" s="32"/>
    </row>
    <row r="1240" spans="2:8" s="1" customFormat="1" ht="16.899999999999999" customHeight="1" x14ac:dyDescent="0.2">
      <c r="B1240" s="32"/>
      <c r="C1240" s="194" t="s">
        <v>895</v>
      </c>
      <c r="D1240" s="195" t="s">
        <v>895</v>
      </c>
      <c r="E1240" s="196" t="s">
        <v>1</v>
      </c>
      <c r="F1240" s="197">
        <v>592.32600000000002</v>
      </c>
      <c r="H1240" s="32"/>
    </row>
    <row r="1241" spans="2:8" s="1" customFormat="1" ht="16.899999999999999" customHeight="1" x14ac:dyDescent="0.2">
      <c r="B1241" s="32"/>
      <c r="C1241" s="198" t="s">
        <v>895</v>
      </c>
      <c r="D1241" s="198" t="s">
        <v>896</v>
      </c>
      <c r="E1241" s="17" t="s">
        <v>1</v>
      </c>
      <c r="F1241" s="199">
        <v>592.32600000000002</v>
      </c>
      <c r="H1241" s="32"/>
    </row>
    <row r="1242" spans="2:8" s="1" customFormat="1" ht="16.899999999999999" customHeight="1" x14ac:dyDescent="0.2">
      <c r="B1242" s="32"/>
      <c r="C1242" s="194" t="s">
        <v>837</v>
      </c>
      <c r="D1242" s="195" t="s">
        <v>837</v>
      </c>
      <c r="E1242" s="196" t="s">
        <v>1</v>
      </c>
      <c r="F1242" s="197">
        <v>-6.5629999999999997</v>
      </c>
      <c r="H1242" s="32"/>
    </row>
    <row r="1243" spans="2:8" s="1" customFormat="1" ht="16.899999999999999" customHeight="1" x14ac:dyDescent="0.2">
      <c r="B1243" s="32"/>
      <c r="C1243" s="198" t="s">
        <v>837</v>
      </c>
      <c r="D1243" s="198" t="s">
        <v>1867</v>
      </c>
      <c r="E1243" s="17" t="s">
        <v>1</v>
      </c>
      <c r="F1243" s="199">
        <v>-6.5629999999999997</v>
      </c>
      <c r="H1243" s="32"/>
    </row>
    <row r="1244" spans="2:8" s="1" customFormat="1" ht="16.899999999999999" customHeight="1" x14ac:dyDescent="0.2">
      <c r="B1244" s="32"/>
      <c r="C1244" s="200" t="s">
        <v>2414</v>
      </c>
      <c r="H1244" s="32"/>
    </row>
    <row r="1245" spans="2:8" s="1" customFormat="1" ht="16.899999999999999" customHeight="1" x14ac:dyDescent="0.2">
      <c r="B1245" s="32"/>
      <c r="C1245" s="198" t="s">
        <v>1856</v>
      </c>
      <c r="D1245" s="198" t="s">
        <v>1857</v>
      </c>
      <c r="E1245" s="17" t="s">
        <v>215</v>
      </c>
      <c r="F1245" s="199">
        <v>93.123999999999995</v>
      </c>
      <c r="H1245" s="32"/>
    </row>
    <row r="1246" spans="2:8" s="1" customFormat="1" ht="16.899999999999999" customHeight="1" x14ac:dyDescent="0.2">
      <c r="B1246" s="32"/>
      <c r="C1246" s="194" t="s">
        <v>1092</v>
      </c>
      <c r="D1246" s="195" t="s">
        <v>1092</v>
      </c>
      <c r="E1246" s="196" t="s">
        <v>1</v>
      </c>
      <c r="F1246" s="197">
        <v>9.1809999999999992</v>
      </c>
      <c r="H1246" s="32"/>
    </row>
    <row r="1247" spans="2:8" s="1" customFormat="1" ht="16.899999999999999" customHeight="1" x14ac:dyDescent="0.2">
      <c r="B1247" s="32"/>
      <c r="C1247" s="198" t="s">
        <v>1092</v>
      </c>
      <c r="D1247" s="198" t="s">
        <v>1093</v>
      </c>
      <c r="E1247" s="17" t="s">
        <v>1</v>
      </c>
      <c r="F1247" s="199">
        <v>9.1809999999999992</v>
      </c>
      <c r="H1247" s="32"/>
    </row>
    <row r="1248" spans="2:8" s="1" customFormat="1" ht="16.899999999999999" customHeight="1" x14ac:dyDescent="0.2">
      <c r="B1248" s="32"/>
      <c r="C1248" s="194" t="s">
        <v>1103</v>
      </c>
      <c r="D1248" s="195" t="s">
        <v>1103</v>
      </c>
      <c r="E1248" s="196" t="s">
        <v>1</v>
      </c>
      <c r="F1248" s="197">
        <v>59.945</v>
      </c>
      <c r="H1248" s="32"/>
    </row>
    <row r="1249" spans="2:8" s="1" customFormat="1" ht="16.899999999999999" customHeight="1" x14ac:dyDescent="0.2">
      <c r="B1249" s="32"/>
      <c r="C1249" s="198" t="s">
        <v>1103</v>
      </c>
      <c r="D1249" s="198" t="s">
        <v>1104</v>
      </c>
      <c r="E1249" s="17" t="s">
        <v>1</v>
      </c>
      <c r="F1249" s="199">
        <v>59.945</v>
      </c>
      <c r="H1249" s="32"/>
    </row>
    <row r="1250" spans="2:8" s="1" customFormat="1" ht="16.899999999999999" customHeight="1" x14ac:dyDescent="0.2">
      <c r="B1250" s="32"/>
      <c r="C1250" s="194" t="s">
        <v>1868</v>
      </c>
      <c r="D1250" s="195" t="s">
        <v>1868</v>
      </c>
      <c r="E1250" s="196" t="s">
        <v>1</v>
      </c>
      <c r="F1250" s="197">
        <v>93.123999999999995</v>
      </c>
      <c r="H1250" s="32"/>
    </row>
    <row r="1251" spans="2:8" s="1" customFormat="1" ht="16.899999999999999" customHeight="1" x14ac:dyDescent="0.2">
      <c r="B1251" s="32"/>
      <c r="C1251" s="198" t="s">
        <v>1868</v>
      </c>
      <c r="D1251" s="198" t="s">
        <v>1869</v>
      </c>
      <c r="E1251" s="17" t="s">
        <v>1</v>
      </c>
      <c r="F1251" s="199">
        <v>93.123999999999995</v>
      </c>
      <c r="H1251" s="32"/>
    </row>
    <row r="1252" spans="2:8" s="1" customFormat="1" ht="7.35" customHeight="1" x14ac:dyDescent="0.2">
      <c r="B1252" s="44"/>
      <c r="C1252" s="45"/>
      <c r="D1252" s="45"/>
      <c r="E1252" s="45"/>
      <c r="F1252" s="45"/>
      <c r="G1252" s="45"/>
      <c r="H1252" s="32"/>
    </row>
    <row r="1253" spans="2:8" s="1" customFormat="1" ht="11.25" x14ac:dyDescent="0.2"/>
  </sheetData>
  <sheetProtection algorithmName="SHA-512" hashValue="AVkLkWpqNcD4btc7so4KAyhqtLnKuMaQpsIHVY9A3+kH9FBJ7inUxnLunN2I2eHv7Ne7KJDu5I5sEAvOn2N2LA==" saltValue="SxCked7itRIsxjLUfgjnSASHdkNaxNGsRz2P+wmwlQZlDTVXQICnklcc7JzlR8GNpPr5k3gUYIfr8X8kQfP3L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01 - Odstranění stavby</vt:lpstr>
      <vt:lpstr>02 - Novostavba</vt:lpstr>
      <vt:lpstr>03 - Přípojky</vt:lpstr>
      <vt:lpstr>VRN - Vedlejší rozpočtové...</vt:lpstr>
      <vt:lpstr>Seznam figur</vt:lpstr>
      <vt:lpstr>'01 - Odstranění stavby'!Názvy_tisku</vt:lpstr>
      <vt:lpstr>'02 - Novostavba'!Názvy_tisku</vt:lpstr>
      <vt:lpstr>'03 - Přípojky'!Názvy_tisku</vt:lpstr>
      <vt:lpstr>'Rekapitulace stavby'!Názvy_tisku</vt:lpstr>
      <vt:lpstr>'Seznam figur'!Názvy_tisku</vt:lpstr>
      <vt:lpstr>'VRN - Vedlejší rozpočtové...'!Názvy_tisku</vt:lpstr>
      <vt:lpstr>'01 - Odstranění stavby'!Oblast_tisku</vt:lpstr>
      <vt:lpstr>'02 - Novostavba'!Oblast_tisku</vt:lpstr>
      <vt:lpstr>'03 - Přípojky'!Oblast_tisku</vt:lpstr>
      <vt:lpstr>'Rekapitulace stavby'!Oblast_tisku</vt:lpstr>
      <vt:lpstr>'Seznam figur'!Oblast_tisku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DAVID\Odstrčil</dc:creator>
  <cp:lastModifiedBy>Vít</cp:lastModifiedBy>
  <dcterms:created xsi:type="dcterms:W3CDTF">2023-05-11T06:18:35Z</dcterms:created>
  <dcterms:modified xsi:type="dcterms:W3CDTF">2023-05-11T07:56:39Z</dcterms:modified>
</cp:coreProperties>
</file>