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spisilova\Documents\Byt\"/>
    </mc:Choice>
  </mc:AlternateContent>
  <xr:revisionPtr revIDLastSave="0" documentId="8_{8317ACF4-5D6E-4962-97E9-8B455232B1A0}" xr6:coauthVersionLast="47" xr6:coauthVersionMax="47" xr10:uidLastSave="{00000000-0000-0000-0000-000000000000}"/>
  <bookViews>
    <workbookView xWindow="8265" yWindow="6885" windowWidth="21600" windowHeight="11385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A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A Pol'!$A$1:$X$387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376" i="12" l="1"/>
  <c r="BA62" i="12"/>
  <c r="BA40" i="12"/>
  <c r="G8" i="12"/>
  <c r="G9" i="12"/>
  <c r="M9" i="12" s="1"/>
  <c r="I9" i="12"/>
  <c r="K9" i="12"/>
  <c r="K8" i="12" s="1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5" i="12"/>
  <c r="M15" i="12" s="1"/>
  <c r="I15" i="12"/>
  <c r="K15" i="12"/>
  <c r="O15" i="12"/>
  <c r="Q15" i="12"/>
  <c r="V15" i="12"/>
  <c r="G19" i="12"/>
  <c r="M19" i="12" s="1"/>
  <c r="I19" i="12"/>
  <c r="K19" i="12"/>
  <c r="O19" i="12"/>
  <c r="Q19" i="12"/>
  <c r="V19" i="12"/>
  <c r="G24" i="12"/>
  <c r="I24" i="12"/>
  <c r="K24" i="12"/>
  <c r="M24" i="12"/>
  <c r="O24" i="12"/>
  <c r="Q24" i="12"/>
  <c r="V24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Q29" i="12"/>
  <c r="V29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G39" i="12"/>
  <c r="M39" i="12" s="1"/>
  <c r="I39" i="12"/>
  <c r="K39" i="12"/>
  <c r="O39" i="12"/>
  <c r="Q39" i="12"/>
  <c r="V39" i="12"/>
  <c r="G42" i="12"/>
  <c r="I42" i="12"/>
  <c r="K42" i="12"/>
  <c r="M42" i="12"/>
  <c r="O42" i="12"/>
  <c r="Q42" i="12"/>
  <c r="V42" i="12"/>
  <c r="G46" i="12"/>
  <c r="M46" i="12" s="1"/>
  <c r="I46" i="12"/>
  <c r="K46" i="12"/>
  <c r="O46" i="12"/>
  <c r="Q46" i="12"/>
  <c r="V46" i="12"/>
  <c r="G49" i="12"/>
  <c r="M49" i="12" s="1"/>
  <c r="I49" i="12"/>
  <c r="K49" i="12"/>
  <c r="O49" i="12"/>
  <c r="Q49" i="12"/>
  <c r="V49" i="12"/>
  <c r="G51" i="12"/>
  <c r="M51" i="12" s="1"/>
  <c r="I51" i="12"/>
  <c r="K51" i="12"/>
  <c r="O51" i="12"/>
  <c r="Q51" i="12"/>
  <c r="V51" i="12"/>
  <c r="G55" i="12"/>
  <c r="M55" i="12" s="1"/>
  <c r="I55" i="12"/>
  <c r="K55" i="12"/>
  <c r="O55" i="12"/>
  <c r="Q55" i="12"/>
  <c r="V55" i="12"/>
  <c r="Q57" i="12"/>
  <c r="V57" i="12"/>
  <c r="G58" i="12"/>
  <c r="M58" i="12" s="1"/>
  <c r="M57" i="12" s="1"/>
  <c r="I58" i="12"/>
  <c r="I57" i="12" s="1"/>
  <c r="K58" i="12"/>
  <c r="K57" i="12" s="1"/>
  <c r="O58" i="12"/>
  <c r="O57" i="12" s="1"/>
  <c r="Q58" i="12"/>
  <c r="V58" i="12"/>
  <c r="G61" i="12"/>
  <c r="M61" i="12" s="1"/>
  <c r="M60" i="12" s="1"/>
  <c r="I61" i="12"/>
  <c r="I60" i="12" s="1"/>
  <c r="K61" i="12"/>
  <c r="K60" i="12" s="1"/>
  <c r="O61" i="12"/>
  <c r="O60" i="12" s="1"/>
  <c r="Q61" i="12"/>
  <c r="Q60" i="12" s="1"/>
  <c r="V61" i="12"/>
  <c r="V60" i="12" s="1"/>
  <c r="G65" i="12"/>
  <c r="M65" i="12" s="1"/>
  <c r="I65" i="12"/>
  <c r="K65" i="12"/>
  <c r="O65" i="12"/>
  <c r="Q65" i="12"/>
  <c r="V65" i="12"/>
  <c r="G67" i="12"/>
  <c r="M67" i="12" s="1"/>
  <c r="I67" i="12"/>
  <c r="K67" i="12"/>
  <c r="O67" i="12"/>
  <c r="Q67" i="12"/>
  <c r="V67" i="12"/>
  <c r="G68" i="12"/>
  <c r="I68" i="12"/>
  <c r="K68" i="12"/>
  <c r="K64" i="12" s="1"/>
  <c r="O68" i="12"/>
  <c r="Q68" i="12"/>
  <c r="V68" i="12"/>
  <c r="G69" i="12"/>
  <c r="M69" i="12" s="1"/>
  <c r="I69" i="12"/>
  <c r="K69" i="12"/>
  <c r="O69" i="12"/>
  <c r="Q69" i="12"/>
  <c r="V69" i="12"/>
  <c r="Q70" i="12"/>
  <c r="G71" i="12"/>
  <c r="M71" i="12" s="1"/>
  <c r="M70" i="12" s="1"/>
  <c r="I71" i="12"/>
  <c r="I70" i="12" s="1"/>
  <c r="K71" i="12"/>
  <c r="K70" i="12" s="1"/>
  <c r="O71" i="12"/>
  <c r="O70" i="12" s="1"/>
  <c r="Q71" i="12"/>
  <c r="V71" i="12"/>
  <c r="V70" i="12" s="1"/>
  <c r="G74" i="12"/>
  <c r="I74" i="12"/>
  <c r="K74" i="12"/>
  <c r="M74" i="12"/>
  <c r="O74" i="12"/>
  <c r="Q74" i="12"/>
  <c r="V74" i="12"/>
  <c r="G76" i="12"/>
  <c r="I76" i="12"/>
  <c r="K76" i="12"/>
  <c r="M76" i="12"/>
  <c r="O76" i="12"/>
  <c r="Q76" i="12"/>
  <c r="V76" i="12"/>
  <c r="G79" i="12"/>
  <c r="I79" i="12"/>
  <c r="K79" i="12"/>
  <c r="M79" i="12"/>
  <c r="O79" i="12"/>
  <c r="Q79" i="12"/>
  <c r="V79" i="12"/>
  <c r="G83" i="12"/>
  <c r="M83" i="12" s="1"/>
  <c r="I83" i="12"/>
  <c r="K83" i="12"/>
  <c r="O83" i="12"/>
  <c r="Q83" i="12"/>
  <c r="V83" i="12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G90" i="12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6" i="12"/>
  <c r="M96" i="12" s="1"/>
  <c r="I96" i="12"/>
  <c r="K96" i="12"/>
  <c r="O96" i="12"/>
  <c r="Q96" i="12"/>
  <c r="V96" i="12"/>
  <c r="G98" i="12"/>
  <c r="I98" i="12"/>
  <c r="K98" i="12"/>
  <c r="M98" i="12"/>
  <c r="O98" i="12"/>
  <c r="Q98" i="12"/>
  <c r="V98" i="12"/>
  <c r="G102" i="12"/>
  <c r="I102" i="12"/>
  <c r="K102" i="12"/>
  <c r="M102" i="12"/>
  <c r="O102" i="12"/>
  <c r="Q102" i="12"/>
  <c r="V102" i="12"/>
  <c r="G107" i="12"/>
  <c r="M107" i="12" s="1"/>
  <c r="I107" i="12"/>
  <c r="K107" i="12"/>
  <c r="O107" i="12"/>
  <c r="Q107" i="12"/>
  <c r="V107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Q113" i="12"/>
  <c r="G114" i="12"/>
  <c r="M114" i="12" s="1"/>
  <c r="M113" i="12" s="1"/>
  <c r="I114" i="12"/>
  <c r="I113" i="12" s="1"/>
  <c r="K114" i="12"/>
  <c r="K113" i="12" s="1"/>
  <c r="O114" i="12"/>
  <c r="O113" i="12" s="1"/>
  <c r="Q114" i="12"/>
  <c r="V114" i="12"/>
  <c r="V113" i="12" s="1"/>
  <c r="G117" i="12"/>
  <c r="M117" i="12" s="1"/>
  <c r="I117" i="12"/>
  <c r="K117" i="12"/>
  <c r="K116" i="12" s="1"/>
  <c r="O117" i="12"/>
  <c r="Q117" i="12"/>
  <c r="V117" i="12"/>
  <c r="V116" i="12" s="1"/>
  <c r="G119" i="12"/>
  <c r="I119" i="12"/>
  <c r="I116" i="12" s="1"/>
  <c r="K119" i="12"/>
  <c r="M119" i="12"/>
  <c r="O119" i="12"/>
  <c r="Q119" i="12"/>
  <c r="V119" i="12"/>
  <c r="G121" i="12"/>
  <c r="I121" i="12"/>
  <c r="K121" i="12"/>
  <c r="O121" i="12"/>
  <c r="Q121" i="12"/>
  <c r="V121" i="12"/>
  <c r="G124" i="12"/>
  <c r="M124" i="12" s="1"/>
  <c r="I124" i="12"/>
  <c r="K124" i="12"/>
  <c r="K123" i="12" s="1"/>
  <c r="O124" i="12"/>
  <c r="Q124" i="12"/>
  <c r="Q123" i="12" s="1"/>
  <c r="V124" i="12"/>
  <c r="G126" i="12"/>
  <c r="M126" i="12" s="1"/>
  <c r="I126" i="12"/>
  <c r="K126" i="12"/>
  <c r="O126" i="12"/>
  <c r="Q126" i="12"/>
  <c r="V126" i="12"/>
  <c r="G128" i="12"/>
  <c r="M128" i="12" s="1"/>
  <c r="I128" i="12"/>
  <c r="K128" i="12"/>
  <c r="O128" i="12"/>
  <c r="O123" i="12" s="1"/>
  <c r="Q128" i="12"/>
  <c r="V128" i="12"/>
  <c r="G130" i="12"/>
  <c r="M130" i="12" s="1"/>
  <c r="I130" i="12"/>
  <c r="K130" i="12"/>
  <c r="O130" i="12"/>
  <c r="Q130" i="12"/>
  <c r="V130" i="12"/>
  <c r="V123" i="12" s="1"/>
  <c r="G131" i="12"/>
  <c r="I131" i="12"/>
  <c r="K131" i="12"/>
  <c r="M131" i="12"/>
  <c r="O131" i="12"/>
  <c r="Q131" i="12"/>
  <c r="V131" i="12"/>
  <c r="G134" i="12"/>
  <c r="M134" i="12" s="1"/>
  <c r="I134" i="12"/>
  <c r="I133" i="12" s="1"/>
  <c r="K134" i="12"/>
  <c r="O134" i="12"/>
  <c r="Q134" i="12"/>
  <c r="V134" i="12"/>
  <c r="G135" i="12"/>
  <c r="M135" i="12" s="1"/>
  <c r="I135" i="12"/>
  <c r="K135" i="12"/>
  <c r="O135" i="12"/>
  <c r="O133" i="12" s="1"/>
  <c r="Q135" i="12"/>
  <c r="V135" i="12"/>
  <c r="G136" i="12"/>
  <c r="M136" i="12" s="1"/>
  <c r="I136" i="12"/>
  <c r="K136" i="12"/>
  <c r="K133" i="12" s="1"/>
  <c r="O136" i="12"/>
  <c r="Q136" i="12"/>
  <c r="V136" i="12"/>
  <c r="G138" i="12"/>
  <c r="I64" i="1" s="1"/>
  <c r="G139" i="12"/>
  <c r="M139" i="12" s="1"/>
  <c r="M138" i="12" s="1"/>
  <c r="I139" i="12"/>
  <c r="I138" i="12" s="1"/>
  <c r="K139" i="12"/>
  <c r="K138" i="12" s="1"/>
  <c r="O139" i="12"/>
  <c r="O138" i="12" s="1"/>
  <c r="Q139" i="12"/>
  <c r="Q138" i="12" s="1"/>
  <c r="V139" i="12"/>
  <c r="V138" i="12" s="1"/>
  <c r="G141" i="12"/>
  <c r="M141" i="12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I143" i="12"/>
  <c r="K143" i="12"/>
  <c r="M143" i="12"/>
  <c r="O143" i="12"/>
  <c r="Q143" i="12"/>
  <c r="V143" i="12"/>
  <c r="G144" i="12"/>
  <c r="M144" i="12" s="1"/>
  <c r="I144" i="12"/>
  <c r="K144" i="12"/>
  <c r="O144" i="12"/>
  <c r="Q144" i="12"/>
  <c r="V144" i="12"/>
  <c r="G145" i="12"/>
  <c r="M145" i="12" s="1"/>
  <c r="I145" i="12"/>
  <c r="K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G148" i="12"/>
  <c r="I148" i="12"/>
  <c r="K148" i="12"/>
  <c r="M148" i="12"/>
  <c r="O148" i="12"/>
  <c r="Q148" i="12"/>
  <c r="V148" i="12"/>
  <c r="G150" i="12"/>
  <c r="I150" i="12"/>
  <c r="K150" i="12"/>
  <c r="M150" i="12"/>
  <c r="O150" i="12"/>
  <c r="Q150" i="12"/>
  <c r="V150" i="12"/>
  <c r="G151" i="12"/>
  <c r="I151" i="12"/>
  <c r="K151" i="12"/>
  <c r="M151" i="12"/>
  <c r="O151" i="12"/>
  <c r="Q151" i="12"/>
  <c r="V151" i="12"/>
  <c r="G152" i="12"/>
  <c r="I152" i="12"/>
  <c r="K152" i="12"/>
  <c r="M152" i="12"/>
  <c r="O152" i="12"/>
  <c r="Q152" i="12"/>
  <c r="V152" i="12"/>
  <c r="G153" i="12"/>
  <c r="M153" i="12" s="1"/>
  <c r="I153" i="12"/>
  <c r="K153" i="12"/>
  <c r="O153" i="12"/>
  <c r="Q153" i="12"/>
  <c r="V153" i="12"/>
  <c r="G154" i="12"/>
  <c r="M154" i="12" s="1"/>
  <c r="I154" i="12"/>
  <c r="K154" i="12"/>
  <c r="O154" i="12"/>
  <c r="Q154" i="12"/>
  <c r="V154" i="12"/>
  <c r="G155" i="12"/>
  <c r="M155" i="12" s="1"/>
  <c r="I155" i="12"/>
  <c r="K155" i="12"/>
  <c r="O155" i="12"/>
  <c r="Q155" i="12"/>
  <c r="V155" i="12"/>
  <c r="G156" i="12"/>
  <c r="M156" i="12" s="1"/>
  <c r="I156" i="12"/>
  <c r="K156" i="12"/>
  <c r="O156" i="12"/>
  <c r="Q156" i="12"/>
  <c r="V156" i="12"/>
  <c r="G157" i="12"/>
  <c r="M157" i="12" s="1"/>
  <c r="I157" i="12"/>
  <c r="K157" i="12"/>
  <c r="O157" i="12"/>
  <c r="Q157" i="12"/>
  <c r="V157" i="12"/>
  <c r="G158" i="12"/>
  <c r="M158" i="12" s="1"/>
  <c r="I158" i="12"/>
  <c r="K158" i="12"/>
  <c r="O158" i="12"/>
  <c r="Q158" i="12"/>
  <c r="V158" i="12"/>
  <c r="G159" i="12"/>
  <c r="M159" i="12" s="1"/>
  <c r="I159" i="12"/>
  <c r="K159" i="12"/>
  <c r="O159" i="12"/>
  <c r="Q159" i="12"/>
  <c r="V159" i="12"/>
  <c r="G160" i="12"/>
  <c r="I160" i="12"/>
  <c r="K160" i="12"/>
  <c r="M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M162" i="12" s="1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G166" i="12"/>
  <c r="I166" i="12"/>
  <c r="K166" i="12"/>
  <c r="M166" i="12"/>
  <c r="O166" i="12"/>
  <c r="Q166" i="12"/>
  <c r="V166" i="12"/>
  <c r="G167" i="12"/>
  <c r="I167" i="12"/>
  <c r="K167" i="12"/>
  <c r="M167" i="12"/>
  <c r="O167" i="12"/>
  <c r="Q167" i="12"/>
  <c r="V167" i="12"/>
  <c r="G168" i="12"/>
  <c r="I168" i="12"/>
  <c r="K168" i="12"/>
  <c r="M168" i="12"/>
  <c r="O168" i="12"/>
  <c r="Q168" i="12"/>
  <c r="V168" i="12"/>
  <c r="G169" i="12"/>
  <c r="I169" i="12"/>
  <c r="K169" i="12"/>
  <c r="M169" i="12"/>
  <c r="O169" i="12"/>
  <c r="Q169" i="12"/>
  <c r="V169" i="12"/>
  <c r="G170" i="12"/>
  <c r="M170" i="12" s="1"/>
  <c r="I170" i="12"/>
  <c r="K170" i="12"/>
  <c r="O170" i="12"/>
  <c r="Q170" i="12"/>
  <c r="V170" i="12"/>
  <c r="G171" i="12"/>
  <c r="M171" i="12" s="1"/>
  <c r="I171" i="12"/>
  <c r="K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M174" i="12" s="1"/>
  <c r="I174" i="12"/>
  <c r="K174" i="12"/>
  <c r="O174" i="12"/>
  <c r="Q174" i="12"/>
  <c r="V174" i="12"/>
  <c r="G175" i="12"/>
  <c r="M175" i="12" s="1"/>
  <c r="I175" i="12"/>
  <c r="K175" i="12"/>
  <c r="O175" i="12"/>
  <c r="Q175" i="12"/>
  <c r="V175" i="12"/>
  <c r="G178" i="12"/>
  <c r="I178" i="12"/>
  <c r="K178" i="12"/>
  <c r="O178" i="12"/>
  <c r="Q178" i="12"/>
  <c r="V178" i="12"/>
  <c r="G179" i="12"/>
  <c r="M179" i="12" s="1"/>
  <c r="I179" i="12"/>
  <c r="K179" i="12"/>
  <c r="O179" i="12"/>
  <c r="Q179" i="12"/>
  <c r="V179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2" i="12"/>
  <c r="M182" i="12" s="1"/>
  <c r="I182" i="12"/>
  <c r="K182" i="12"/>
  <c r="O182" i="12"/>
  <c r="Q182" i="12"/>
  <c r="V182" i="12"/>
  <c r="G183" i="12"/>
  <c r="I183" i="12"/>
  <c r="K183" i="12"/>
  <c r="M183" i="12"/>
  <c r="O183" i="12"/>
  <c r="Q183" i="12"/>
  <c r="V183" i="12"/>
  <c r="G184" i="12"/>
  <c r="I184" i="12"/>
  <c r="K184" i="12"/>
  <c r="M184" i="12"/>
  <c r="O184" i="12"/>
  <c r="Q184" i="12"/>
  <c r="V184" i="12"/>
  <c r="G185" i="12"/>
  <c r="I185" i="12"/>
  <c r="K185" i="12"/>
  <c r="M185" i="12"/>
  <c r="O185" i="12"/>
  <c r="Q185" i="12"/>
  <c r="V185" i="12"/>
  <c r="G186" i="12"/>
  <c r="I186" i="12"/>
  <c r="K186" i="12"/>
  <c r="M186" i="12"/>
  <c r="O186" i="12"/>
  <c r="Q186" i="12"/>
  <c r="V186" i="12"/>
  <c r="G189" i="12"/>
  <c r="M189" i="12" s="1"/>
  <c r="M188" i="12" s="1"/>
  <c r="I189" i="12"/>
  <c r="I188" i="12" s="1"/>
  <c r="K189" i="12"/>
  <c r="K188" i="12" s="1"/>
  <c r="O189" i="12"/>
  <c r="O188" i="12" s="1"/>
  <c r="Q189" i="12"/>
  <c r="Q188" i="12" s="1"/>
  <c r="V189" i="12"/>
  <c r="V188" i="12" s="1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4" i="12"/>
  <c r="M194" i="12" s="1"/>
  <c r="I194" i="12"/>
  <c r="K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9" i="12"/>
  <c r="M199" i="12" s="1"/>
  <c r="I199" i="12"/>
  <c r="K199" i="12"/>
  <c r="O199" i="12"/>
  <c r="Q199" i="12"/>
  <c r="V199" i="12"/>
  <c r="G200" i="12"/>
  <c r="M200" i="12" s="1"/>
  <c r="I200" i="12"/>
  <c r="K200" i="12"/>
  <c r="O200" i="12"/>
  <c r="Q200" i="12"/>
  <c r="V200" i="12"/>
  <c r="G202" i="12"/>
  <c r="M202" i="12" s="1"/>
  <c r="M201" i="12" s="1"/>
  <c r="I202" i="12"/>
  <c r="I201" i="12" s="1"/>
  <c r="K202" i="12"/>
  <c r="O202" i="12"/>
  <c r="Q202" i="12"/>
  <c r="Q201" i="12" s="1"/>
  <c r="V202" i="12"/>
  <c r="V201" i="12" s="1"/>
  <c r="G204" i="12"/>
  <c r="I204" i="12"/>
  <c r="K204" i="12"/>
  <c r="K201" i="12" s="1"/>
  <c r="M204" i="12"/>
  <c r="O204" i="12"/>
  <c r="Q204" i="12"/>
  <c r="V204" i="12"/>
  <c r="G207" i="12"/>
  <c r="M207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M209" i="12" s="1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G211" i="12"/>
  <c r="M211" i="12" s="1"/>
  <c r="I211" i="12"/>
  <c r="K211" i="12"/>
  <c r="O211" i="12"/>
  <c r="Q211" i="12"/>
  <c r="V211" i="12"/>
  <c r="G212" i="12"/>
  <c r="I212" i="12"/>
  <c r="K212" i="12"/>
  <c r="M212" i="12"/>
  <c r="O212" i="12"/>
  <c r="Q212" i="12"/>
  <c r="V212" i="12"/>
  <c r="G213" i="12"/>
  <c r="I213" i="12"/>
  <c r="K213" i="12"/>
  <c r="M213" i="12"/>
  <c r="O213" i="12"/>
  <c r="Q213" i="12"/>
  <c r="V213" i="12"/>
  <c r="G224" i="12"/>
  <c r="M224" i="12" s="1"/>
  <c r="I224" i="12"/>
  <c r="K224" i="12"/>
  <c r="O224" i="12"/>
  <c r="Q224" i="12"/>
  <c r="V224" i="12"/>
  <c r="G225" i="12"/>
  <c r="M225" i="12" s="1"/>
  <c r="I225" i="12"/>
  <c r="K225" i="12"/>
  <c r="O225" i="12"/>
  <c r="Q225" i="12"/>
  <c r="V225" i="12"/>
  <c r="G226" i="12"/>
  <c r="M226" i="12" s="1"/>
  <c r="I226" i="12"/>
  <c r="K226" i="12"/>
  <c r="O226" i="12"/>
  <c r="Q226" i="12"/>
  <c r="V226" i="12"/>
  <c r="G227" i="12"/>
  <c r="M227" i="12" s="1"/>
  <c r="I227" i="12"/>
  <c r="K227" i="12"/>
  <c r="O227" i="12"/>
  <c r="Q227" i="12"/>
  <c r="V227" i="12"/>
  <c r="G228" i="12"/>
  <c r="M228" i="12" s="1"/>
  <c r="I228" i="12"/>
  <c r="K228" i="12"/>
  <c r="O228" i="12"/>
  <c r="Q228" i="12"/>
  <c r="V228" i="12"/>
  <c r="G229" i="12"/>
  <c r="M229" i="12" s="1"/>
  <c r="I229" i="12"/>
  <c r="K229" i="12"/>
  <c r="O229" i="12"/>
  <c r="Q229" i="12"/>
  <c r="V229" i="12"/>
  <c r="G232" i="12"/>
  <c r="M232" i="12" s="1"/>
  <c r="I232" i="12"/>
  <c r="K232" i="12"/>
  <c r="O232" i="12"/>
  <c r="Q232" i="12"/>
  <c r="V232" i="12"/>
  <c r="G235" i="12"/>
  <c r="I235" i="12"/>
  <c r="K235" i="12"/>
  <c r="M235" i="12"/>
  <c r="O235" i="12"/>
  <c r="Q235" i="12"/>
  <c r="V235" i="12"/>
  <c r="G236" i="12"/>
  <c r="I236" i="12"/>
  <c r="K236" i="12"/>
  <c r="M236" i="12"/>
  <c r="O236" i="12"/>
  <c r="Q236" i="12"/>
  <c r="V236" i="12"/>
  <c r="G237" i="12"/>
  <c r="M237" i="12" s="1"/>
  <c r="I237" i="12"/>
  <c r="K237" i="12"/>
  <c r="O237" i="12"/>
  <c r="Q237" i="12"/>
  <c r="V237" i="12"/>
  <c r="G239" i="12"/>
  <c r="I239" i="12"/>
  <c r="K239" i="12"/>
  <c r="O239" i="12"/>
  <c r="Q239" i="12"/>
  <c r="V239" i="12"/>
  <c r="G241" i="12"/>
  <c r="M241" i="12" s="1"/>
  <c r="I241" i="12"/>
  <c r="K241" i="12"/>
  <c r="O241" i="12"/>
  <c r="Q241" i="12"/>
  <c r="V241" i="12"/>
  <c r="G242" i="12"/>
  <c r="M242" i="12" s="1"/>
  <c r="I242" i="12"/>
  <c r="K242" i="12"/>
  <c r="O242" i="12"/>
  <c r="Q242" i="12"/>
  <c r="V242" i="12"/>
  <c r="G244" i="12"/>
  <c r="I244" i="12"/>
  <c r="K244" i="12"/>
  <c r="M244" i="12"/>
  <c r="O244" i="12"/>
  <c r="Q244" i="12"/>
  <c r="V244" i="12"/>
  <c r="G247" i="12"/>
  <c r="I247" i="12"/>
  <c r="K247" i="12"/>
  <c r="M247" i="12"/>
  <c r="O247" i="12"/>
  <c r="Q247" i="12"/>
  <c r="V247" i="12"/>
  <c r="G248" i="12"/>
  <c r="I248" i="12"/>
  <c r="K248" i="12"/>
  <c r="M248" i="12"/>
  <c r="O248" i="12"/>
  <c r="Q248" i="12"/>
  <c r="V248" i="12"/>
  <c r="G249" i="12"/>
  <c r="M249" i="12" s="1"/>
  <c r="I249" i="12"/>
  <c r="K249" i="12"/>
  <c r="O249" i="12"/>
  <c r="Q249" i="12"/>
  <c r="V249" i="12"/>
  <c r="G250" i="12"/>
  <c r="M250" i="12" s="1"/>
  <c r="I250" i="12"/>
  <c r="K250" i="12"/>
  <c r="O250" i="12"/>
  <c r="Q250" i="12"/>
  <c r="V250" i="12"/>
  <c r="G257" i="12"/>
  <c r="M257" i="12" s="1"/>
  <c r="I257" i="12"/>
  <c r="K257" i="12"/>
  <c r="O257" i="12"/>
  <c r="Q257" i="12"/>
  <c r="V257" i="12"/>
  <c r="Q259" i="12"/>
  <c r="G260" i="12"/>
  <c r="M260" i="12" s="1"/>
  <c r="M259" i="12" s="1"/>
  <c r="I260" i="12"/>
  <c r="I259" i="12" s="1"/>
  <c r="K260" i="12"/>
  <c r="K259" i="12" s="1"/>
  <c r="O260" i="12"/>
  <c r="O259" i="12" s="1"/>
  <c r="Q260" i="12"/>
  <c r="V260" i="12"/>
  <c r="V259" i="12" s="1"/>
  <c r="G265" i="12"/>
  <c r="I265" i="12"/>
  <c r="K265" i="12"/>
  <c r="M265" i="12"/>
  <c r="O265" i="12"/>
  <c r="Q265" i="12"/>
  <c r="V265" i="12"/>
  <c r="G266" i="12"/>
  <c r="I266" i="12"/>
  <c r="K266" i="12"/>
  <c r="M266" i="12"/>
  <c r="O266" i="12"/>
  <c r="Q266" i="12"/>
  <c r="V266" i="12"/>
  <c r="G270" i="12"/>
  <c r="I270" i="12"/>
  <c r="K270" i="12"/>
  <c r="M270" i="12"/>
  <c r="O270" i="12"/>
  <c r="Q270" i="12"/>
  <c r="V270" i="12"/>
  <c r="G274" i="12"/>
  <c r="M274" i="12" s="1"/>
  <c r="I274" i="12"/>
  <c r="K274" i="12"/>
  <c r="O274" i="12"/>
  <c r="Q274" i="12"/>
  <c r="V274" i="12"/>
  <c r="G276" i="12"/>
  <c r="G264" i="12" s="1"/>
  <c r="I73" i="1" s="1"/>
  <c r="I276" i="12"/>
  <c r="K276" i="12"/>
  <c r="O276" i="12"/>
  <c r="Q276" i="12"/>
  <c r="V276" i="12"/>
  <c r="G279" i="12"/>
  <c r="M279" i="12" s="1"/>
  <c r="I279" i="12"/>
  <c r="K279" i="12"/>
  <c r="O279" i="12"/>
  <c r="Q279" i="12"/>
  <c r="V279" i="12"/>
  <c r="G282" i="12"/>
  <c r="M282" i="12" s="1"/>
  <c r="I282" i="12"/>
  <c r="K282" i="12"/>
  <c r="O282" i="12"/>
  <c r="Q282" i="12"/>
  <c r="V282" i="12"/>
  <c r="G283" i="12"/>
  <c r="I283" i="12"/>
  <c r="K283" i="12"/>
  <c r="M283" i="12"/>
  <c r="O283" i="12"/>
  <c r="Q283" i="12"/>
  <c r="V283" i="12"/>
  <c r="G285" i="12"/>
  <c r="M285" i="12" s="1"/>
  <c r="I285" i="12"/>
  <c r="K285" i="12"/>
  <c r="O285" i="12"/>
  <c r="Q285" i="12"/>
  <c r="V285" i="12"/>
  <c r="G287" i="12"/>
  <c r="M287" i="12" s="1"/>
  <c r="I287" i="12"/>
  <c r="K287" i="12"/>
  <c r="O287" i="12"/>
  <c r="Q287" i="12"/>
  <c r="V287" i="12"/>
  <c r="G290" i="12"/>
  <c r="M290" i="12" s="1"/>
  <c r="I290" i="12"/>
  <c r="K290" i="12"/>
  <c r="O290" i="12"/>
  <c r="Q290" i="12"/>
  <c r="V290" i="12"/>
  <c r="G293" i="12"/>
  <c r="M293" i="12" s="1"/>
  <c r="I293" i="12"/>
  <c r="K293" i="12"/>
  <c r="O293" i="12"/>
  <c r="Q293" i="12"/>
  <c r="V293" i="12"/>
  <c r="G295" i="12"/>
  <c r="M295" i="12" s="1"/>
  <c r="I295" i="12"/>
  <c r="K295" i="12"/>
  <c r="O295" i="12"/>
  <c r="Q295" i="12"/>
  <c r="V295" i="12"/>
  <c r="G296" i="12"/>
  <c r="M296" i="12" s="1"/>
  <c r="I296" i="12"/>
  <c r="K296" i="12"/>
  <c r="O296" i="12"/>
  <c r="Q296" i="12"/>
  <c r="V296" i="12"/>
  <c r="G297" i="12"/>
  <c r="M297" i="12" s="1"/>
  <c r="I297" i="12"/>
  <c r="K297" i="12"/>
  <c r="O297" i="12"/>
  <c r="Q297" i="12"/>
  <c r="V297" i="12"/>
  <c r="G300" i="12"/>
  <c r="I300" i="12"/>
  <c r="K300" i="12"/>
  <c r="M300" i="12"/>
  <c r="O300" i="12"/>
  <c r="Q300" i="12"/>
  <c r="V300" i="12"/>
  <c r="G304" i="12"/>
  <c r="I304" i="12"/>
  <c r="K304" i="12"/>
  <c r="M304" i="12"/>
  <c r="O304" i="12"/>
  <c r="Q304" i="12"/>
  <c r="V304" i="12"/>
  <c r="G306" i="12"/>
  <c r="I306" i="12"/>
  <c r="K306" i="12"/>
  <c r="M306" i="12"/>
  <c r="O306" i="12"/>
  <c r="O289" i="12" s="1"/>
  <c r="Q306" i="12"/>
  <c r="V306" i="12"/>
  <c r="Q307" i="12"/>
  <c r="G308" i="12"/>
  <c r="M308" i="12" s="1"/>
  <c r="M307" i="12" s="1"/>
  <c r="I308" i="12"/>
  <c r="I307" i="12" s="1"/>
  <c r="K308" i="12"/>
  <c r="K307" i="12" s="1"/>
  <c r="O308" i="12"/>
  <c r="O307" i="12" s="1"/>
  <c r="Q308" i="12"/>
  <c r="V308" i="12"/>
  <c r="V307" i="12" s="1"/>
  <c r="G311" i="12"/>
  <c r="M311" i="12" s="1"/>
  <c r="I311" i="12"/>
  <c r="K311" i="12"/>
  <c r="K310" i="12" s="1"/>
  <c r="O311" i="12"/>
  <c r="O310" i="12" s="1"/>
  <c r="Q311" i="12"/>
  <c r="V311" i="12"/>
  <c r="G314" i="12"/>
  <c r="I314" i="12"/>
  <c r="I310" i="12" s="1"/>
  <c r="K314" i="12"/>
  <c r="M314" i="12"/>
  <c r="O314" i="12"/>
  <c r="Q314" i="12"/>
  <c r="Q310" i="12" s="1"/>
  <c r="V314" i="12"/>
  <c r="V310" i="12" s="1"/>
  <c r="G321" i="12"/>
  <c r="I321" i="12"/>
  <c r="K321" i="12"/>
  <c r="M321" i="12"/>
  <c r="O321" i="12"/>
  <c r="Q321" i="12"/>
  <c r="V321" i="12"/>
  <c r="G324" i="12"/>
  <c r="M324" i="12" s="1"/>
  <c r="I324" i="12"/>
  <c r="K324" i="12"/>
  <c r="O324" i="12"/>
  <c r="Q324" i="12"/>
  <c r="V324" i="12"/>
  <c r="G326" i="12"/>
  <c r="I77" i="1" s="1"/>
  <c r="K326" i="12"/>
  <c r="G327" i="12"/>
  <c r="M327" i="12" s="1"/>
  <c r="M326" i="12" s="1"/>
  <c r="I327" i="12"/>
  <c r="I326" i="12" s="1"/>
  <c r="K327" i="12"/>
  <c r="O327" i="12"/>
  <c r="O326" i="12" s="1"/>
  <c r="Q327" i="12"/>
  <c r="Q326" i="12" s="1"/>
  <c r="V327" i="12"/>
  <c r="V326" i="12" s="1"/>
  <c r="G330" i="12"/>
  <c r="I330" i="12"/>
  <c r="K330" i="12"/>
  <c r="M330" i="12"/>
  <c r="O330" i="12"/>
  <c r="Q330" i="12"/>
  <c r="V330" i="12"/>
  <c r="G331" i="12"/>
  <c r="M331" i="12" s="1"/>
  <c r="I331" i="12"/>
  <c r="K331" i="12"/>
  <c r="O331" i="12"/>
  <c r="Q331" i="12"/>
  <c r="V331" i="12"/>
  <c r="G332" i="12"/>
  <c r="M332" i="12" s="1"/>
  <c r="I332" i="12"/>
  <c r="K332" i="12"/>
  <c r="O332" i="12"/>
  <c r="Q332" i="12"/>
  <c r="V332" i="12"/>
  <c r="G333" i="12"/>
  <c r="I333" i="12"/>
  <c r="K333" i="12"/>
  <c r="M333" i="12"/>
  <c r="O333" i="12"/>
  <c r="Q333" i="12"/>
  <c r="V333" i="12"/>
  <c r="G334" i="12"/>
  <c r="I334" i="12"/>
  <c r="K334" i="12"/>
  <c r="M334" i="12"/>
  <c r="O334" i="12"/>
  <c r="Q334" i="12"/>
  <c r="V334" i="12"/>
  <c r="G335" i="12"/>
  <c r="I335" i="12"/>
  <c r="K335" i="12"/>
  <c r="M335" i="12"/>
  <c r="O335" i="12"/>
  <c r="Q335" i="12"/>
  <c r="V335" i="12"/>
  <c r="G336" i="12"/>
  <c r="M336" i="12" s="1"/>
  <c r="I336" i="12"/>
  <c r="K336" i="12"/>
  <c r="O336" i="12"/>
  <c r="Q336" i="12"/>
  <c r="V336" i="12"/>
  <c r="G337" i="12"/>
  <c r="M337" i="12" s="1"/>
  <c r="I337" i="12"/>
  <c r="K337" i="12"/>
  <c r="O337" i="12"/>
  <c r="Q337" i="12"/>
  <c r="V337" i="12"/>
  <c r="G338" i="12"/>
  <c r="M338" i="12" s="1"/>
  <c r="I338" i="12"/>
  <c r="K338" i="12"/>
  <c r="O338" i="12"/>
  <c r="Q338" i="12"/>
  <c r="V338" i="12"/>
  <c r="G340" i="12"/>
  <c r="M340" i="12" s="1"/>
  <c r="I340" i="12"/>
  <c r="K340" i="12"/>
  <c r="O340" i="12"/>
  <c r="Q340" i="12"/>
  <c r="V340" i="12"/>
  <c r="G341" i="12"/>
  <c r="I341" i="12"/>
  <c r="K341" i="12"/>
  <c r="M341" i="12"/>
  <c r="O341" i="12"/>
  <c r="Q341" i="12"/>
  <c r="V341" i="12"/>
  <c r="G342" i="12"/>
  <c r="I342" i="12"/>
  <c r="K342" i="12"/>
  <c r="M342" i="12"/>
  <c r="O342" i="12"/>
  <c r="Q342" i="12"/>
  <c r="V342" i="12"/>
  <c r="G343" i="12"/>
  <c r="I343" i="12"/>
  <c r="K343" i="12"/>
  <c r="M343" i="12"/>
  <c r="O343" i="12"/>
  <c r="Q343" i="12"/>
  <c r="V343" i="12"/>
  <c r="G344" i="12"/>
  <c r="M344" i="12" s="1"/>
  <c r="I344" i="12"/>
  <c r="K344" i="12"/>
  <c r="O344" i="12"/>
  <c r="Q344" i="12"/>
  <c r="V344" i="12"/>
  <c r="G345" i="12"/>
  <c r="M345" i="12" s="1"/>
  <c r="I345" i="12"/>
  <c r="K345" i="12"/>
  <c r="O345" i="12"/>
  <c r="Q345" i="12"/>
  <c r="V345" i="12"/>
  <c r="G357" i="12"/>
  <c r="M357" i="12" s="1"/>
  <c r="I357" i="12"/>
  <c r="K357" i="12"/>
  <c r="O357" i="12"/>
  <c r="Q357" i="12"/>
  <c r="V357" i="12"/>
  <c r="G358" i="12"/>
  <c r="I358" i="12"/>
  <c r="K358" i="12"/>
  <c r="M358" i="12"/>
  <c r="O358" i="12"/>
  <c r="Q358" i="12"/>
  <c r="V358" i="12"/>
  <c r="G359" i="12"/>
  <c r="M359" i="12" s="1"/>
  <c r="I359" i="12"/>
  <c r="K359" i="12"/>
  <c r="O359" i="12"/>
  <c r="Q359" i="12"/>
  <c r="V359" i="12"/>
  <c r="G360" i="12"/>
  <c r="M360" i="12" s="1"/>
  <c r="I360" i="12"/>
  <c r="K360" i="12"/>
  <c r="O360" i="12"/>
  <c r="Q360" i="12"/>
  <c r="V360" i="12"/>
  <c r="G361" i="12"/>
  <c r="M361" i="12" s="1"/>
  <c r="I361" i="12"/>
  <c r="K361" i="12"/>
  <c r="O361" i="12"/>
  <c r="Q361" i="12"/>
  <c r="V361" i="12"/>
  <c r="G362" i="12"/>
  <c r="M362" i="12" s="1"/>
  <c r="I362" i="12"/>
  <c r="K362" i="12"/>
  <c r="O362" i="12"/>
  <c r="Q362" i="12"/>
  <c r="V362" i="12"/>
  <c r="G363" i="12"/>
  <c r="I363" i="12"/>
  <c r="K363" i="12"/>
  <c r="M363" i="12"/>
  <c r="O363" i="12"/>
  <c r="Q363" i="12"/>
  <c r="V363" i="12"/>
  <c r="G364" i="12"/>
  <c r="M364" i="12" s="1"/>
  <c r="I364" i="12"/>
  <c r="K364" i="12"/>
  <c r="O364" i="12"/>
  <c r="Q364" i="12"/>
  <c r="V364" i="12"/>
  <c r="G365" i="12"/>
  <c r="M365" i="12" s="1"/>
  <c r="I365" i="12"/>
  <c r="K365" i="12"/>
  <c r="O365" i="12"/>
  <c r="Q365" i="12"/>
  <c r="V365" i="12"/>
  <c r="G366" i="12"/>
  <c r="M366" i="12" s="1"/>
  <c r="I366" i="12"/>
  <c r="K366" i="12"/>
  <c r="O366" i="12"/>
  <c r="Q366" i="12"/>
  <c r="V366" i="12"/>
  <c r="G367" i="12"/>
  <c r="M367" i="12" s="1"/>
  <c r="I367" i="12"/>
  <c r="K367" i="12"/>
  <c r="O367" i="12"/>
  <c r="Q367" i="12"/>
  <c r="V367" i="12"/>
  <c r="G368" i="12"/>
  <c r="M368" i="12" s="1"/>
  <c r="I368" i="12"/>
  <c r="K368" i="12"/>
  <c r="O368" i="12"/>
  <c r="Q368" i="12"/>
  <c r="V368" i="12"/>
  <c r="G369" i="12"/>
  <c r="I369" i="12"/>
  <c r="K369" i="12"/>
  <c r="M369" i="12"/>
  <c r="O369" i="12"/>
  <c r="Q369" i="12"/>
  <c r="V369" i="12"/>
  <c r="G371" i="12"/>
  <c r="I371" i="12"/>
  <c r="K371" i="12"/>
  <c r="M371" i="12"/>
  <c r="O371" i="12"/>
  <c r="Q371" i="12"/>
  <c r="V371" i="12"/>
  <c r="G372" i="12"/>
  <c r="M372" i="12" s="1"/>
  <c r="I372" i="12"/>
  <c r="K372" i="12"/>
  <c r="O372" i="12"/>
  <c r="Q372" i="12"/>
  <c r="V372" i="12"/>
  <c r="G378" i="12"/>
  <c r="M378" i="12" s="1"/>
  <c r="I378" i="12"/>
  <c r="K378" i="12"/>
  <c r="O378" i="12"/>
  <c r="Q378" i="12"/>
  <c r="V378" i="12"/>
  <c r="G379" i="12"/>
  <c r="I379" i="12"/>
  <c r="K379" i="12"/>
  <c r="M379" i="12"/>
  <c r="O379" i="12"/>
  <c r="Q379" i="12"/>
  <c r="V379" i="12"/>
  <c r="G381" i="12"/>
  <c r="M381" i="12" s="1"/>
  <c r="I381" i="12"/>
  <c r="K381" i="12"/>
  <c r="O381" i="12"/>
  <c r="Q381" i="12"/>
  <c r="V381" i="12"/>
  <c r="G382" i="12"/>
  <c r="M382" i="12" s="1"/>
  <c r="I382" i="12"/>
  <c r="K382" i="12"/>
  <c r="O382" i="12"/>
  <c r="Q382" i="12"/>
  <c r="V382" i="12"/>
  <c r="G383" i="12"/>
  <c r="M383" i="12" s="1"/>
  <c r="I383" i="12"/>
  <c r="K383" i="12"/>
  <c r="O383" i="12"/>
  <c r="Q383" i="12"/>
  <c r="V383" i="12"/>
  <c r="G384" i="12"/>
  <c r="M384" i="12" s="1"/>
  <c r="I384" i="12"/>
  <c r="K384" i="12"/>
  <c r="O384" i="12"/>
  <c r="Q384" i="12"/>
  <c r="V384" i="12"/>
  <c r="AE386" i="12"/>
  <c r="F39" i="1" s="1"/>
  <c r="F43" i="1" s="1"/>
  <c r="G23" i="1" s="1"/>
  <c r="AF386" i="12"/>
  <c r="G42" i="1" s="1"/>
  <c r="I20" i="1"/>
  <c r="I19" i="1"/>
  <c r="H43" i="1"/>
  <c r="V370" i="12" l="1"/>
  <c r="O264" i="12"/>
  <c r="K231" i="12"/>
  <c r="G73" i="12"/>
  <c r="I59" i="1" s="1"/>
  <c r="Q64" i="12"/>
  <c r="G39" i="1"/>
  <c r="G43" i="1" s="1"/>
  <c r="G25" i="1" s="1"/>
  <c r="O206" i="12"/>
  <c r="I177" i="12"/>
  <c r="I140" i="12"/>
  <c r="I73" i="12"/>
  <c r="I64" i="12"/>
  <c r="K14" i="12"/>
  <c r="F41" i="1"/>
  <c r="K289" i="12"/>
  <c r="Q206" i="12"/>
  <c r="Q190" i="12"/>
  <c r="G177" i="12"/>
  <c r="I66" i="1" s="1"/>
  <c r="K140" i="12"/>
  <c r="V73" i="12"/>
  <c r="Q73" i="12"/>
  <c r="I14" i="12"/>
  <c r="G41" i="1"/>
  <c r="I41" i="1" s="1"/>
  <c r="I289" i="12"/>
  <c r="O370" i="12"/>
  <c r="M289" i="12"/>
  <c r="K264" i="12"/>
  <c r="Q370" i="12"/>
  <c r="V329" i="12"/>
  <c r="I206" i="12"/>
  <c r="G201" i="12"/>
  <c r="I69" i="1" s="1"/>
  <c r="V190" i="12"/>
  <c r="O190" i="12"/>
  <c r="K177" i="12"/>
  <c r="G140" i="12"/>
  <c r="I65" i="1" s="1"/>
  <c r="V140" i="12"/>
  <c r="F42" i="1"/>
  <c r="M310" i="12"/>
  <c r="I231" i="12"/>
  <c r="V231" i="12"/>
  <c r="K190" i="12"/>
  <c r="V177" i="12"/>
  <c r="G116" i="12"/>
  <c r="I61" i="1" s="1"/>
  <c r="O73" i="12"/>
  <c r="G64" i="12"/>
  <c r="I57" i="1" s="1"/>
  <c r="V64" i="12"/>
  <c r="Q231" i="12"/>
  <c r="Q177" i="12"/>
  <c r="Q140" i="12"/>
  <c r="O140" i="12"/>
  <c r="I123" i="12"/>
  <c r="G113" i="12"/>
  <c r="I60" i="1" s="1"/>
  <c r="K73" i="12"/>
  <c r="G60" i="12"/>
  <c r="I56" i="1" s="1"/>
  <c r="V14" i="12"/>
  <c r="I53" i="1"/>
  <c r="O329" i="12"/>
  <c r="K370" i="12"/>
  <c r="I370" i="12"/>
  <c r="G370" i="12"/>
  <c r="I79" i="1" s="1"/>
  <c r="K329" i="12"/>
  <c r="I329" i="12"/>
  <c r="Q289" i="12"/>
  <c r="I264" i="12"/>
  <c r="V264" i="12"/>
  <c r="O231" i="12"/>
  <c r="K206" i="12"/>
  <c r="O201" i="12"/>
  <c r="O177" i="12"/>
  <c r="V133" i="12"/>
  <c r="Q116" i="12"/>
  <c r="O116" i="12"/>
  <c r="O64" i="12"/>
  <c r="Q14" i="12"/>
  <c r="I8" i="12"/>
  <c r="M370" i="12"/>
  <c r="Q329" i="12"/>
  <c r="V289" i="12"/>
  <c r="Q264" i="12"/>
  <c r="G231" i="12"/>
  <c r="I71" i="1" s="1"/>
  <c r="V206" i="12"/>
  <c r="I190" i="12"/>
  <c r="M178" i="12"/>
  <c r="M177" i="12" s="1"/>
  <c r="Q133" i="12"/>
  <c r="O14" i="12"/>
  <c r="I42" i="1"/>
  <c r="A27" i="1"/>
  <c r="I39" i="1"/>
  <c r="I43" i="1" s="1"/>
  <c r="J41" i="1" s="1"/>
  <c r="M329" i="12"/>
  <c r="M206" i="12"/>
  <c r="M123" i="12"/>
  <c r="M133" i="12"/>
  <c r="M14" i="12"/>
  <c r="M8" i="12"/>
  <c r="M190" i="12"/>
  <c r="M140" i="12"/>
  <c r="G310" i="12"/>
  <c r="I76" i="1" s="1"/>
  <c r="G259" i="12"/>
  <c r="I72" i="1" s="1"/>
  <c r="G190" i="12"/>
  <c r="I68" i="1" s="1"/>
  <c r="G14" i="12"/>
  <c r="I54" i="1" s="1"/>
  <c r="I16" i="1" s="1"/>
  <c r="G70" i="12"/>
  <c r="I58" i="1" s="1"/>
  <c r="G329" i="12"/>
  <c r="I78" i="1" s="1"/>
  <c r="I18" i="1" s="1"/>
  <c r="G307" i="12"/>
  <c r="I75" i="1" s="1"/>
  <c r="G188" i="12"/>
  <c r="I67" i="1" s="1"/>
  <c r="G123" i="12"/>
  <c r="I62" i="1" s="1"/>
  <c r="I17" i="1" s="1"/>
  <c r="G57" i="12"/>
  <c r="I55" i="1" s="1"/>
  <c r="I80" i="1" s="1"/>
  <c r="J73" i="1" s="1"/>
  <c r="G289" i="12"/>
  <c r="I74" i="1" s="1"/>
  <c r="M90" i="12"/>
  <c r="M73" i="12" s="1"/>
  <c r="M276" i="12"/>
  <c r="M264" i="12" s="1"/>
  <c r="M239" i="12"/>
  <c r="M231" i="12" s="1"/>
  <c r="G206" i="12"/>
  <c r="I70" i="1" s="1"/>
  <c r="G133" i="12"/>
  <c r="I63" i="1" s="1"/>
  <c r="M121" i="12"/>
  <c r="M116" i="12" s="1"/>
  <c r="M68" i="12"/>
  <c r="M64" i="12" s="1"/>
  <c r="J28" i="1"/>
  <c r="J26" i="1"/>
  <c r="G38" i="1"/>
  <c r="F38" i="1"/>
  <c r="J23" i="1"/>
  <c r="J24" i="1"/>
  <c r="J25" i="1"/>
  <c r="J27" i="1"/>
  <c r="E24" i="1"/>
  <c r="G24" i="1"/>
  <c r="E26" i="1"/>
  <c r="G26" i="1"/>
  <c r="G386" i="12" l="1"/>
  <c r="I21" i="1"/>
  <c r="J61" i="1"/>
  <c r="J63" i="1"/>
  <c r="J78" i="1"/>
  <c r="J65" i="1"/>
  <c r="J67" i="1"/>
  <c r="J56" i="1"/>
  <c r="J68" i="1"/>
  <c r="J69" i="1"/>
  <c r="J77" i="1"/>
  <c r="J71" i="1"/>
  <c r="J60" i="1"/>
  <c r="J59" i="1"/>
  <c r="J75" i="1"/>
  <c r="J64" i="1"/>
  <c r="J58" i="1"/>
  <c r="J79" i="1"/>
  <c r="J70" i="1"/>
  <c r="J54" i="1"/>
  <c r="J72" i="1"/>
  <c r="J62" i="1"/>
  <c r="J76" i="1"/>
  <c r="J74" i="1"/>
  <c r="J53" i="1"/>
  <c r="J57" i="1"/>
  <c r="J66" i="1"/>
  <c r="J55" i="1"/>
  <c r="J39" i="1"/>
  <c r="J43" i="1" s="1"/>
  <c r="J42" i="1"/>
  <c r="A28" i="1"/>
  <c r="G28" i="1"/>
  <c r="G27" i="1" s="1"/>
  <c r="G29" i="1" s="1"/>
  <c r="J8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Fisarova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<sst xmlns="http://schemas.openxmlformats.org/spreadsheetml/2006/main" count="2119" uniqueCount="698">
  <si>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</si>
  <si>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</si>
  <si>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</si>
  <si>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</si>
  <si>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</si>
  <si>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</si>
  <si>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</si>
  <si>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</si>
  <si>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</si>
  <si>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</si>
  <si>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</si>
  <si>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</si>
  <si>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</si>
  <si>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</si>
  <si>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</si>
  <si>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</si>
  <si>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</si>
  <si>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</si>
  <si>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</si>
  <si>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</si>
  <si>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</si>
  <si>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</si>
  <si>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</si>
  <si>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</si>
  <si>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</si>
  <si>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</si>
  <si>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</si>
  <si>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</si>
  <si>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</si>
  <si>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</si>
  <si>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</si>
  <si>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</si>
  <si>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</si>
  <si>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</si>
  <si>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</si>
  <si>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</si>
  <si>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</si>
  <si>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</si>
  <si>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</si>
  <si>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</si>
  <si>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</si>
  <si>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</si>
  <si>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</si>
  <si>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A</t>
  </si>
  <si>
    <t>Stavební rozpočet</t>
  </si>
  <si>
    <t>SO01</t>
  </si>
  <si>
    <t>Rekonstrukce bytu</t>
  </si>
  <si>
    <t>Objekt:</t>
  </si>
  <si>
    <t>Rozpočet:</t>
  </si>
  <si>
    <t>JP002/2024</t>
  </si>
  <si>
    <t>Rekonstrukce bytu nám. ČSA, Město Albrechtice</t>
  </si>
  <si>
    <t>Město Město Albrechtice</t>
  </si>
  <si>
    <t>nám. ČSA 27/10</t>
  </si>
  <si>
    <t>Město Albrechtice</t>
  </si>
  <si>
    <t>79395</t>
  </si>
  <si>
    <t>00296228</t>
  </si>
  <si>
    <t>CZ00296228</t>
  </si>
  <si>
    <t>Stavba</t>
  </si>
  <si>
    <t>Stavební objekt</t>
  </si>
  <si>
    <t>Celkem za stavbu</t>
  </si>
  <si>
    <t>CZK</t>
  </si>
  <si>
    <t>#POPS</t>
  </si>
  <si>
    <t>Popis stavby: JP002/2024 - Rekonstrukce bytu nám. ČSA, Město Albrechtice</t>
  </si>
  <si>
    <t>#POPO</t>
  </si>
  <si>
    <t>Popis objektu: SO01 - Rekonstrukce bytu</t>
  </si>
  <si>
    <t>#POPR</t>
  </si>
  <si>
    <t>Popis rozpočtu: A - Stavební rozpočet</t>
  </si>
  <si>
    <t>Rekapitulace dílů</t>
  </si>
  <si>
    <t>Typ dílu</t>
  </si>
  <si>
    <t>3</t>
  </si>
  <si>
    <t>Svislé a kompletní konstrukce</t>
  </si>
  <si>
    <t>61</t>
  </si>
  <si>
    <t>Úpravy povrchů vnitřní</t>
  </si>
  <si>
    <t>62</t>
  </si>
  <si>
    <t>Úpravy povrchů vnější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</si>
  <si>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</si>
  <si>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</si>
  <si>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</si>
  <si>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</si>
  <si>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</si>
  <si>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</si>
  <si>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</si>
  <si>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</si>
  <si>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</si>
  <si>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</si>
  <si>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</si>
  <si>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</si>
  <si>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</si>
  <si>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</si>
  <si>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</si>
  <si>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</si>
  <si>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</si>
  <si>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</si>
  <si>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</si>
  <si>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</si>
  <si>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</si>
  <si>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</si>
  <si>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734</t>
  </si>
  <si>
    <t>Armatury</t>
  </si>
  <si>
    <t>735</t>
  </si>
  <si>
    <t>Otopná tělesa</t>
  </si>
  <si>
    <t>764</t>
  </si>
  <si>
    <t>Konstrukce klempířské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</si>
  <si>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</si>
  <si>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</si>
  <si>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</si>
  <si>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</si>
  <si>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</si>
  <si>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</si>
  <si>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</si>
  <si>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</si>
  <si>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</si>
  <si>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</si>
  <si>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</si>
  <si>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</si>
  <si>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</si>
  <si>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</si>
  <si>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</si>
  <si>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</si>
  <si>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</si>
  <si>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</si>
  <si>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</si>
  <si>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</si>
  <si>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</si>
  <si>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</si>
  <si>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</si>
  <si>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</si>
  <si>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</si>
  <si>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</si>
  <si>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</si>
  <si>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</si>
  <si>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</si>
  <si>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</si>
  <si>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</si>
  <si>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</si>
  <si>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</si>
  <si>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</si>
  <si>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</si>
  <si>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</si>
  <si>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</si>
  <si>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</si>
  <si>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</si>
  <si>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</si>
  <si>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</si>
  <si>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</si>
  <si>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</si>
  <si>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</si>
  <si>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</si>
  <si>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</si>
  <si>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</si>
  <si>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</si>
  <si>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</si>
  <si>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</si>
  <si>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</si>
  <si>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310235251R00</t>
  </si>
  <si>
    <t>Zazdívka otvorů o ploše do 0,0225 m2 ve zdivu nadzákladovém cihlami pálenými o tloušťce zdi přes 300 do 450 mm</t>
  </si>
  <si>
    <t>kus</t>
  </si>
  <si>
    <t>801-4</t>
  </si>
  <si>
    <t>RTS 24/ I</t>
  </si>
  <si>
    <t>Práce</t>
  </si>
  <si>
    <t>POL1_</t>
  </si>
  <si>
    <t>včetně pomocného pracovního lešení</t>
  </si>
  <si>
    <t>SPI</t>
  </si>
  <si>
    <t>319201315R00</t>
  </si>
  <si>
    <t>Vyrovnání povrchu zdiva pod omítku maltou ze SMS tloušťka 10 mm</t>
  </si>
  <si>
    <t>m2</t>
  </si>
  <si>
    <t>801-1</t>
  </si>
  <si>
    <t>maltou ze suché směsi, bez pomocného lešení,</t>
  </si>
  <si>
    <t>vyrovnání pod obklady : 2,39*1,50*2+1,24*1,50*2-0,6*1,50+0,8*0,50*2</t>
  </si>
  <si>
    <t>VV</t>
  </si>
  <si>
    <t>601011141R00</t>
  </si>
  <si>
    <t xml:space="preserve">Omítka stropů a podhledů z hotových směsí vrstva štuková, vápenná,  , tloušťka vrstvy 2 mm,  </t>
  </si>
  <si>
    <t>po jednotlivých vrstvách</t>
  </si>
  <si>
    <t>Včetně pomocného lešení.</t>
  </si>
  <si>
    <t>POP</t>
  </si>
  <si>
    <t>17,55+7,76+19,11+3,02+2,47</t>
  </si>
  <si>
    <t>602011141R00</t>
  </si>
  <si>
    <t xml:space="preserve">Omítka stěn z hotových směsí vrstva štuková, vápenná,  , tloušťka vrstvy 2 mm,  </t>
  </si>
  <si>
    <t>pokoj : 2*(3,17+5,50)*2,98-1,05*1,76-0,80*2,00+(1,05+2*1,76)*0,40</t>
  </si>
  <si>
    <t>kuchyň : 2*(3,36+5,45)*2,98-1,05*1,76+2*0,80*2,00+(1,05+2*1,76)*0,40</t>
  </si>
  <si>
    <t>předsíň : 2*(1,25+1,39)*2,98-0,80*2,00-0,90*2,00-0,60*2,00</t>
  </si>
  <si>
    <t>611421231R00</t>
  </si>
  <si>
    <t>Oprava vnitřních vápenných omítek stropů železobetonových rovných tvárnicových a kleneb v množství opravované plochy  v množství opravované plochy přes 5 do 10 %, štukových</t>
  </si>
  <si>
    <t>Včetně pomocného pracovního lešení o výšce podlahy do 1900 mm a pro zatížení do 1,5 kPa.</t>
  </si>
  <si>
    <t>612409991R00</t>
  </si>
  <si>
    <t>Začištění omítek kolem oken, dveří a obkladů apod. maltou vápenou</t>
  </si>
  <si>
    <t>m</t>
  </si>
  <si>
    <t>po výměně oken : 2*(1,05+2*1,76)</t>
  </si>
  <si>
    <t>612421615R00</t>
  </si>
  <si>
    <t>Omítky vnitřní stěn vápenné nebo vápenocementové v podlaží i ve schodišti hrubé zatřené</t>
  </si>
  <si>
    <t xml:space="preserve">pod obklady : </t>
  </si>
  <si>
    <t>koupelna : 2,39*1,50*2+1,24*1,50*2-0,6*1,50+0,8*0,50*2</t>
  </si>
  <si>
    <t>kuchyň : 2,00*1,50</t>
  </si>
  <si>
    <t>612421637R00</t>
  </si>
  <si>
    <t>Omítky vnitřní stěn vápenné nebo vápenocementové v podlaží i ve schodišti štukové</t>
  </si>
  <si>
    <t>nad obkladem : 2,39*0,50*2+1,24*0,50*2-0,6*0,50-0,8*0,50*2</t>
  </si>
  <si>
    <t>612421231R00</t>
  </si>
  <si>
    <t>Oprava vnitřních vápenných omítek stěn v množství opravované plochy přes 5 do 10 %,  štukových</t>
  </si>
  <si>
    <t>612425931R00</t>
  </si>
  <si>
    <t>Omítka vápenná vnitřního ostění omítkou štukovou</t>
  </si>
  <si>
    <t>okenního nebo dveřního, z pomocného pracovního lešení o výšce podlahy do 1900 mm a pro zatížení do 1,5 kPa,</t>
  </si>
  <si>
    <t>po výměně oken : 2*(1,05+2*1,76)*0,40</t>
  </si>
  <si>
    <t>612481211RT2</t>
  </si>
  <si>
    <t>Vyztužení povrchu vnitřních stěn sklotextilní síťovinou s dodávkou síťoviny a stěrkového tmelu</t>
  </si>
  <si>
    <t>629451112R00</t>
  </si>
  <si>
    <t>Vyrovnávací vrstva z cementové malty šířky přes 150 do 300 mm</t>
  </si>
  <si>
    <t>pod klempířskými prvky,</t>
  </si>
  <si>
    <t>pod vnitřní parapety : 2*1,05</t>
  </si>
  <si>
    <t>601016199R00</t>
  </si>
  <si>
    <t>Penetrace hloubková stropů</t>
  </si>
  <si>
    <t>Vlastní</t>
  </si>
  <si>
    <t>602016199R00</t>
  </si>
  <si>
    <t>Penetrace hloubková stěn</t>
  </si>
  <si>
    <t>617451641R00</t>
  </si>
  <si>
    <t>Oprava spárování cihelného zdiva stěn, pl. do 40 %, nebo skleněného zdiva</t>
  </si>
  <si>
    <t>2*1,24*0,80</t>
  </si>
  <si>
    <t>624472299KR1</t>
  </si>
  <si>
    <t>Oprava vnější omítky včetně nátěru pl.do 0,04 m2</t>
  </si>
  <si>
    <t>Indiv</t>
  </si>
  <si>
    <t>po osazení mřížky z digestoře : 1</t>
  </si>
  <si>
    <t>648952421RT3</t>
  </si>
  <si>
    <t>Osazení parapetních desek dřevěných včetně dodávky parapetní desky  šířky 350 mm</t>
  </si>
  <si>
    <t>na montážní pěnu, zapravení omítky pod parapetem, těsnění spáry mezi parapetem a rámem okna, dodávka silikonu.</t>
  </si>
  <si>
    <t>2*1,05</t>
  </si>
  <si>
    <t>941955001R00</t>
  </si>
  <si>
    <t>Lešení lehké pracovní pomocné pomocné, o výšce lešeňové podlahy do 1,2 m</t>
  </si>
  <si>
    <t>800-3</t>
  </si>
  <si>
    <t>946941102RT2</t>
  </si>
  <si>
    <t>Montáž sestavy pojízdného hliníkového lešení (věže) plochy 2,5 x 1,45 m, pracovní výšky do 6,2 m</t>
  </si>
  <si>
    <t>sada</t>
  </si>
  <si>
    <t>946941192RT2</t>
  </si>
  <si>
    <t>Pronájem pojízdného hliníkového lešení plochy 2,5 x 1,45 m, pracovní výšky do 6,2 m</t>
  </si>
  <si>
    <t>den</t>
  </si>
  <si>
    <t>946941802RT2</t>
  </si>
  <si>
    <t>Demontáž sestavy pojízdného hliníkového lešení (věže) plochy 2,5 x 1,45 m, pracovní výšky do 6,3 m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</si>
  <si>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</si>
  <si>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</si>
  <si>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965042121R00</t>
  </si>
  <si>
    <t>Bourání podkladů pod dlažby nebo litých celistvých dlažeb a mazanin  betonových nebo z litého asfaltu, tloušťky do 100 mm, plochy do 1 m2</t>
  </si>
  <si>
    <t>m3</t>
  </si>
  <si>
    <t>801-3</t>
  </si>
  <si>
    <t>vyrovnání po odbourané dlažbě : 13,25*0,01</t>
  </si>
  <si>
    <t>965081713R00</t>
  </si>
  <si>
    <t>Bourání podlah z keramických dlaždic, tloušťky do 10 mm, plochy přes 1 m2</t>
  </si>
  <si>
    <t>bez podkladního lože, s jakoukoliv výplní spár</t>
  </si>
  <si>
    <t>2,47+3,02+7,76</t>
  </si>
  <si>
    <t>965081702R00</t>
  </si>
  <si>
    <t>Bourání podlah Soklíků z dlažeb keramických tloušťky do 10 mm, výšky do 100 mm</t>
  </si>
  <si>
    <t>kuchyň : 2,45+3,36+2,45</t>
  </si>
  <si>
    <t>předsíň : 2*(1,25+1,39)-0,90-0,80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</si>
  <si>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</si>
  <si>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</si>
  <si>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</si>
  <si>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968061125R00</t>
  </si>
  <si>
    <t>Vyvěšení nebo zavěšení dřevěných křídel dveří, plochy do 2 m2</t>
  </si>
  <si>
    <t>968062245R00</t>
  </si>
  <si>
    <t>Vybourání dřevěných rámů oken jednoduchých, plochy do 2 m2</t>
  </si>
  <si>
    <t>včetně pomocného lešení o výšce podlahy do 1900 mm a pro zatížení do 1,5 kPa  (150 kg/m2),</t>
  </si>
  <si>
    <t>2*1,05*1,76</t>
  </si>
  <si>
    <t>968095002R00</t>
  </si>
  <si>
    <t xml:space="preserve">Vybourání vnitřních parapetů dřevěných, šířky do 50 cm,  </t>
  </si>
  <si>
    <t>971033251R00</t>
  </si>
  <si>
    <t>Vybourání otvorů ve zdivu cihelném z jakýchkoliv cihel pálených  na jakoukoliv maltu vápenou nebo vápenocementovou, plochy do 0,0225 m2, tloušťky do 450 mm</t>
  </si>
  <si>
    <t>základovém nebo nadzákladovém,</t>
  </si>
  <si>
    <t>Včetně pomocného lešení o výšce podlahy do 1900 mm a pro zatížení do 1,5 kPa  (150 kg/m2).</t>
  </si>
  <si>
    <t>pro digestoř : 1</t>
  </si>
  <si>
    <t>978011121R00</t>
  </si>
  <si>
    <t>Otlučení omítek vápenných nebo vápenocementových vnitřních s vyškrabáním spár, s očištěním zdiva stropů, v rozsahu do 10 %</t>
  </si>
  <si>
    <t>978013121R00</t>
  </si>
  <si>
    <t>Otlučení omítek vápenných nebo vápenocementových vnitřních s vyškrabáním spár, s očištěním zdiva stěn, v rozsahu do 10 %</t>
  </si>
  <si>
    <t>978013191R00</t>
  </si>
  <si>
    <t>Otlučení omítek vápenných nebo vápenocementových vnitřních s vyškrabáním spár, s očištěním zdiva stěn, v rozsahu do 100 %</t>
  </si>
  <si>
    <t>kuchyň : 2,60*1,40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</si>
  <si>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</si>
  <si>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</si>
  <si>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</si>
  <si>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968999111KR1</t>
  </si>
  <si>
    <t>Demontáž garnyže</t>
  </si>
  <si>
    <t>968999112KR1</t>
  </si>
  <si>
    <t>Demontáž vodorovného madla</t>
  </si>
  <si>
    <t>999281105R00</t>
  </si>
  <si>
    <t xml:space="preserve">Přesun hmot pro opravy a údržbu objektů pro opravy a údržbu dosavadních objektů včetně vnějších plášťů  výšky do 6 m,  </t>
  </si>
  <si>
    <t>t</t>
  </si>
  <si>
    <t>Přesun hmot</t>
  </si>
  <si>
    <t>POL7_</t>
  </si>
  <si>
    <t>oborů 801, 803, 811 a 812</t>
  </si>
  <si>
    <t>711212002R00</t>
  </si>
  <si>
    <t>Izolace proti vodě stěrka hydroizolační  proti zemní vlhkosti</t>
  </si>
  <si>
    <t>800-711</t>
  </si>
  <si>
    <t>POL1_7</t>
  </si>
  <si>
    <t>koupelna : 3,02</t>
  </si>
  <si>
    <t>711212601R00</t>
  </si>
  <si>
    <t>Izolace proti vodě doplňky  těsnicí pás š.120 mm do spoje podlaha-stěna</t>
  </si>
  <si>
    <t>koupelna : 2*(1,24+2,39)+2,00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</si>
  <si>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</si>
  <si>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</si>
  <si>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</si>
  <si>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721194104R00</t>
  </si>
  <si>
    <t>Zřízení přípojek na potrubí D 40 mm, materiál ve specifikaci</t>
  </si>
  <si>
    <t>800-721</t>
  </si>
  <si>
    <t>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</si>
  <si>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</si>
  <si>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</si>
  <si>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</si>
  <si>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</si>
  <si>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72145488</t>
  </si>
  <si>
    <t>Práce spojené s demontáži rozvodů - voda, kanalizace</t>
  </si>
  <si>
    <t>hod</t>
  </si>
  <si>
    <t>Kalkul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</si>
  <si>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</si>
  <si>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</si>
  <si>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</si>
  <si>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722220111R00</t>
  </si>
  <si>
    <t>Nástěnka nátrubková mosazná pro výtokový ventil, vnitřní závit, DN 15, PN 10, včetně dodávky materiálu</t>
  </si>
  <si>
    <t>722220121R00</t>
  </si>
  <si>
    <t>Nástěnka nátrubková mosazná pro baterii, vnitřní závit, DN 15, PN 10, včetně dodávky materiálu</t>
  </si>
  <si>
    <t>pár</t>
  </si>
  <si>
    <t>998722201R00</t>
  </si>
  <si>
    <t>Přesun hmot pro vnitřní vodovod v objektech výšky do 6 m</t>
  </si>
  <si>
    <t>vodorovně do 50 m</t>
  </si>
  <si>
    <t>723999111KR1</t>
  </si>
  <si>
    <t>Demontáž plynového kotle, její vyčištění a zpětná montáž, revize</t>
  </si>
  <si>
    <t>kpl</t>
  </si>
  <si>
    <t>725110811R00</t>
  </si>
  <si>
    <t>Demontáž klozetů splachovacích</t>
  </si>
  <si>
    <t>soubor</t>
  </si>
  <si>
    <t>725013138R00</t>
  </si>
  <si>
    <t>Klozetové mísy kombinované, bilé, hluboké splachování, svislý odpad, včetně sedátka, šířka 360 mm, hloubka 650 mm, výška 430 mm</t>
  </si>
  <si>
    <t>725210821R00</t>
  </si>
  <si>
    <t>Demontáž umyvadel umyvadel bez výtokových armatur</t>
  </si>
  <si>
    <t>725219401R00</t>
  </si>
  <si>
    <t>Umyvadlo montáž na šrouby do zdiva</t>
  </si>
  <si>
    <t>725220851R00</t>
  </si>
  <si>
    <t>Demontáž van včetně obezdívky</t>
  </si>
  <si>
    <t>725249102R00</t>
  </si>
  <si>
    <t>Montáž sprchové mísy a vaničky sprchových mís a vaniček</t>
  </si>
  <si>
    <t>725299101R00</t>
  </si>
  <si>
    <t>Montáž koupelnových doplňků mýdelníků, držáků apod.</t>
  </si>
  <si>
    <t>725310823R00</t>
  </si>
  <si>
    <t>Demontáž dřezů jednodílných v kuchyňské sestavě</t>
  </si>
  <si>
    <t>bez výtokových armatur,</t>
  </si>
  <si>
    <t>725610810R00</t>
  </si>
  <si>
    <t>Demontáž plynových sporáků normálních nebo kombinovaných</t>
  </si>
  <si>
    <t>725810402R00</t>
  </si>
  <si>
    <t>Ventily ventil uzavírací pro do rozvodu vytápění a sanity; kulový, těleso mosaz.rohový, bez připojovací trubičky, DN 10 mm</t>
  </si>
  <si>
    <t>725814122R00</t>
  </si>
  <si>
    <t>Ventily Ventil  pračkový, mosazný, se zpětnou klapkou, DN 15 x DN 20, včetně dodávky materiálu</t>
  </si>
  <si>
    <t>725810811R00</t>
  </si>
  <si>
    <t>Demontáž výtokových ventilů nástěnných</t>
  </si>
  <si>
    <t>725823114R00</t>
  </si>
  <si>
    <t>Baterie umyvadlové a dřezové dřezová, stojánková, ruční ovládání bez otvírání odpadu, standardní, včetně dodávky materiálu</t>
  </si>
  <si>
    <t>725823121R00</t>
  </si>
  <si>
    <t>Baterie umyvadlové a dřezové umyvadlová, stojánková, ruční ovládání s otvíráním odpadu, standardní, včetně dodávky materiálu</t>
  </si>
  <si>
    <t>725829301R00</t>
  </si>
  <si>
    <t>Baterie umyvadlové a dřezové Montáž baterií umyvadlových a dřezových umyvadlové a dřezové stojánkové</t>
  </si>
  <si>
    <t>725820801R00</t>
  </si>
  <si>
    <t>Demontáž baterií nástěnných do G 3/4"</t>
  </si>
  <si>
    <t>725840850R00</t>
  </si>
  <si>
    <t>Demontáž baterií sprchových diferenciálních G 3/4x1</t>
  </si>
  <si>
    <t>725860188RT1</t>
  </si>
  <si>
    <t>Zápachová uzávěrka (sifon) pro zařizovací předměty pro pračky/myčky; podomítková; PE; D 40 mm; / 50 mm; krycí deska nerez, přip. koleno, včetně dodávky materiálu</t>
  </si>
  <si>
    <t>725860190RT1</t>
  </si>
  <si>
    <t>Zápachová uzávěrka (sifon) pro zařizovací předměty D 40/50 mm x 5/4"; pro vany, samočistící; PP, PE; odtok s kulovým kloubem (otočný 280°, sklopný 10°), včetně dodávky materiálu</t>
  </si>
  <si>
    <t>725860201R00</t>
  </si>
  <si>
    <t>Zápachová uzávěrka (sifon) pro zařizovací předměty D 40, 50 mm x 6/4"; pro dřezy, PP; příslušenství přípojka pro pračku/myčku, včetně dodávky materiálu</t>
  </si>
  <si>
    <t>725860213R00</t>
  </si>
  <si>
    <t>Zápachová uzávěrka (sifon) pro zařizovací předměty D 32, 40 mm x 5/4"; pro umyvadla; PP; příslušenství krycí růžice odtoku, zpětný uzávěr, včetně dodávky materiálu</t>
  </si>
  <si>
    <t>787911111R00</t>
  </si>
  <si>
    <t>Montáž zrcadla na stěnu, lepidlem, plochy do 2 m2</t>
  </si>
  <si>
    <t>800-787</t>
  </si>
  <si>
    <t>0,50*0,90</t>
  </si>
  <si>
    <t>725999111KR1</t>
  </si>
  <si>
    <t>Vybourání sprchové zástěny</t>
  </si>
  <si>
    <t>725999112KR1</t>
  </si>
  <si>
    <t>Demontáž plastových dvířek 200/300</t>
  </si>
  <si>
    <t>42377000R</t>
  </si>
  <si>
    <t>Dvojháček chrom lesklá</t>
  </si>
  <si>
    <t>Specifikace</t>
  </si>
  <si>
    <t>POL3_0</t>
  </si>
  <si>
    <t>55144162</t>
  </si>
  <si>
    <t>Baterie vanová nástěnná včetně sprchová sada 3-funkční ruční sprcha d 100 mm, Chrom</t>
  </si>
  <si>
    <t>SPCM</t>
  </si>
  <si>
    <t>551789001R</t>
  </si>
  <si>
    <t>Držák toaletního papíru chrom</t>
  </si>
  <si>
    <t>55423038.AR</t>
  </si>
  <si>
    <t>Vanička sprchová tvar: hranatý; materiál: akrylát; š = 900,0 mm; hl = 900 mm; barva: bílá</t>
  </si>
  <si>
    <t>55484499</t>
  </si>
  <si>
    <t>Stěna sprchová pevná+otvíravá 90x90 cm</t>
  </si>
  <si>
    <t>POL3_</t>
  </si>
  <si>
    <t>63465124</t>
  </si>
  <si>
    <t>Zrcadlo nemontované čiré tl. 4 mm 50x90cm</t>
  </si>
  <si>
    <t>ks</t>
  </si>
  <si>
    <t>64214330R</t>
  </si>
  <si>
    <t>Umyvadlo keramické typ: jednoduchý; š = 550 mm; hl = 450 mm; tvar: oválný; otvor pro baterii uprostřed</t>
  </si>
  <si>
    <t>998725201R00</t>
  </si>
  <si>
    <t>Přesun hmot pro zařizovací předměty v objektech výšky do 6 m</t>
  </si>
  <si>
    <t>728115411R00</t>
  </si>
  <si>
    <t>Montáž kruhového ohebného potrubí izolovaného z Al laminátu nebo z Al fólie, do průměru d 100 mm</t>
  </si>
  <si>
    <t>800-728</t>
  </si>
  <si>
    <t>728415112R00</t>
  </si>
  <si>
    <t xml:space="preserve">Mřížky, regulátory montáž čtyřhranné větrací nebo ventilační mřížky, do průřezu 0,10 m2,  </t>
  </si>
  <si>
    <t>728611862R00</t>
  </si>
  <si>
    <t>Demontáž ventilátorů radiálních nízkotlakých nástěnných,  , do průměru d 200 mm</t>
  </si>
  <si>
    <t>728999111KR1</t>
  </si>
  <si>
    <t>Dodávka a montáž ventilátoru v koupelně</t>
  </si>
  <si>
    <t>429724811R</t>
  </si>
  <si>
    <t>Větrací mřížka 200x200mm plast bílá</t>
  </si>
  <si>
    <t>429724812R</t>
  </si>
  <si>
    <t>Plastové dvířka 200x300mm</t>
  </si>
  <si>
    <t>631547724R</t>
  </si>
  <si>
    <t>pouzdro potrubní řezané; minerální vlákno; povrchová úprava Al fólie se skelnou mřížkou; vnitřní průměr 108,0 mm; tl. izolace 100,0 mm; provozní teplota  do 250 °C; tepelná vodivost (10°C) 0,0330 W/mK; tepelná vodivost (50°C) 0,037 W/mK</t>
  </si>
  <si>
    <t>728001</t>
  </si>
  <si>
    <t>Nerezová větrací mřížka s přírubou, krytem a síťkou O 125 mm</t>
  </si>
  <si>
    <t>998728201R00</t>
  </si>
  <si>
    <t>Přesun hmot pro vzduchotechniku v objektech výšky do 6 m</t>
  </si>
  <si>
    <t>734223111RT2</t>
  </si>
  <si>
    <t>Ventil termostatický, dvouregulační, rohový, mosazný, DN 10, s termostatickou hlavicí, PN 10, vnitřní závit, včetně dodávky materiálu</t>
  </si>
  <si>
    <t>800-731</t>
  </si>
  <si>
    <t>735121810R00</t>
  </si>
  <si>
    <t>Demontáž radiátorů ocelových článkových</t>
  </si>
  <si>
    <t>735151466R00</t>
  </si>
  <si>
    <t>Otopná tělesa panelová počet desek 3, počet přídavných přestupných ploch 3, výška 600 mm, délka 1000 mm, levé nebo pravé boční připojení, s nuceným nebo samotížným oběhem, čelní deska hladká, včetně dodávky materiálu</t>
  </si>
  <si>
    <t>735151831R00</t>
  </si>
  <si>
    <t>Demontáž otopných těles panelových třířadých, stavební délky do 1500 mm</t>
  </si>
  <si>
    <t>735179110R00</t>
  </si>
  <si>
    <t>Otopná tělesa koupelnová montáž  topných žebříků, bez dodávky materiálu</t>
  </si>
  <si>
    <t>735191910R00</t>
  </si>
  <si>
    <t>Ostatní opravy otopných těles napuštění vody do otopného systému včetně potrubí (bez kotle a ohříváků)  otopných těles</t>
  </si>
  <si>
    <t>735494811R00</t>
  </si>
  <si>
    <t>Vypuštění vody z otopných soustav bez kotlů, ohříváků, zásobníků a nádrží</t>
  </si>
  <si>
    <t>( bez kotlů, ohříváků, zásobníků a nádrží )</t>
  </si>
  <si>
    <t>2*0,60*1,00*2</t>
  </si>
  <si>
    <t>7350001</t>
  </si>
  <si>
    <t>Dodávka koupelnového žebříku</t>
  </si>
  <si>
    <t>998735201R00</t>
  </si>
  <si>
    <t>Přesun hmot pro otopná tělesa v objektech výšky do 6 m</t>
  </si>
  <si>
    <t>764111111KR1</t>
  </si>
  <si>
    <t>D+M Překrytka stávajících parapetů, pozinkovaná RŠ 150mm</t>
  </si>
  <si>
    <t>998764201R00</t>
  </si>
  <si>
    <t>Přesun hmot pro konstrukce klempířské v objektech výšky do 6 m</t>
  </si>
  <si>
    <t>800-764</t>
  </si>
  <si>
    <t>50 m vodorovně</t>
  </si>
  <si>
    <t>766661112R00</t>
  </si>
  <si>
    <t>Montáž dveřních křídel kompletizovaných otevíravých ,  , do ocelové nebo fošnové zárubně, jednokřídlových, šířky do 800 mm</t>
  </si>
  <si>
    <t>800-766</t>
  </si>
  <si>
    <t>766662811R00</t>
  </si>
  <si>
    <t>Demontáž dveřních křídel prahů dveří  jednokřídlových</t>
  </si>
  <si>
    <t>766812820R00</t>
  </si>
  <si>
    <t>Demontáž kuchyňských linek délky do 1500 mm</t>
  </si>
  <si>
    <t>766825811R00</t>
  </si>
  <si>
    <t>Demontáž nábytku vestavěného skříní jednokřídlových</t>
  </si>
  <si>
    <t>04</t>
  </si>
  <si>
    <t>D+M kombi sporák, Počet hořáků 4,senzory StopGas,integrovaným zapalováním a  klasickou elektrickou, troubu s dvojicí topných těles a horkovzdušným ventilátorem.</t>
  </si>
  <si>
    <t>7666999112KR1</t>
  </si>
  <si>
    <t>Dodávka a montáž spižní skříně 600/600 dle původní</t>
  </si>
  <si>
    <t>766877115R00</t>
  </si>
  <si>
    <t>D+M Kuchyňské linky atyp DL=2400mm + 600mm skříňka nad digestoří</t>
  </si>
  <si>
    <t>dolní i horní skříňky, dřez se stojánkovou baterií, :</t>
  </si>
  <si>
    <t>výškově stavitelné nožky se soklovou lištou. :</t>
  </si>
  <si>
    <t>- pracovní deska vysokotlaký HPL tl. 38mm, korpus tl. min. 18mm :</t>
  </si>
  <si>
    <t>- v horní části skříněk počítat s digestoří :</t>
  </si>
  <si>
    <t>- obkladový panel i pracovní deska v dekoru dřeva (sonoma) (bez rohové lišty) /transparentní tmel :</t>
  </si>
  <si>
    <t>- dvířka i šuplíky osadit kvalitním systémem pro tlumení :</t>
  </si>
  <si>
    <t>- nerezové úchyty skříněk dl=200mm :</t>
  </si>
  <si>
    <t>- osvětlení led páskem v zafrézované AL liště :</t>
  </si>
  <si>
    <t>- nerezový dřez (chromnikl) 340 mm x 400 mm x 150 mm :</t>
  </si>
  <si>
    <t>- pod dřezem prostor pro uzavřené nádoby na tříděný odpad :</t>
  </si>
  <si>
    <t>766999111KR1</t>
  </si>
  <si>
    <t>Dodávka a montáž plastových oken do otvoru 1050x1760mm dle PD, Uw= max. 1,0, trojskla, bílé</t>
  </si>
  <si>
    <t>766999113KR1</t>
  </si>
  <si>
    <t>Dodávka a montáž digestoře</t>
  </si>
  <si>
    <t>61260603R</t>
  </si>
  <si>
    <t>Dveře vnitřní hladké 2/3 sklo 1kř. 80x197 bílé včetně dozického kování</t>
  </si>
  <si>
    <t>R-položka</t>
  </si>
  <si>
    <t>POL12_0</t>
  </si>
  <si>
    <t>61160101</t>
  </si>
  <si>
    <t>Dveře vnitřní hladké plné 1kř. 60x197 bílé včetně kování klika/klika, wc zámek, větrací mřížka</t>
  </si>
  <si>
    <t>61160109</t>
  </si>
  <si>
    <t>Dveře vnitřní hladké plné protipožární 1kř. 90x197 včetně bezp. kování, klika/koule, kukátko, zámek, FAB, dřevěný práh</t>
  </si>
  <si>
    <t>998766201R00</t>
  </si>
  <si>
    <t>Přesun hmot pro konstrukce truhlářské v objektech výšky do 6 m</t>
  </si>
  <si>
    <t>771101101R00</t>
  </si>
  <si>
    <t xml:space="preserve">Příprava podkladu pod dlažby vysávání podkladů pod keramickou dlažbu průmyslovým vysavačem </t>
  </si>
  <si>
    <t>800-771</t>
  </si>
  <si>
    <t>předsíň : 2,47</t>
  </si>
  <si>
    <t>771101210R00</t>
  </si>
  <si>
    <t>Příprava podkladu pod dlažby penetrace podkladu pod dlažby</t>
  </si>
  <si>
    <t>771111141R00</t>
  </si>
  <si>
    <t>Doplňkové práce při kladení dlažeb příplatek za diagonální kladení dlažby</t>
  </si>
  <si>
    <t>771475014R00</t>
  </si>
  <si>
    <t>Montáž soklíků z dlaždic keramických výšky 100 mm, soklíků vodorovných, kladených do flexibilního tmele</t>
  </si>
  <si>
    <t>předsíň : 2*(1,25+1,39)-0,90-0,80-0,60</t>
  </si>
  <si>
    <t>771479001R00</t>
  </si>
  <si>
    <t>Montáž soklíků z dlaždic keramických Řezání dlaždic pro soklíky</t>
  </si>
  <si>
    <t>771575109R00</t>
  </si>
  <si>
    <t>Montáž podlah z dlaždic keramických 300 x 300 mm, režných nebo glazovaných, hladkých, kladených do flexibilního tmele</t>
  </si>
  <si>
    <t>771577113RS1</t>
  </si>
  <si>
    <t>Hrany schodů, dilatační, koutové, ukončovací a přechodové profily profily přechodové eloxovaný hliník, dekorativní spojení dvou podlah stejné výšky, uložení do tmele, výška profilu 8 mm, šířka profilu 10 mm</t>
  </si>
  <si>
    <t>0,80+0,60</t>
  </si>
  <si>
    <t>771578011R00</t>
  </si>
  <si>
    <t>Zvláštní úpravy spár spára podlaha-stěna silikonem</t>
  </si>
  <si>
    <t>koupelna : 2*(1,24+2,39)</t>
  </si>
  <si>
    <t>předsíň : 2*(1,25+1,39)</t>
  </si>
  <si>
    <t>771579791R00</t>
  </si>
  <si>
    <t>Příplatky k položkám montáže podlah keramických příplatek za plochu podlah keramických do 5 m2 jednotlivě</t>
  </si>
  <si>
    <t>771579793R00</t>
  </si>
  <si>
    <t>Příplatky k položkám montáže podlah keramických příplatek za spárovací hmotu - plošně</t>
  </si>
  <si>
    <t>771577119</t>
  </si>
  <si>
    <t>Demontáž přechodové lišty</t>
  </si>
  <si>
    <t>02</t>
  </si>
  <si>
    <t>Keramická dlažba 30x30 - předpoklad ceny 450Kč/m2</t>
  </si>
  <si>
    <t>Začátek provozního součtu</t>
  </si>
  <si>
    <t>Konec provozního součtu</t>
  </si>
  <si>
    <t>5,49*1,1</t>
  </si>
  <si>
    <t>sokl : 2,98*0,10*1,5</t>
  </si>
  <si>
    <t>998771201R00</t>
  </si>
  <si>
    <t>Přesun hmot pro podlahy z dlaždic v objektech výšky do 6 m</t>
  </si>
  <si>
    <t>775561800R00</t>
  </si>
  <si>
    <t>Demontáž podlah lamelových (plovoucích) lepených</t>
  </si>
  <si>
    <t>800-775</t>
  </si>
  <si>
    <t>laminátových, dýhovaných, dřevěných, korkových, vinylových, PVC, linoleových.</t>
  </si>
  <si>
    <t>včetně soklových lišt a podkladní podložky.</t>
  </si>
  <si>
    <t>17,55+19,11</t>
  </si>
  <si>
    <t>775542022R00</t>
  </si>
  <si>
    <t>Podlahy lamelové (plovoucí) doplňkové práce pěnový polyetylén, tloušťky 3,0 mm</t>
  </si>
  <si>
    <t>776101101R00</t>
  </si>
  <si>
    <t>Přípravné práce vysávání povlakových podlah průmyslovým vysavačem</t>
  </si>
  <si>
    <t>položky neobsahují žádný materiál</t>
  </si>
  <si>
    <t>pokoj : 17,55</t>
  </si>
  <si>
    <t>kuchyň : 19,11</t>
  </si>
  <si>
    <t>776101115R00</t>
  </si>
  <si>
    <t>Přípravné práce vyrovnání podkladů samonivelační hmotou</t>
  </si>
  <si>
    <t>776101121R00</t>
  </si>
  <si>
    <t>Přípravné práce penetrace podkladu</t>
  </si>
  <si>
    <t>776421100RU1</t>
  </si>
  <si>
    <t>Lepení soklíků PVC a napojení krytiny na stěnu lepení podlahových soklíků z PVC a vinylu včetně dodávky soklíku</t>
  </si>
  <si>
    <t>pokoj : 2*(3,19+5,50)-0,80</t>
  </si>
  <si>
    <t>kuchyň : 2*(3,56+5,45)-2*0,80</t>
  </si>
  <si>
    <t>776521200R00</t>
  </si>
  <si>
    <t>Lepení povlakových podlah z plastů  Lepení povlakových podlah z plastů - čtverce z PVC nebo vinylu, montáž</t>
  </si>
  <si>
    <t>776999112KR1</t>
  </si>
  <si>
    <t>Dodávka a montáž přechodové lišty</t>
  </si>
  <si>
    <t>235215931R</t>
  </si>
  <si>
    <t>vyrovnávací stěrka rychle tvrdnoucí; cementová; pro podlahy; samonivelační; pro interiér; zátěž střední, vyšší; tl. vrstvy 3,0 až 40,0 mm; pod dlažby, keramiku, dřevo, pod PVC; barva šedá</t>
  </si>
  <si>
    <t>kg</t>
  </si>
  <si>
    <t>36,66*5*1,5</t>
  </si>
  <si>
    <t>61194238</t>
  </si>
  <si>
    <t>Vinylová podlaha klik (pevně stanovená cena 800Kč/m2)</t>
  </si>
  <si>
    <t>36,66*1,1</t>
  </si>
  <si>
    <t>998776201R00</t>
  </si>
  <si>
    <t>Přesun hmot pro podlahy povlakové v objektech výšky do 6 m</t>
  </si>
  <si>
    <t>781101210R00</t>
  </si>
  <si>
    <t>Příprava podkladu pod obklady penetrace podkladu pod obklady</t>
  </si>
  <si>
    <t>koupelna : 2*(1,24+2,39)*2,00-0,60*2,00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</si>
  <si>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</si>
  <si>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</si>
  <si>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781475120R00</t>
  </si>
  <si>
    <t>Montáž obkladů vnitřních z dlaždic keramických kladených do tmele 300 x 600 mm,  , kladených do flexibilního tmele</t>
  </si>
  <si>
    <t>781479705R00</t>
  </si>
  <si>
    <t>Montáž obkladů vnitřních z dlaždic keramických Příplatky k položkám montáže obkladů vnitřních stěn z dlaždic keramických příplatek za spárovací hmotu - plošně</t>
  </si>
  <si>
    <t>781491001RT1</t>
  </si>
  <si>
    <t>Lišty k obkladům bez dodávky materiálu</t>
  </si>
  <si>
    <t>kuchyň : 2,00</t>
  </si>
  <si>
    <t>03</t>
  </si>
  <si>
    <t>Keramický obklad 20x40 - předpoklad ceny 400Kč/m2</t>
  </si>
  <si>
    <t>16,32*1,1</t>
  </si>
  <si>
    <t>59760720.AR</t>
  </si>
  <si>
    <t>Lišta obkl/dlažba plast</t>
  </si>
  <si>
    <t>9,26*1,1</t>
  </si>
  <si>
    <t>998781201R00</t>
  </si>
  <si>
    <t>Přesun hmot pro obklady keramické v objektech výšky do 6 m</t>
  </si>
  <si>
    <t>783225400R00</t>
  </si>
  <si>
    <t xml:space="preserve">Nátěry kov.stavebních doplňk.konstrukcí syntetické dvojnásobné + 1x email +  tmelení,  </t>
  </si>
  <si>
    <t>800-783</t>
  </si>
  <si>
    <t>zárubně : (0,90+2*2,00)*0,25+2*(0,80+2*2,00)*0,25+(0,60+2*2,00)*0,25</t>
  </si>
  <si>
    <t>784402801R00</t>
  </si>
  <si>
    <t>Odstranění maleb oškrabáním, v místnostech do 3,8 m</t>
  </si>
  <si>
    <t>800-784</t>
  </si>
  <si>
    <t>Stěny :</t>
  </si>
  <si>
    <t>Stropy :</t>
  </si>
  <si>
    <t>784191101R00</t>
  </si>
  <si>
    <t>Příprava povrchu Penetrace (napouštění) podkladu disperzní, jednonásobná</t>
  </si>
  <si>
    <t>stropy : 17,55+7,76+19,11+3,02+2,47</t>
  </si>
  <si>
    <t xml:space="preserve">stěny : </t>
  </si>
  <si>
    <t>pokoj : 2*(3,17+5,50)*2,99</t>
  </si>
  <si>
    <t>kuchyň : 2*(3,36+5,45)*2,98</t>
  </si>
  <si>
    <t>předsíň : 2*(1,25+1,39)*2,98</t>
  </si>
  <si>
    <t>koupelna : 2*(1,24+2,39)*(2,98-2,00)</t>
  </si>
  <si>
    <t>784195112R00</t>
  </si>
  <si>
    <t>Malby z malířských směsí hlinkových,  , bělost 77 %, dvojnásobné</t>
  </si>
  <si>
    <t>784011222R00</t>
  </si>
  <si>
    <t>Ostatní práce zakrytí podlah,  , bez dodávky materiálu</t>
  </si>
  <si>
    <t>786622211RT2</t>
  </si>
  <si>
    <t>Zastiňující zařízení lamelové žaluzie vnitřní vč. dodávky, pro okna plastová</t>
  </si>
  <si>
    <t>800-786</t>
  </si>
  <si>
    <t>210100001R00</t>
  </si>
  <si>
    <t>Ukončení vodičů  v rozvaděči včetně zapojení a vodičové koncovky,  , průřez do 2,5 mm2</t>
  </si>
  <si>
    <t>POL1_9</t>
  </si>
  <si>
    <t>210100002R00</t>
  </si>
  <si>
    <t>Ukončení vodičů  v rozvaděči včetně zapojení a vodičové koncovky,  , průřez do 6 mm2</t>
  </si>
  <si>
    <t>210110001R00</t>
  </si>
  <si>
    <t>Montáž spínače nástěnného pro prostředí obyčejné nebo vlhké včetně zapojení, jednopólového,  , řazení 1</t>
  </si>
  <si>
    <t>210111011RT6</t>
  </si>
  <si>
    <t xml:space="preserve">Montáž zásuvky domovní zapuštěné včetně zapojení včetně dodávky zásuvky kompletní jednonásobné s ochr.kolíkem 16A/250VAC a rámečkem,  , provedení 2P+PE,  </t>
  </si>
  <si>
    <t>210111014RT7</t>
  </si>
  <si>
    <t xml:space="preserve">Montáž zásuvky domovní zapuštěné včetně zapojení, včetně dodávky zásuvky kompletní, dvojnásobné s ochrannými kolíky, s clonkami s natočenou dutinkou,  , provedení 2x (2P+PE),  </t>
  </si>
  <si>
    <t>210120561R00</t>
  </si>
  <si>
    <t>Montáž jističe se zapojením jednopólového, do 25 A</t>
  </si>
  <si>
    <t>210160011R00</t>
  </si>
  <si>
    <t>Montáž spínače časového včetně zapojení</t>
  </si>
  <si>
    <t>210191532R00</t>
  </si>
  <si>
    <t>Montáž elektroměrového rozvaděče, usazení rozvaděče bez zednických prací  a zapojení vodičů</t>
  </si>
  <si>
    <t>210201514R00</t>
  </si>
  <si>
    <t>Montáž svítidla LED do bytových nebo společenských místností, stropního závěsného, na čtyři upevňovací body</t>
  </si>
  <si>
    <t>s vestavěným LED modulem</t>
  </si>
  <si>
    <t>210800004R00</t>
  </si>
  <si>
    <t xml:space="preserve">Montáž vodiče CYY, 6 mm2, uloženého pod omítkou,  </t>
  </si>
  <si>
    <t>650063611R00</t>
  </si>
  <si>
    <t>Montáž proudového chrániče dvoupólového, do 25 A</t>
  </si>
  <si>
    <t>M65</t>
  </si>
  <si>
    <t>210544888</t>
  </si>
  <si>
    <t>Napojení v hlavním rozvaděči</t>
  </si>
  <si>
    <t>21547455</t>
  </si>
  <si>
    <t>Stavební přípomoce HZS včetně materiálu</t>
  </si>
  <si>
    <t>21548777</t>
  </si>
  <si>
    <t>Revize ELEKTRO vč. přívodu a hlavního jističe</t>
  </si>
  <si>
    <t>904      R00</t>
  </si>
  <si>
    <t>Hzs-zkousky v ramci montaz.praci</t>
  </si>
  <si>
    <t>h</t>
  </si>
  <si>
    <t>Prav.M</t>
  </si>
  <si>
    <t>HZS</t>
  </si>
  <si>
    <t>POL10_</t>
  </si>
  <si>
    <t xml:space="preserve">demontáž elektro : </t>
  </si>
  <si>
    <t>světla : 7*0,50</t>
  </si>
  <si>
    <t>nástěnný rozvaděč : 1</t>
  </si>
  <si>
    <t>domácí telefon : 1</t>
  </si>
  <si>
    <t>zvonek : 0,50</t>
  </si>
  <si>
    <t>TV zásuvka : 2*0,25</t>
  </si>
  <si>
    <t>internet zásuvka : 0,25</t>
  </si>
  <si>
    <t>dvojzásuvka : 16*0,25</t>
  </si>
  <si>
    <t>zásuvka : 3*0,25</t>
  </si>
  <si>
    <t>dvojvypínač : 3*0,25</t>
  </si>
  <si>
    <t>vypínač : 2*0,25</t>
  </si>
  <si>
    <t>34535400</t>
  </si>
  <si>
    <t>Strojek spínače 1pólového Tango 3558-A01340 řaz.1</t>
  </si>
  <si>
    <t>34535900</t>
  </si>
  <si>
    <t>Spínač 10A časový SA 10/220/1</t>
  </si>
  <si>
    <t>34536490</t>
  </si>
  <si>
    <t>Kryt spínače Tango 3558A-A651</t>
  </si>
  <si>
    <t>34536700</t>
  </si>
  <si>
    <t>Rámeček pro spínače a zásuvky Tango 3901A-B10</t>
  </si>
  <si>
    <t>348241102R</t>
  </si>
  <si>
    <t>svítidlo interiérové zářivkové zápustné, modul 600; 2x18 W; difuzor AR; dvoutrubicové; elektr.předřadník; IP 20; typ zdroje T26; mat.tělesa lakovaný plech bílé barvy; patice G13; délka 595 mm; šířka 295 mm; výška 94 mm</t>
  </si>
  <si>
    <t>RTS 23/ I</t>
  </si>
  <si>
    <t>348247102R</t>
  </si>
  <si>
    <t>LED Stropní svítidlo 24W/230V IP54</t>
  </si>
  <si>
    <t>357377061R</t>
  </si>
  <si>
    <t>ELEKTRICKÝ ROZVADĚČ 12T NÁSTĚNNÝ</t>
  </si>
  <si>
    <t>35822001013R</t>
  </si>
  <si>
    <t>jistič modulární jmen.proud 10,00 A; charakt. B; počet pólů 1; jmenovitá zkratová schopnost/230 V a.c. 10 kA; tepl.okolí -25 do + 55 °C; IP 20</t>
  </si>
  <si>
    <t>35822001014R</t>
  </si>
  <si>
    <t>jistič modulární jmen.proud 13,00 A; charakt. B; počet pólů 1; jmenovitá zkratová schopnost/230 V a.c. 10 kA; tepl.okolí -25 do + 55 °C; IP 20</t>
  </si>
  <si>
    <t>35822001015R</t>
  </si>
  <si>
    <t>jistič modulární jmen.proud 16,00 A; charakt. B; počet pólů 1; jmenovitá zkratová schopnost/230 V a.c. 10 kA; tepl.okolí -25 do + 55 °C; IP 20</t>
  </si>
  <si>
    <t>35822003015R</t>
  </si>
  <si>
    <t>jistič modulární systém s instalací na lištu; jmen.proud 16,00 A; charakt. B; počet pólů 3; jmenovitá zkratová schopnost/230 V a.c. 10 kA; tepl.okolí -25 do + 55 °C; IP 20</t>
  </si>
  <si>
    <t>358890405R</t>
  </si>
  <si>
    <t>chránič proudový; typ AC; jmen.proud 25,00 A; počet pólů 4; jmen.reziduální proud 30 mA; IP 20; tepl.okolí -5 do + 40 °C</t>
  </si>
  <si>
    <t>58541252</t>
  </si>
  <si>
    <t>Sádra stavební bilá         5 kg           bal.</t>
  </si>
  <si>
    <t>979097011R00</t>
  </si>
  <si>
    <t>Odvoz suti a vybouraných hmot na skládku pronájem kontejneru na suť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</si>
  <si>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</si>
  <si>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</si>
  <si>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</si>
  <si>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</si>
  <si>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</si>
  <si>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</si>
  <si>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</si>
  <si>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</si>
  <si>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</si>
  <si>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</si>
  <si>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979011211R00</t>
  </si>
  <si>
    <t>Svislá doprava suti a vybouraných hmot nošením za prvé podlaží nad základním podlažím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</si>
  <si>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</si>
  <si>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</si>
  <si>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</si>
  <si>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</si>
  <si>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</si>
  <si>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</si>
  <si>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</si>
  <si>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</si>
  <si>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</si>
  <si>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</si>
  <si>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stavební suti, skupina 17 09 04 z Katalogu odpadů</t>
  </si>
  <si>
    <t>RTS 20/ I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</si>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</sst>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0" fontId="17" fillId="0" borderId="0" xfId="0" applyFont="1" applyAlignment="1">
      <alignment horizontal="center" vertical="top" shrinkToFit="1"/>
    </xf>
    <xf numFmtId="164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4" fontId="18" fillId="0" borderId="0" xfId="0" applyNumberFormat="1" applyFont="1" applyAlignment="1">
      <alignment horizontal="center" vertical="top" wrapText="1" shrinkToFit="1"/>
    </xf>
    <xf numFmtId="164" fontId="18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4" fontId="17" fillId="4" borderId="0" xfId="0" applyNumberFormat="1" applyFont="1" applyFill="1" applyAlignment="1" applyProtection="1">
      <alignment vertical="top" shrinkToFit="1"/>
      <protection locked="0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1" t="s">
        <v>39</v>
      </c>
      <c r="B2" s="201"/>
      <c r="C2" s="201"/>
      <c r="D2" s="201"/>
      <c r="E2" s="201"/>
      <c r="F2" s="201"/>
      <c r="G2" s="201"/>
    </row>
  </sheetData>
  <sheetProtection password="DC93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3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6" t="s">
        <v>41</v>
      </c>
      <c r="C1" s="237"/>
      <c r="D1" s="237"/>
      <c r="E1" s="237"/>
      <c r="F1" s="237"/>
      <c r="G1" s="237"/>
      <c r="H1" s="237"/>
      <c r="I1" s="237"/>
      <c r="J1" s="238"/>
    </row>
    <row r="2" spans="1:15" ht="36" customHeight="1" x14ac:dyDescent="0.2">
      <c r="A2" s="2"/>
      <c r="B2" s="78" t="s">
        <v>22</v>
      </c>
      <c r="C2" s="79"/>
      <c r="D2" s="80" t="s">
        <v>49</v>
      </c>
      <c r="E2" s="242" t="s">
        <v>50</v>
      </c>
      <c r="F2" s="243"/>
      <c r="G2" s="243"/>
      <c r="H2" s="243"/>
      <c r="I2" s="243"/>
      <c r="J2" s="244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245" t="s">
        <v>46</v>
      </c>
      <c r="F3" s="246"/>
      <c r="G3" s="246"/>
      <c r="H3" s="246"/>
      <c r="I3" s="246"/>
      <c r="J3" s="247"/>
    </row>
    <row r="4" spans="1:15" ht="23.25" customHeight="1" x14ac:dyDescent="0.2">
      <c r="A4" s="76">
        <v>1640</v>
      </c>
      <c r="B4" s="83" t="s">
        <v>48</v>
      </c>
      <c r="C4" s="84"/>
      <c r="D4" s="85" t="s">
        <v>43</v>
      </c>
      <c r="E4" s="225" t="s">
        <v>44</v>
      </c>
      <c r="F4" s="226"/>
      <c r="G4" s="226"/>
      <c r="H4" s="226"/>
      <c r="I4" s="226"/>
      <c r="J4" s="227"/>
    </row>
    <row r="5" spans="1:15" ht="24" customHeight="1" x14ac:dyDescent="0.2">
      <c r="A5" s="2"/>
      <c r="B5" s="31" t="s">
        <v>42</v>
      </c>
      <c r="D5" s="230" t="s">
        <v>51</v>
      </c>
      <c r="E5" s="231"/>
      <c r="F5" s="231"/>
      <c r="G5" s="231"/>
      <c r="H5" s="18" t="s">
        <v>40</v>
      </c>
      <c r="I5" s="86" t="s">
        <v>55</v>
      </c>
      <c r="J5" s="8"/>
    </row>
    <row r="6" spans="1:15" ht="15.75" customHeight="1" x14ac:dyDescent="0.2">
      <c r="A6" s="2"/>
      <c r="B6" s="28"/>
      <c r="C6" s="55"/>
      <c r="D6" s="232" t="s">
        <v>52</v>
      </c>
      <c r="E6" s="233"/>
      <c r="F6" s="233"/>
      <c r="G6" s="233"/>
      <c r="H6" s="18" t="s">
        <v>34</v>
      </c>
      <c r="I6" s="86" t="s">
        <v>56</v>
      </c>
      <c r="J6" s="8"/>
    </row>
    <row r="7" spans="1:15" ht="15.75" customHeight="1" x14ac:dyDescent="0.2">
      <c r="A7" s="2"/>
      <c r="B7" s="29"/>
      <c r="C7" s="56"/>
      <c r="D7" s="77" t="s">
        <v>54</v>
      </c>
      <c r="E7" s="234" t="s">
        <v>53</v>
      </c>
      <c r="F7" s="235"/>
      <c r="G7" s="23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9"/>
      <c r="E11" s="249"/>
      <c r="F11" s="249"/>
      <c r="G11" s="249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24"/>
      <c r="E12" s="224"/>
      <c r="F12" s="224"/>
      <c r="G12" s="224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8"/>
      <c r="E13" s="228"/>
      <c r="F13" s="229"/>
      <c r="G13" s="22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8"/>
      <c r="F15" s="248"/>
      <c r="G15" s="250"/>
      <c r="H15" s="250"/>
      <c r="I15" s="250" t="s">
        <v>29</v>
      </c>
      <c r="J15" s="251"/>
    </row>
    <row r="16" spans="1:15" ht="23.25" customHeight="1" x14ac:dyDescent="0.2">
      <c r="A16" s="145" t="s">
        <v>24</v>
      </c>
      <c r="B16" s="38" t="s">
        <v>24</v>
      </c>
      <c r="C16" s="62"/>
      <c r="D16" s="63"/>
      <c r="E16" s="213"/>
      <c r="F16" s="214"/>
      <c r="G16" s="213"/>
      <c r="H16" s="214"/>
      <c r="I16" s="213">
        <f>SUMIF(F53:F79,A16,I53:I79)+SUMIF(F53:F79,"PSU",I53:I79)</f>
        <v>0</v>
      </c>
      <c r="J16" s="215"/>
    </row>
    <row r="17" spans="1:10" ht="23.25" customHeight="1" x14ac:dyDescent="0.2">
      <c r="A17" s="145" t="s">
        <v>25</v>
      </c>
      <c r="B17" s="38" t="s">
        <v>25</v>
      </c>
      <c r="C17" s="62"/>
      <c r="D17" s="63"/>
      <c r="E17" s="213"/>
      <c r="F17" s="214"/>
      <c r="G17" s="213"/>
      <c r="H17" s="214"/>
      <c r="I17" s="213">
        <f>SUMIF(F53:F79,A17,I53:I79)</f>
        <v>0</v>
      </c>
      <c r="J17" s="215"/>
    </row>
    <row r="18" spans="1:10" ht="23.25" customHeight="1" x14ac:dyDescent="0.2">
      <c r="A18" s="145" t="s">
        <v>26</v>
      </c>
      <c r="B18" s="38" t="s">
        <v>26</v>
      </c>
      <c r="C18" s="62"/>
      <c r="D18" s="63"/>
      <c r="E18" s="213"/>
      <c r="F18" s="214"/>
      <c r="G18" s="213"/>
      <c r="H18" s="214"/>
      <c r="I18" s="213">
        <f>SUMIF(F53:F79,A18,I53:I79)</f>
        <v>0</v>
      </c>
      <c r="J18" s="215"/>
    </row>
    <row r="19" spans="1:10" ht="23.25" customHeight="1" x14ac:dyDescent="0.2">
      <c r="A19" s="145" t="s">
        <v>124</v>
      </c>
      <c r="B19" s="38" t="s">
        <v>27</v>
      </c>
      <c r="C19" s="62"/>
      <c r="D19" s="63"/>
      <c r="E19" s="213"/>
      <c r="F19" s="214"/>
      <c r="G19" s="213"/>
      <c r="H19" s="214"/>
      <c r="I19" s="213">
        <f>SUMIF(F53:F79,A19,I53:I79)</f>
        <v>0</v>
      </c>
      <c r="J19" s="215"/>
    </row>
    <row r="20" spans="1:10" ht="23.25" customHeight="1" x14ac:dyDescent="0.2">
      <c r="A20" s="145" t="s">
        <v>125</v>
      </c>
      <c r="B20" s="38" t="s">
        <v>28</v>
      </c>
      <c r="C20" s="62"/>
      <c r="D20" s="63"/>
      <c r="E20" s="213"/>
      <c r="F20" s="214"/>
      <c r="G20" s="213"/>
      <c r="H20" s="214"/>
      <c r="I20" s="213">
        <f>SUMIF(F53:F79,A20,I53:I79)</f>
        <v>0</v>
      </c>
      <c r="J20" s="215"/>
    </row>
    <row r="21" spans="1:10" ht="23.25" customHeight="1" x14ac:dyDescent="0.2">
      <c r="A21" s="2"/>
      <c r="B21" s="48" t="s">
        <v>29</v>
      </c>
      <c r="C21" s="64"/>
      <c r="D21" s="65"/>
      <c r="E21" s="216"/>
      <c r="F21" s="252"/>
      <c r="G21" s="216"/>
      <c r="H21" s="252"/>
      <c r="I21" s="216">
        <f>SUM(I16:J20)</f>
        <v>0</v>
      </c>
      <c r="J21" s="21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211">
        <f>ZakladDPHSniVypocet</f>
        <v>0</v>
      </c>
      <c r="H23" s="212"/>
      <c r="I23" s="212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209">
        <f>I23*E23/100</f>
        <v>0</v>
      </c>
      <c r="H24" s="210"/>
      <c r="I24" s="210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11">
        <f>ZakladDPHZaklVypocet</f>
        <v>0</v>
      </c>
      <c r="H25" s="212"/>
      <c r="I25" s="212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9">
        <f>I25*E25/100</f>
        <v>0</v>
      </c>
      <c r="H26" s="240"/>
      <c r="I26" s="240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41">
        <f>CenaCelkemBezDPH-(ZakladDPHSni+ZakladDPHZakl)</f>
        <v>0</v>
      </c>
      <c r="H27" s="241"/>
      <c r="I27" s="241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9" t="s">
        <v>23</v>
      </c>
      <c r="C28" s="120"/>
      <c r="D28" s="120"/>
      <c r="E28" s="121"/>
      <c r="F28" s="122"/>
      <c r="G28" s="219">
        <f>A27</f>
        <v>0</v>
      </c>
      <c r="H28" s="219"/>
      <c r="I28" s="219"/>
      <c r="J28" s="123" t="str">
        <f t="shared" si="0"/>
        <v>CZK</v>
      </c>
    </row>
    <row r="29" spans="1:10" ht="27.75" hidden="1" customHeight="1" thickBot="1" x14ac:dyDescent="0.25">
      <c r="A29" s="2"/>
      <c r="B29" s="119" t="s">
        <v>35</v>
      </c>
      <c r="C29" s="124"/>
      <c r="D29" s="124"/>
      <c r="E29" s="124"/>
      <c r="F29" s="125"/>
      <c r="G29" s="218">
        <f>ZakladDPHSni+DPHSni+ZakladDPHZakl+DPHZakl+Zaokrouhleni</f>
        <v>0</v>
      </c>
      <c r="H29" s="218"/>
      <c r="I29" s="218"/>
      <c r="J29" s="126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0"/>
      <c r="E34" s="221"/>
      <c r="G34" s="222"/>
      <c r="H34" s="223"/>
      <c r="I34" s="223"/>
      <c r="J34" s="25"/>
    </row>
    <row r="35" spans="1:10" ht="12.75" customHeight="1" x14ac:dyDescent="0.2">
      <c r="A35" s="2"/>
      <c r="B35" s="2"/>
      <c r="D35" s="208" t="s">
        <v>2</v>
      </c>
      <c r="E35" s="20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37</v>
      </c>
      <c r="B38" s="96" t="s">
        <v>17</v>
      </c>
      <c r="C38" s="97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100" t="s">
        <v>1</v>
      </c>
      <c r="J38" s="101" t="s">
        <v>0</v>
      </c>
    </row>
    <row r="39" spans="1:10" ht="25.5" hidden="1" customHeight="1" x14ac:dyDescent="0.2">
      <c r="A39" s="91">
        <v>1</v>
      </c>
      <c r="B39" s="102" t="s">
        <v>57</v>
      </c>
      <c r="C39" s="204"/>
      <c r="D39" s="204"/>
      <c r="E39" s="204"/>
      <c r="F39" s="103">
        <f>'SO01 A Pol'!AE386</f>
        <v>0</v>
      </c>
      <c r="G39" s="104">
        <f>'SO01 A Pol'!AF386</f>
        <v>0</v>
      </c>
      <c r="H39" s="105"/>
      <c r="I39" s="106">
        <f>F39+G39+H39</f>
        <v>0</v>
      </c>
      <c r="J39" s="107" t="str">
        <f>IF(CenaCelkemVypocet=0,"",I39/CenaCelkemVypocet*100)</f>
        <v/>
      </c>
    </row>
    <row r="40" spans="1:10" ht="25.5" hidden="1" customHeight="1" x14ac:dyDescent="0.2">
      <c r="A40" s="91">
        <v>2</v>
      </c>
      <c r="B40" s="108"/>
      <c r="C40" s="205" t="s">
        <v>58</v>
      </c>
      <c r="D40" s="205"/>
      <c r="E40" s="205"/>
      <c r="F40" s="109"/>
      <c r="G40" s="110"/>
      <c r="H40" s="110"/>
      <c r="I40" s="111"/>
      <c r="J40" s="112"/>
    </row>
    <row r="41" spans="1:10" ht="25.5" hidden="1" customHeight="1" x14ac:dyDescent="0.2">
      <c r="A41" s="91">
        <v>2</v>
      </c>
      <c r="B41" s="108" t="s">
        <v>45</v>
      </c>
      <c r="C41" s="205" t="s">
        <v>46</v>
      </c>
      <c r="D41" s="205"/>
      <c r="E41" s="205"/>
      <c r="F41" s="109">
        <f>'SO01 A Pol'!AE386</f>
        <v>0</v>
      </c>
      <c r="G41" s="110">
        <f>'SO01 A Pol'!AF386</f>
        <v>0</v>
      </c>
      <c r="H41" s="110"/>
      <c r="I41" s="111">
        <f>F41+G41+H41</f>
        <v>0</v>
      </c>
      <c r="J41" s="112" t="str">
        <f>IF(CenaCelkemVypocet=0,"",I41/CenaCelkemVypocet*100)</f>
        <v/>
      </c>
    </row>
    <row r="42" spans="1:10" ht="25.5" hidden="1" customHeight="1" x14ac:dyDescent="0.2">
      <c r="A42" s="91">
        <v>3</v>
      </c>
      <c r="B42" s="113" t="s">
        <v>43</v>
      </c>
      <c r="C42" s="204" t="s">
        <v>44</v>
      </c>
      <c r="D42" s="204"/>
      <c r="E42" s="204"/>
      <c r="F42" s="114">
        <f>'SO01 A Pol'!AE386</f>
        <v>0</v>
      </c>
      <c r="G42" s="105">
        <f>'SO01 A Pol'!AF386</f>
        <v>0</v>
      </c>
      <c r="H42" s="105"/>
      <c r="I42" s="106">
        <f>F42+G42+H42</f>
        <v>0</v>
      </c>
      <c r="J42" s="107" t="str">
        <f>IF(CenaCelkemVypocet=0,"",I42/CenaCelkemVypocet*100)</f>
        <v/>
      </c>
    </row>
    <row r="43" spans="1:10" ht="25.5" hidden="1" customHeight="1" x14ac:dyDescent="0.2">
      <c r="A43" s="91"/>
      <c r="B43" s="206" t="s">
        <v>59</v>
      </c>
      <c r="C43" s="207"/>
      <c r="D43" s="207"/>
      <c r="E43" s="207"/>
      <c r="F43" s="115">
        <f>SUMIF(A39:A42,"=1",F39:F42)</f>
        <v>0</v>
      </c>
      <c r="G43" s="116">
        <f>SUMIF(A39:A42,"=1",G39:G42)</f>
        <v>0</v>
      </c>
      <c r="H43" s="116">
        <f>SUMIF(A39:A42,"=1",H39:H42)</f>
        <v>0</v>
      </c>
      <c r="I43" s="117">
        <f>SUMIF(A39:A42,"=1",I39:I42)</f>
        <v>0</v>
      </c>
      <c r="J43" s="118">
        <f>SUMIF(A39:A42,"=1",J39:J42)</f>
        <v>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7" spans="1:10" x14ac:dyDescent="0.2">
      <c r="A47" t="s">
        <v>65</v>
      </c>
      <c r="B47" t="s">
        <v>66</v>
      </c>
    </row>
    <row r="50" spans="1:10" ht="15.75" x14ac:dyDescent="0.25">
      <c r="B50" s="127" t="s">
        <v>67</v>
      </c>
    </row>
    <row r="52" spans="1:10" ht="25.5" customHeight="1" x14ac:dyDescent="0.2">
      <c r="A52" s="129"/>
      <c r="B52" s="132" t="s">
        <v>17</v>
      </c>
      <c r="C52" s="132" t="s">
        <v>5</v>
      </c>
      <c r="D52" s="133"/>
      <c r="E52" s="133"/>
      <c r="F52" s="134" t="s">
        <v>68</v>
      </c>
      <c r="G52" s="134"/>
      <c r="H52" s="134"/>
      <c r="I52" s="134" t="s">
        <v>29</v>
      </c>
      <c r="J52" s="134" t="s">
        <v>0</v>
      </c>
    </row>
    <row r="53" spans="1:10" ht="36.75" customHeight="1" x14ac:dyDescent="0.2">
      <c r="A53" s="130"/>
      <c r="B53" s="135" t="s">
        <v>69</v>
      </c>
      <c r="C53" s="202" t="s">
        <v>70</v>
      </c>
      <c r="D53" s="203"/>
      <c r="E53" s="203"/>
      <c r="F53" s="141" t="s">
        <v>24</v>
      </c>
      <c r="G53" s="142"/>
      <c r="H53" s="142"/>
      <c r="I53" s="142">
        <f>'SO01 A Pol'!G8</f>
        <v>0</v>
      </c>
      <c r="J53" s="139" t="str">
        <f>IF(I80=0,"",I53/I80*100)</f>
        <v/>
      </c>
    </row>
    <row r="54" spans="1:10" ht="36.75" customHeight="1" x14ac:dyDescent="0.2">
      <c r="A54" s="130"/>
      <c r="B54" s="135" t="s">
        <v>71</v>
      </c>
      <c r="C54" s="202" t="s">
        <v>72</v>
      </c>
      <c r="D54" s="203"/>
      <c r="E54" s="203"/>
      <c r="F54" s="141" t="s">
        <v>24</v>
      </c>
      <c r="G54" s="142"/>
      <c r="H54" s="142"/>
      <c r="I54" s="142">
        <f>'SO01 A Pol'!G14</f>
        <v>0</v>
      </c>
      <c r="J54" s="139" t="str">
        <f>IF(I80=0,"",I54/I80*100)</f>
        <v/>
      </c>
    </row>
    <row r="55" spans="1:10" ht="36.75" customHeight="1" x14ac:dyDescent="0.2">
      <c r="A55" s="130"/>
      <c r="B55" s="135" t="s">
        <v>73</v>
      </c>
      <c r="C55" s="202" t="s">
        <v>74</v>
      </c>
      <c r="D55" s="203"/>
      <c r="E55" s="203"/>
      <c r="F55" s="141" t="s">
        <v>24</v>
      </c>
      <c r="G55" s="142"/>
      <c r="H55" s="142"/>
      <c r="I55" s="142">
        <f>'SO01 A Pol'!G57</f>
        <v>0</v>
      </c>
      <c r="J55" s="139" t="str">
        <f>IF(I80=0,"",I55/I80*100)</f>
        <v/>
      </c>
    </row>
    <row r="56" spans="1:10" ht="36.75" customHeight="1" x14ac:dyDescent="0.2">
      <c r="A56" s="130"/>
      <c r="B56" s="135" t="s">
        <v>75</v>
      </c>
      <c r="C56" s="202" t="s">
        <v>76</v>
      </c>
      <c r="D56" s="203"/>
      <c r="E56" s="203"/>
      <c r="F56" s="141" t="s">
        <v>24</v>
      </c>
      <c r="G56" s="142"/>
      <c r="H56" s="142"/>
      <c r="I56" s="142">
        <f>'SO01 A Pol'!G60</f>
        <v>0</v>
      </c>
      <c r="J56" s="139" t="str">
        <f>IF(I80=0,"",I56/I80*100)</f>
        <v/>
      </c>
    </row>
    <row r="57" spans="1:10" ht="36.75" customHeight="1" x14ac:dyDescent="0.2">
      <c r="A57" s="130"/>
      <c r="B57" s="135" t="s">
        <v>77</v>
      </c>
      <c r="C57" s="202" t="s">
        <v>78</v>
      </c>
      <c r="D57" s="203"/>
      <c r="E57" s="203"/>
      <c r="F57" s="141" t="s">
        <v>24</v>
      </c>
      <c r="G57" s="142"/>
      <c r="H57" s="142"/>
      <c r="I57" s="142">
        <f>'SO01 A Pol'!G64</f>
        <v>0</v>
      </c>
      <c r="J57" s="139" t="str">
        <f>IF(I80=0,"",I57/I80*100)</f>
        <v/>
      </c>
    </row>
    <row r="58" spans="1:10" ht="36.75" customHeight="1" x14ac:dyDescent="0.2">
      <c r="A58" s="130"/>
      <c r="B58" s="135" t="s">
        <v>79</v>
      </c>
      <c r="C58" s="202" t="s">
        <v>80</v>
      </c>
      <c r="D58" s="203"/>
      <c r="E58" s="203"/>
      <c r="F58" s="141" t="s">
        <v>24</v>
      </c>
      <c r="G58" s="142"/>
      <c r="H58" s="142"/>
      <c r="I58" s="142">
        <f>'SO01 A Pol'!G70</f>
        <v>0</v>
      </c>
      <c r="J58" s="139" t="str">
        <f>IF(I80=0,"",I58/I80*100)</f>
        <v/>
      </c>
    </row>
    <row r="59" spans="1:10" ht="36.75" customHeight="1" x14ac:dyDescent="0.2">
      <c r="A59" s="130"/>
      <c r="B59" s="135" t="s">
        <v>81</v>
      </c>
      <c r="C59" s="202" t="s">
        <v>82</v>
      </c>
      <c r="D59" s="203"/>
      <c r="E59" s="203"/>
      <c r="F59" s="141" t="s">
        <v>24</v>
      </c>
      <c r="G59" s="142"/>
      <c r="H59" s="142"/>
      <c r="I59" s="142">
        <f>'SO01 A Pol'!G73</f>
        <v>0</v>
      </c>
      <c r="J59" s="139" t="str">
        <f>IF(I80=0,"",I59/I80*100)</f>
        <v/>
      </c>
    </row>
    <row r="60" spans="1:10" ht="36.75" customHeight="1" x14ac:dyDescent="0.2">
      <c r="A60" s="130"/>
      <c r="B60" s="135" t="s">
        <v>83</v>
      </c>
      <c r="C60" s="202" t="s">
        <v>84</v>
      </c>
      <c r="D60" s="203"/>
      <c r="E60" s="203"/>
      <c r="F60" s="141" t="s">
        <v>24</v>
      </c>
      <c r="G60" s="142"/>
      <c r="H60" s="142"/>
      <c r="I60" s="142">
        <f>'SO01 A Pol'!G113</f>
        <v>0</v>
      </c>
      <c r="J60" s="139" t="str">
        <f>IF(I80=0,"",I60/I80*100)</f>
        <v/>
      </c>
    </row>
    <row r="61" spans="1:10" ht="36.75" customHeight="1" x14ac:dyDescent="0.2">
      <c r="A61" s="130"/>
      <c r="B61" s="135" t="s">
        <v>85</v>
      </c>
      <c r="C61" s="202" t="s">
        <v>86</v>
      </c>
      <c r="D61" s="203"/>
      <c r="E61" s="203"/>
      <c r="F61" s="141" t="s">
        <v>25</v>
      </c>
      <c r="G61" s="142"/>
      <c r="H61" s="142"/>
      <c r="I61" s="142">
        <f>'SO01 A Pol'!G116</f>
        <v>0</v>
      </c>
      <c r="J61" s="139" t="str">
        <f>IF(I80=0,"",I61/I80*100)</f>
        <v/>
      </c>
    </row>
    <row r="62" spans="1:10" ht="36.75" customHeight="1" x14ac:dyDescent="0.2">
      <c r="A62" s="130"/>
      <c r="B62" s="135" t="s">
        <v>87</v>
      </c>
      <c r="C62" s="202" t="s">
        <v>88</v>
      </c>
      <c r="D62" s="203"/>
      <c r="E62" s="203"/>
      <c r="F62" s="141" t="s">
        <v>25</v>
      </c>
      <c r="G62" s="142"/>
      <c r="H62" s="142"/>
      <c r="I62" s="142">
        <f>'SO01 A Pol'!G123</f>
        <v>0</v>
      </c>
      <c r="J62" s="139" t="str">
        <f>IF(I80=0,"",I62/I80*100)</f>
        <v/>
      </c>
    </row>
    <row r="63" spans="1:10" ht="36.75" customHeight="1" x14ac:dyDescent="0.2">
      <c r="A63" s="130"/>
      <c r="B63" s="135" t="s">
        <v>89</v>
      </c>
      <c r="C63" s="202" t="s">
        <v>90</v>
      </c>
      <c r="D63" s="203"/>
      <c r="E63" s="203"/>
      <c r="F63" s="141" t="s">
        <v>25</v>
      </c>
      <c r="G63" s="142"/>
      <c r="H63" s="142"/>
      <c r="I63" s="142">
        <f>'SO01 A Pol'!G133</f>
        <v>0</v>
      </c>
      <c r="J63" s="139" t="str">
        <f>IF(I80=0,"",I63/I80*100)</f>
        <v/>
      </c>
    </row>
    <row r="64" spans="1:10" ht="36.75" customHeight="1" x14ac:dyDescent="0.2">
      <c r="A64" s="130"/>
      <c r="B64" s="135" t="s">
        <v>91</v>
      </c>
      <c r="C64" s="202" t="s">
        <v>92</v>
      </c>
      <c r="D64" s="203"/>
      <c r="E64" s="203"/>
      <c r="F64" s="141" t="s">
        <v>25</v>
      </c>
      <c r="G64" s="142"/>
      <c r="H64" s="142"/>
      <c r="I64" s="142">
        <f>'SO01 A Pol'!G138</f>
        <v>0</v>
      </c>
      <c r="J64" s="139" t="str">
        <f>IF(I80=0,"",I64/I80*100)</f>
        <v/>
      </c>
    </row>
    <row r="65" spans="1:10" ht="36.75" customHeight="1" x14ac:dyDescent="0.2">
      <c r="A65" s="130"/>
      <c r="B65" s="135" t="s">
        <v>93</v>
      </c>
      <c r="C65" s="202" t="s">
        <v>94</v>
      </c>
      <c r="D65" s="203"/>
      <c r="E65" s="203"/>
      <c r="F65" s="141" t="s">
        <v>25</v>
      </c>
      <c r="G65" s="142"/>
      <c r="H65" s="142"/>
      <c r="I65" s="142">
        <f>'SO01 A Pol'!G140</f>
        <v>0</v>
      </c>
      <c r="J65" s="139" t="str">
        <f>IF(I80=0,"",I65/I80*100)</f>
        <v/>
      </c>
    </row>
    <row r="66" spans="1:10" ht="36.75" customHeight="1" x14ac:dyDescent="0.2">
      <c r="A66" s="130"/>
      <c r="B66" s="135" t="s">
        <v>95</v>
      </c>
      <c r="C66" s="202" t="s">
        <v>96</v>
      </c>
      <c r="D66" s="203"/>
      <c r="E66" s="203"/>
      <c r="F66" s="141" t="s">
        <v>25</v>
      </c>
      <c r="G66" s="142"/>
      <c r="H66" s="142"/>
      <c r="I66" s="142">
        <f>'SO01 A Pol'!G177</f>
        <v>0</v>
      </c>
      <c r="J66" s="139" t="str">
        <f>IF(I80=0,"",I66/I80*100)</f>
        <v/>
      </c>
    </row>
    <row r="67" spans="1:10" ht="36.75" customHeight="1" x14ac:dyDescent="0.2">
      <c r="A67" s="130"/>
      <c r="B67" s="135" t="s">
        <v>97</v>
      </c>
      <c r="C67" s="202" t="s">
        <v>98</v>
      </c>
      <c r="D67" s="203"/>
      <c r="E67" s="203"/>
      <c r="F67" s="141" t="s">
        <v>25</v>
      </c>
      <c r="G67" s="142"/>
      <c r="H67" s="142"/>
      <c r="I67" s="142">
        <f>'SO01 A Pol'!G188</f>
        <v>0</v>
      </c>
      <c r="J67" s="139" t="str">
        <f>IF(I80=0,"",I67/I80*100)</f>
        <v/>
      </c>
    </row>
    <row r="68" spans="1:10" ht="36.75" customHeight="1" x14ac:dyDescent="0.2">
      <c r="A68" s="130"/>
      <c r="B68" s="135" t="s">
        <v>99</v>
      </c>
      <c r="C68" s="202" t="s">
        <v>100</v>
      </c>
      <c r="D68" s="203"/>
      <c r="E68" s="203"/>
      <c r="F68" s="141" t="s">
        <v>25</v>
      </c>
      <c r="G68" s="142"/>
      <c r="H68" s="142"/>
      <c r="I68" s="142">
        <f>'SO01 A Pol'!G190</f>
        <v>0</v>
      </c>
      <c r="J68" s="139" t="str">
        <f>IF(I80=0,"",I68/I80*100)</f>
        <v/>
      </c>
    </row>
    <row r="69" spans="1:10" ht="36.75" customHeight="1" x14ac:dyDescent="0.2">
      <c r="A69" s="130"/>
      <c r="B69" s="135" t="s">
        <v>101</v>
      </c>
      <c r="C69" s="202" t="s">
        <v>102</v>
      </c>
      <c r="D69" s="203"/>
      <c r="E69" s="203"/>
      <c r="F69" s="141" t="s">
        <v>25</v>
      </c>
      <c r="G69" s="142"/>
      <c r="H69" s="142"/>
      <c r="I69" s="142">
        <f>'SO01 A Pol'!G201</f>
        <v>0</v>
      </c>
      <c r="J69" s="139" t="str">
        <f>IF(I80=0,"",I69/I80*100)</f>
        <v/>
      </c>
    </row>
    <row r="70" spans="1:10" ht="36.75" customHeight="1" x14ac:dyDescent="0.2">
      <c r="A70" s="130"/>
      <c r="B70" s="135" t="s">
        <v>103</v>
      </c>
      <c r="C70" s="202" t="s">
        <v>104</v>
      </c>
      <c r="D70" s="203"/>
      <c r="E70" s="203"/>
      <c r="F70" s="141" t="s">
        <v>25</v>
      </c>
      <c r="G70" s="142"/>
      <c r="H70" s="142"/>
      <c r="I70" s="142">
        <f>'SO01 A Pol'!G206</f>
        <v>0</v>
      </c>
      <c r="J70" s="139" t="str">
        <f>IF(I80=0,"",I70/I80*100)</f>
        <v/>
      </c>
    </row>
    <row r="71" spans="1:10" ht="36.75" customHeight="1" x14ac:dyDescent="0.2">
      <c r="A71" s="130"/>
      <c r="B71" s="135" t="s">
        <v>105</v>
      </c>
      <c r="C71" s="202" t="s">
        <v>106</v>
      </c>
      <c r="D71" s="203"/>
      <c r="E71" s="203"/>
      <c r="F71" s="141" t="s">
        <v>25</v>
      </c>
      <c r="G71" s="142"/>
      <c r="H71" s="142"/>
      <c r="I71" s="142">
        <f>'SO01 A Pol'!G231</f>
        <v>0</v>
      </c>
      <c r="J71" s="139" t="str">
        <f>IF(I80=0,"",I71/I80*100)</f>
        <v/>
      </c>
    </row>
    <row r="72" spans="1:10" ht="36.75" customHeight="1" x14ac:dyDescent="0.2">
      <c r="A72" s="130"/>
      <c r="B72" s="135" t="s">
        <v>107</v>
      </c>
      <c r="C72" s="202" t="s">
        <v>108</v>
      </c>
      <c r="D72" s="203"/>
      <c r="E72" s="203"/>
      <c r="F72" s="141" t="s">
        <v>25</v>
      </c>
      <c r="G72" s="142"/>
      <c r="H72" s="142"/>
      <c r="I72" s="142">
        <f>'SO01 A Pol'!G259</f>
        <v>0</v>
      </c>
      <c r="J72" s="139" t="str">
        <f>IF(I80=0,"",I72/I80*100)</f>
        <v/>
      </c>
    </row>
    <row r="73" spans="1:10" ht="36.75" customHeight="1" x14ac:dyDescent="0.2">
      <c r="A73" s="130"/>
      <c r="B73" s="135" t="s">
        <v>109</v>
      </c>
      <c r="C73" s="202" t="s">
        <v>110</v>
      </c>
      <c r="D73" s="203"/>
      <c r="E73" s="203"/>
      <c r="F73" s="141" t="s">
        <v>25</v>
      </c>
      <c r="G73" s="142"/>
      <c r="H73" s="142"/>
      <c r="I73" s="142">
        <f>'SO01 A Pol'!G264</f>
        <v>0</v>
      </c>
      <c r="J73" s="139" t="str">
        <f>IF(I80=0,"",I73/I80*100)</f>
        <v/>
      </c>
    </row>
    <row r="74" spans="1:10" ht="36.75" customHeight="1" x14ac:dyDescent="0.2">
      <c r="A74" s="130"/>
      <c r="B74" s="135" t="s">
        <v>111</v>
      </c>
      <c r="C74" s="202" t="s">
        <v>112</v>
      </c>
      <c r="D74" s="203"/>
      <c r="E74" s="203"/>
      <c r="F74" s="141" t="s">
        <v>25</v>
      </c>
      <c r="G74" s="142"/>
      <c r="H74" s="142"/>
      <c r="I74" s="142">
        <f>'SO01 A Pol'!G289</f>
        <v>0</v>
      </c>
      <c r="J74" s="139" t="str">
        <f>IF(I80=0,"",I74/I80*100)</f>
        <v/>
      </c>
    </row>
    <row r="75" spans="1:10" ht="36.75" customHeight="1" x14ac:dyDescent="0.2">
      <c r="A75" s="130"/>
      <c r="B75" s="135" t="s">
        <v>113</v>
      </c>
      <c r="C75" s="202" t="s">
        <v>114</v>
      </c>
      <c r="D75" s="203"/>
      <c r="E75" s="203"/>
      <c r="F75" s="141" t="s">
        <v>25</v>
      </c>
      <c r="G75" s="142"/>
      <c r="H75" s="142"/>
      <c r="I75" s="142">
        <f>'SO01 A Pol'!G307</f>
        <v>0</v>
      </c>
      <c r="J75" s="139" t="str">
        <f>IF(I80=0,"",I75/I80*100)</f>
        <v/>
      </c>
    </row>
    <row r="76" spans="1:10" ht="36.75" customHeight="1" x14ac:dyDescent="0.2">
      <c r="A76" s="130"/>
      <c r="B76" s="135" t="s">
        <v>115</v>
      </c>
      <c r="C76" s="202" t="s">
        <v>116</v>
      </c>
      <c r="D76" s="203"/>
      <c r="E76" s="203"/>
      <c r="F76" s="141" t="s">
        <v>25</v>
      </c>
      <c r="G76" s="142"/>
      <c r="H76" s="142"/>
      <c r="I76" s="142">
        <f>'SO01 A Pol'!G310</f>
        <v>0</v>
      </c>
      <c r="J76" s="139" t="str">
        <f>IF(I80=0,"",I76/I80*100)</f>
        <v/>
      </c>
    </row>
    <row r="77" spans="1:10" ht="36.75" customHeight="1" x14ac:dyDescent="0.2">
      <c r="A77" s="130"/>
      <c r="B77" s="135" t="s">
        <v>117</v>
      </c>
      <c r="C77" s="202" t="s">
        <v>118</v>
      </c>
      <c r="D77" s="203"/>
      <c r="E77" s="203"/>
      <c r="F77" s="141" t="s">
        <v>25</v>
      </c>
      <c r="G77" s="142"/>
      <c r="H77" s="142"/>
      <c r="I77" s="142">
        <f>'SO01 A Pol'!G326</f>
        <v>0</v>
      </c>
      <c r="J77" s="139" t="str">
        <f>IF(I80=0,"",I77/I80*100)</f>
        <v/>
      </c>
    </row>
    <row r="78" spans="1:10" ht="36.75" customHeight="1" x14ac:dyDescent="0.2">
      <c r="A78" s="130"/>
      <c r="B78" s="135" t="s">
        <v>119</v>
      </c>
      <c r="C78" s="202" t="s">
        <v>120</v>
      </c>
      <c r="D78" s="203"/>
      <c r="E78" s="203"/>
      <c r="F78" s="141" t="s">
        <v>26</v>
      </c>
      <c r="G78" s="142"/>
      <c r="H78" s="142"/>
      <c r="I78" s="142">
        <f>'SO01 A Pol'!G329</f>
        <v>0</v>
      </c>
      <c r="J78" s="139" t="str">
        <f>IF(I80=0,"",I78/I80*100)</f>
        <v/>
      </c>
    </row>
    <row r="79" spans="1:10" ht="36.75" customHeight="1" x14ac:dyDescent="0.2">
      <c r="A79" s="130"/>
      <c r="B79" s="135" t="s">
        <v>121</v>
      </c>
      <c r="C79" s="202" t="s">
        <v>122</v>
      </c>
      <c r="D79" s="203"/>
      <c r="E79" s="203"/>
      <c r="F79" s="141" t="s">
        <v>123</v>
      </c>
      <c r="G79" s="142"/>
      <c r="H79" s="142"/>
      <c r="I79" s="142">
        <f>'SO01 A Pol'!G370</f>
        <v>0</v>
      </c>
      <c r="J79" s="139" t="str">
        <f>IF(I80=0,"",I79/I80*100)</f>
        <v/>
      </c>
    </row>
    <row r="80" spans="1:10" ht="25.5" customHeight="1" x14ac:dyDescent="0.2">
      <c r="A80" s="131"/>
      <c r="B80" s="136" t="s">
        <v>1</v>
      </c>
      <c r="C80" s="137"/>
      <c r="D80" s="138"/>
      <c r="E80" s="138"/>
      <c r="F80" s="143"/>
      <c r="G80" s="144"/>
      <c r="H80" s="144"/>
      <c r="I80" s="144">
        <f>SUM(I53:I79)</f>
        <v>0</v>
      </c>
      <c r="J80" s="140">
        <f>SUM(J53:J79)</f>
        <v>0</v>
      </c>
    </row>
    <row r="81" spans="6:10" x14ac:dyDescent="0.2">
      <c r="F81" s="89"/>
      <c r="G81" s="89"/>
      <c r="H81" s="89"/>
      <c r="I81" s="89"/>
      <c r="J81" s="90"/>
    </row>
    <row r="82" spans="6:10" x14ac:dyDescent="0.2">
      <c r="F82" s="89"/>
      <c r="G82" s="89"/>
      <c r="H82" s="89"/>
      <c r="I82" s="89"/>
      <c r="J82" s="90"/>
    </row>
    <row r="83" spans="6:10" x14ac:dyDescent="0.2">
      <c r="F83" s="89"/>
      <c r="G83" s="89"/>
      <c r="H83" s="89"/>
      <c r="I83" s="89"/>
      <c r="J83" s="90"/>
    </row>
  </sheetData>
  <sheetProtection password="DC9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8:E78"/>
    <mergeCell ref="C79:E79"/>
    <mergeCell ref="C73:E73"/>
    <mergeCell ref="C74:E74"/>
    <mergeCell ref="C75:E75"/>
    <mergeCell ref="C76:E76"/>
    <mergeCell ref="C77:E7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3" t="s">
        <v>6</v>
      </c>
      <c r="B1" s="253"/>
      <c r="C1" s="254"/>
      <c r="D1" s="253"/>
      <c r="E1" s="253"/>
      <c r="F1" s="253"/>
      <c r="G1" s="253"/>
    </row>
    <row r="2" spans="1:7" ht="24.95" customHeight="1" x14ac:dyDescent="0.2">
      <c r="A2" s="50" t="s">
        <v>7</v>
      </c>
      <c r="B2" s="49"/>
      <c r="C2" s="255"/>
      <c r="D2" s="255"/>
      <c r="E2" s="255"/>
      <c r="F2" s="255"/>
      <c r="G2" s="256"/>
    </row>
    <row r="3" spans="1:7" ht="24.95" customHeight="1" x14ac:dyDescent="0.2">
      <c r="A3" s="50" t="s">
        <v>8</v>
      </c>
      <c r="B3" s="49"/>
      <c r="C3" s="255"/>
      <c r="D3" s="255"/>
      <c r="E3" s="255"/>
      <c r="F3" s="255"/>
      <c r="G3" s="256"/>
    </row>
    <row r="4" spans="1:7" ht="24.95" customHeight="1" x14ac:dyDescent="0.2">
      <c r="A4" s="50" t="s">
        <v>9</v>
      </c>
      <c r="B4" s="49"/>
      <c r="C4" s="255"/>
      <c r="D4" s="255"/>
      <c r="E4" s="255"/>
      <c r="F4" s="255"/>
      <c r="G4" s="256"/>
    </row>
    <row r="5" spans="1:7" x14ac:dyDescent="0.2">
      <c r="B5" s="4"/>
      <c r="C5" s="5"/>
      <c r="D5" s="6"/>
    </row>
  </sheetData>
  <sheetProtection password="DC9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8" customWidth="1"/>
    <col min="3" max="3" width="63.28515625" style="128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126</v>
      </c>
      <c r="B1" s="265"/>
      <c r="C1" s="265"/>
      <c r="D1" s="265"/>
      <c r="E1" s="265"/>
      <c r="F1" s="265"/>
      <c r="G1" s="265"/>
      <c r="AG1" t="s">
        <v>127</v>
      </c>
    </row>
    <row r="2" spans="1:60" ht="25.15" customHeight="1" x14ac:dyDescent="0.2">
      <c r="A2" s="146" t="s">
        <v>7</v>
      </c>
      <c r="B2" s="49" t="s">
        <v>49</v>
      </c>
      <c r="C2" s="266" t="s">
        <v>50</v>
      </c>
      <c r="D2" s="267"/>
      <c r="E2" s="267"/>
      <c r="F2" s="267"/>
      <c r="G2" s="268"/>
      <c r="AG2" t="s">
        <v>128</v>
      </c>
    </row>
    <row r="3" spans="1:60" ht="25.15" customHeight="1" x14ac:dyDescent="0.2">
      <c r="A3" s="146" t="s">
        <v>8</v>
      </c>
      <c r="B3" s="49" t="s">
        <v>45</v>
      </c>
      <c r="C3" s="266" t="s">
        <v>46</v>
      </c>
      <c r="D3" s="267"/>
      <c r="E3" s="267"/>
      <c r="F3" s="267"/>
      <c r="G3" s="268"/>
      <c r="AC3" s="128" t="s">
        <v>128</v>
      </c>
      <c r="AG3" t="s">
        <v>129</v>
      </c>
    </row>
    <row r="4" spans="1:60" ht="25.15" customHeight="1" x14ac:dyDescent="0.2">
      <c r="A4" s="147" t="s">
        <v>9</v>
      </c>
      <c r="B4" s="148" t="s">
        <v>43</v>
      </c>
      <c r="C4" s="269" t="s">
        <v>44</v>
      </c>
      <c r="D4" s="270"/>
      <c r="E4" s="270"/>
      <c r="F4" s="270"/>
      <c r="G4" s="271"/>
      <c r="AG4" t="s">
        <v>130</v>
      </c>
    </row>
    <row r="5" spans="1:60" x14ac:dyDescent="0.2">
      <c r="D5" s="10"/>
    </row>
    <row r="6" spans="1:60" ht="38.25" x14ac:dyDescent="0.2">
      <c r="A6" s="150" t="s">
        <v>131</v>
      </c>
      <c r="B6" s="152" t="s">
        <v>132</v>
      </c>
      <c r="C6" s="152" t="s">
        <v>133</v>
      </c>
      <c r="D6" s="151" t="s">
        <v>134</v>
      </c>
      <c r="E6" s="150" t="s">
        <v>135</v>
      </c>
      <c r="F6" s="149" t="s">
        <v>136</v>
      </c>
      <c r="G6" s="150" t="s">
        <v>29</v>
      </c>
      <c r="H6" s="153" t="s">
        <v>30</v>
      </c>
      <c r="I6" s="153" t="s">
        <v>137</v>
      </c>
      <c r="J6" s="153" t="s">
        <v>31</v>
      </c>
      <c r="K6" s="153" t="s">
        <v>138</v>
      </c>
      <c r="L6" s="153" t="s">
        <v>139</v>
      </c>
      <c r="M6" s="153" t="s">
        <v>140</v>
      </c>
      <c r="N6" s="153" t="s">
        <v>141</v>
      </c>
      <c r="O6" s="153" t="s">
        <v>142</v>
      </c>
      <c r="P6" s="153" t="s">
        <v>143</v>
      </c>
      <c r="Q6" s="153" t="s">
        <v>144</v>
      </c>
      <c r="R6" s="153" t="s">
        <v>145</v>
      </c>
      <c r="S6" s="153" t="s">
        <v>146</v>
      </c>
      <c r="T6" s="153" t="s">
        <v>147</v>
      </c>
      <c r="U6" s="153" t="s">
        <v>148</v>
      </c>
      <c r="V6" s="153" t="s">
        <v>149</v>
      </c>
      <c r="W6" s="153" t="s">
        <v>150</v>
      </c>
      <c r="X6" s="153" t="s">
        <v>151</v>
      </c>
    </row>
    <row r="7" spans="1:60" hidden="1" x14ac:dyDescent="0.2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5"/>
      <c r="O7" s="155"/>
      <c r="P7" s="155"/>
      <c r="Q7" s="155"/>
      <c r="R7" s="156"/>
      <c r="S7" s="156"/>
      <c r="T7" s="156"/>
      <c r="U7" s="156"/>
      <c r="V7" s="156"/>
      <c r="W7" s="156"/>
      <c r="X7" s="156"/>
    </row>
    <row r="8" spans="1:60" x14ac:dyDescent="0.2">
      <c r="A8" s="170" t="s">
        <v>152</v>
      </c>
      <c r="B8" s="171" t="s">
        <v>69</v>
      </c>
      <c r="C8" s="193" t="s">
        <v>70</v>
      </c>
      <c r="D8" s="172"/>
      <c r="E8" s="173"/>
      <c r="F8" s="174"/>
      <c r="G8" s="174">
        <f>SUMIF(AG9:AG13,"&lt;&gt;NOR",G9:G13)</f>
        <v>0</v>
      </c>
      <c r="H8" s="174"/>
      <c r="I8" s="174">
        <f>SUM(I9:I13)</f>
        <v>0</v>
      </c>
      <c r="J8" s="174"/>
      <c r="K8" s="174">
        <f>SUM(K9:K13)</f>
        <v>0</v>
      </c>
      <c r="L8" s="174"/>
      <c r="M8" s="174">
        <f>SUM(M9:M13)</f>
        <v>0</v>
      </c>
      <c r="N8" s="173"/>
      <c r="O8" s="173">
        <f>SUM(O9:O13)</f>
        <v>0.12000000000000001</v>
      </c>
      <c r="P8" s="173"/>
      <c r="Q8" s="173">
        <f>SUM(Q9:Q13)</f>
        <v>0</v>
      </c>
      <c r="R8" s="174"/>
      <c r="S8" s="174"/>
      <c r="T8" s="175"/>
      <c r="U8" s="169"/>
      <c r="V8" s="169">
        <f>SUM(V9:V13)</f>
        <v>3.4800000000000004</v>
      </c>
      <c r="W8" s="169"/>
      <c r="X8" s="169"/>
      <c r="AG8" t="s">
        <v>153</v>
      </c>
    </row>
    <row r="9" spans="1:60" ht="22.5" outlineLevel="1" x14ac:dyDescent="0.2">
      <c r="A9" s="177">
        <v>1</v>
      </c>
      <c r="B9" s="178" t="s">
        <v>154</v>
      </c>
      <c r="C9" s="194" t="s">
        <v>155</v>
      </c>
      <c r="D9" s="179" t="s">
        <v>156</v>
      </c>
      <c r="E9" s="180">
        <v>1</v>
      </c>
      <c r="F9" s="181"/>
      <c r="G9" s="182">
        <f>ROUND(E9*F9,2)</f>
        <v>0</v>
      </c>
      <c r="H9" s="181"/>
      <c r="I9" s="182">
        <f>ROUND(E9*H9,2)</f>
        <v>0</v>
      </c>
      <c r="J9" s="181"/>
      <c r="K9" s="182">
        <f>ROUND(E9*J9,2)</f>
        <v>0</v>
      </c>
      <c r="L9" s="182">
        <v>12</v>
      </c>
      <c r="M9" s="182">
        <f>G9*(1+L9/100)</f>
        <v>0</v>
      </c>
      <c r="N9" s="180">
        <v>2.2069999999999999E-2</v>
      </c>
      <c r="O9" s="180">
        <f>ROUND(E9*N9,2)</f>
        <v>0.02</v>
      </c>
      <c r="P9" s="180">
        <v>0</v>
      </c>
      <c r="Q9" s="180">
        <f>ROUND(E9*P9,2)</f>
        <v>0</v>
      </c>
      <c r="R9" s="182" t="s">
        <v>157</v>
      </c>
      <c r="S9" s="182" t="s">
        <v>158</v>
      </c>
      <c r="T9" s="183" t="s">
        <v>158</v>
      </c>
      <c r="U9" s="165">
        <v>0.23599999999999999</v>
      </c>
      <c r="V9" s="165">
        <f>ROUND(E9*U9,2)</f>
        <v>0.24</v>
      </c>
      <c r="W9" s="165"/>
      <c r="X9" s="165" t="s">
        <v>159</v>
      </c>
      <c r="Y9" s="154"/>
      <c r="Z9" s="154"/>
      <c r="AA9" s="154"/>
      <c r="AB9" s="154"/>
      <c r="AC9" s="154"/>
      <c r="AD9" s="154"/>
      <c r="AE9" s="154"/>
      <c r="AF9" s="154"/>
      <c r="AG9" s="154" t="s">
        <v>160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61"/>
      <c r="B10" s="162"/>
      <c r="C10" s="261" t="s">
        <v>161</v>
      </c>
      <c r="D10" s="262"/>
      <c r="E10" s="262"/>
      <c r="F10" s="262"/>
      <c r="G10" s="262"/>
      <c r="H10" s="165"/>
      <c r="I10" s="165"/>
      <c r="J10" s="165"/>
      <c r="K10" s="165"/>
      <c r="L10" s="165"/>
      <c r="M10" s="165"/>
      <c r="N10" s="164"/>
      <c r="O10" s="164"/>
      <c r="P10" s="164"/>
      <c r="Q10" s="164"/>
      <c r="R10" s="165"/>
      <c r="S10" s="165"/>
      <c r="T10" s="165"/>
      <c r="U10" s="165"/>
      <c r="V10" s="165"/>
      <c r="W10" s="165"/>
      <c r="X10" s="165"/>
      <c r="Y10" s="154"/>
      <c r="Z10" s="154"/>
      <c r="AA10" s="154"/>
      <c r="AB10" s="154"/>
      <c r="AC10" s="154"/>
      <c r="AD10" s="154"/>
      <c r="AE10" s="154"/>
      <c r="AF10" s="154"/>
      <c r="AG10" s="154" t="s">
        <v>162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77">
        <v>2</v>
      </c>
      <c r="B11" s="178" t="s">
        <v>163</v>
      </c>
      <c r="C11" s="194" t="s">
        <v>164</v>
      </c>
      <c r="D11" s="179" t="s">
        <v>165</v>
      </c>
      <c r="E11" s="180">
        <v>10.79</v>
      </c>
      <c r="F11" s="181"/>
      <c r="G11" s="182">
        <f>ROUND(E11*F11,2)</f>
        <v>0</v>
      </c>
      <c r="H11" s="181"/>
      <c r="I11" s="182">
        <f>ROUND(E11*H11,2)</f>
        <v>0</v>
      </c>
      <c r="J11" s="181"/>
      <c r="K11" s="182">
        <f>ROUND(E11*J11,2)</f>
        <v>0</v>
      </c>
      <c r="L11" s="182">
        <v>12</v>
      </c>
      <c r="M11" s="182">
        <f>G11*(1+L11/100)</f>
        <v>0</v>
      </c>
      <c r="N11" s="180">
        <v>9.1900000000000003E-3</v>
      </c>
      <c r="O11" s="180">
        <f>ROUND(E11*N11,2)</f>
        <v>0.1</v>
      </c>
      <c r="P11" s="180">
        <v>0</v>
      </c>
      <c r="Q11" s="180">
        <f>ROUND(E11*P11,2)</f>
        <v>0</v>
      </c>
      <c r="R11" s="182" t="s">
        <v>166</v>
      </c>
      <c r="S11" s="182" t="s">
        <v>158</v>
      </c>
      <c r="T11" s="183" t="s">
        <v>158</v>
      </c>
      <c r="U11" s="165">
        <v>0.3</v>
      </c>
      <c r="V11" s="165">
        <f>ROUND(E11*U11,2)</f>
        <v>3.24</v>
      </c>
      <c r="W11" s="165"/>
      <c r="X11" s="165" t="s">
        <v>159</v>
      </c>
      <c r="Y11" s="154"/>
      <c r="Z11" s="154"/>
      <c r="AA11" s="154"/>
      <c r="AB11" s="154"/>
      <c r="AC11" s="154"/>
      <c r="AD11" s="154"/>
      <c r="AE11" s="154"/>
      <c r="AF11" s="154"/>
      <c r="AG11" s="154" t="s">
        <v>160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61"/>
      <c r="B12" s="162"/>
      <c r="C12" s="261" t="s">
        <v>167</v>
      </c>
      <c r="D12" s="262"/>
      <c r="E12" s="262"/>
      <c r="F12" s="262"/>
      <c r="G12" s="262"/>
      <c r="H12" s="165"/>
      <c r="I12" s="165"/>
      <c r="J12" s="165"/>
      <c r="K12" s="165"/>
      <c r="L12" s="165"/>
      <c r="M12" s="165"/>
      <c r="N12" s="164"/>
      <c r="O12" s="164"/>
      <c r="P12" s="164"/>
      <c r="Q12" s="164"/>
      <c r="R12" s="165"/>
      <c r="S12" s="165"/>
      <c r="T12" s="165"/>
      <c r="U12" s="165"/>
      <c r="V12" s="165"/>
      <c r="W12" s="165"/>
      <c r="X12" s="165"/>
      <c r="Y12" s="154"/>
      <c r="Z12" s="154"/>
      <c r="AA12" s="154"/>
      <c r="AB12" s="154"/>
      <c r="AC12" s="154"/>
      <c r="AD12" s="154"/>
      <c r="AE12" s="154"/>
      <c r="AF12" s="154"/>
      <c r="AG12" s="154" t="s">
        <v>162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61"/>
      <c r="B13" s="162"/>
      <c r="C13" s="195" t="s">
        <v>168</v>
      </c>
      <c r="D13" s="167"/>
      <c r="E13" s="168">
        <v>10.79</v>
      </c>
      <c r="F13" s="165"/>
      <c r="G13" s="165"/>
      <c r="H13" s="165"/>
      <c r="I13" s="165"/>
      <c r="J13" s="165"/>
      <c r="K13" s="165"/>
      <c r="L13" s="165"/>
      <c r="M13" s="165"/>
      <c r="N13" s="164"/>
      <c r="O13" s="164"/>
      <c r="P13" s="164"/>
      <c r="Q13" s="164"/>
      <c r="R13" s="165"/>
      <c r="S13" s="165"/>
      <c r="T13" s="165"/>
      <c r="U13" s="165"/>
      <c r="V13" s="165"/>
      <c r="W13" s="165"/>
      <c r="X13" s="165"/>
      <c r="Y13" s="154"/>
      <c r="Z13" s="154"/>
      <c r="AA13" s="154"/>
      <c r="AB13" s="154"/>
      <c r="AC13" s="154"/>
      <c r="AD13" s="154"/>
      <c r="AE13" s="154"/>
      <c r="AF13" s="154"/>
      <c r="AG13" s="154" t="s">
        <v>169</v>
      </c>
      <c r="AH13" s="154">
        <v>0</v>
      </c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x14ac:dyDescent="0.2">
      <c r="A14" s="170" t="s">
        <v>152</v>
      </c>
      <c r="B14" s="171" t="s">
        <v>71</v>
      </c>
      <c r="C14" s="193" t="s">
        <v>72</v>
      </c>
      <c r="D14" s="172"/>
      <c r="E14" s="173"/>
      <c r="F14" s="174"/>
      <c r="G14" s="174">
        <f>SUMIF(AG15:AG56,"&lt;&gt;NOR",G15:G56)</f>
        <v>0</v>
      </c>
      <c r="H14" s="174"/>
      <c r="I14" s="174">
        <f>SUM(I15:I56)</f>
        <v>0</v>
      </c>
      <c r="J14" s="174"/>
      <c r="K14" s="174">
        <f>SUM(K15:K56)</f>
        <v>0</v>
      </c>
      <c r="L14" s="174"/>
      <c r="M14" s="174">
        <f>SUM(M15:M56)</f>
        <v>0</v>
      </c>
      <c r="N14" s="173"/>
      <c r="O14" s="173">
        <f>SUM(O15:O56)</f>
        <v>2.9800000000000004</v>
      </c>
      <c r="P14" s="173"/>
      <c r="Q14" s="173">
        <f>SUM(Q15:Q56)</f>
        <v>0</v>
      </c>
      <c r="R14" s="174"/>
      <c r="S14" s="174"/>
      <c r="T14" s="175"/>
      <c r="U14" s="169"/>
      <c r="V14" s="169">
        <f>SUM(V15:V56)</f>
        <v>142.48000000000002</v>
      </c>
      <c r="W14" s="169"/>
      <c r="X14" s="169"/>
      <c r="AG14" t="s">
        <v>153</v>
      </c>
    </row>
    <row r="15" spans="1:60" ht="22.5" outlineLevel="1" x14ac:dyDescent="0.2">
      <c r="A15" s="177">
        <v>3</v>
      </c>
      <c r="B15" s="178" t="s">
        <v>170</v>
      </c>
      <c r="C15" s="194" t="s">
        <v>171</v>
      </c>
      <c r="D15" s="179" t="s">
        <v>165</v>
      </c>
      <c r="E15" s="180">
        <v>49.91</v>
      </c>
      <c r="F15" s="181"/>
      <c r="G15" s="182">
        <f>ROUND(E15*F15,2)</f>
        <v>0</v>
      </c>
      <c r="H15" s="181"/>
      <c r="I15" s="182">
        <f>ROUND(E15*H15,2)</f>
        <v>0</v>
      </c>
      <c r="J15" s="181"/>
      <c r="K15" s="182">
        <f>ROUND(E15*J15,2)</f>
        <v>0</v>
      </c>
      <c r="L15" s="182">
        <v>12</v>
      </c>
      <c r="M15" s="182">
        <f>G15*(1+L15/100)</f>
        <v>0</v>
      </c>
      <c r="N15" s="180">
        <v>4.0699999999999998E-3</v>
      </c>
      <c r="O15" s="180">
        <f>ROUND(E15*N15,2)</f>
        <v>0.2</v>
      </c>
      <c r="P15" s="180">
        <v>0</v>
      </c>
      <c r="Q15" s="180">
        <f>ROUND(E15*P15,2)</f>
        <v>0</v>
      </c>
      <c r="R15" s="182" t="s">
        <v>166</v>
      </c>
      <c r="S15" s="182" t="s">
        <v>158</v>
      </c>
      <c r="T15" s="183" t="s">
        <v>158</v>
      </c>
      <c r="U15" s="165">
        <v>0.31</v>
      </c>
      <c r="V15" s="165">
        <f>ROUND(E15*U15,2)</f>
        <v>15.47</v>
      </c>
      <c r="W15" s="165"/>
      <c r="X15" s="165" t="s">
        <v>159</v>
      </c>
      <c r="Y15" s="154"/>
      <c r="Z15" s="154"/>
      <c r="AA15" s="154"/>
      <c r="AB15" s="154"/>
      <c r="AC15" s="154"/>
      <c r="AD15" s="154"/>
      <c r="AE15" s="154"/>
      <c r="AF15" s="154"/>
      <c r="AG15" s="154" t="s">
        <v>160</v>
      </c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161"/>
      <c r="B16" s="162"/>
      <c r="C16" s="261" t="s">
        <v>172</v>
      </c>
      <c r="D16" s="262"/>
      <c r="E16" s="262"/>
      <c r="F16" s="262"/>
      <c r="G16" s="262"/>
      <c r="H16" s="165"/>
      <c r="I16" s="165"/>
      <c r="J16" s="165"/>
      <c r="K16" s="165"/>
      <c r="L16" s="165"/>
      <c r="M16" s="165"/>
      <c r="N16" s="164"/>
      <c r="O16" s="164"/>
      <c r="P16" s="164"/>
      <c r="Q16" s="164"/>
      <c r="R16" s="165"/>
      <c r="S16" s="165"/>
      <c r="T16" s="165"/>
      <c r="U16" s="165"/>
      <c r="V16" s="165"/>
      <c r="W16" s="165"/>
      <c r="X16" s="165"/>
      <c r="Y16" s="154"/>
      <c r="Z16" s="154"/>
      <c r="AA16" s="154"/>
      <c r="AB16" s="154"/>
      <c r="AC16" s="154"/>
      <c r="AD16" s="154"/>
      <c r="AE16" s="154"/>
      <c r="AF16" s="154"/>
      <c r="AG16" s="154" t="s">
        <v>162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">
      <c r="A17" s="161"/>
      <c r="B17" s="162"/>
      <c r="C17" s="257" t="s">
        <v>173</v>
      </c>
      <c r="D17" s="258"/>
      <c r="E17" s="258"/>
      <c r="F17" s="258"/>
      <c r="G17" s="258"/>
      <c r="H17" s="165"/>
      <c r="I17" s="165"/>
      <c r="J17" s="165"/>
      <c r="K17" s="165"/>
      <c r="L17" s="165"/>
      <c r="M17" s="165"/>
      <c r="N17" s="164"/>
      <c r="O17" s="164"/>
      <c r="P17" s="164"/>
      <c r="Q17" s="164"/>
      <c r="R17" s="165"/>
      <c r="S17" s="165"/>
      <c r="T17" s="165"/>
      <c r="U17" s="165"/>
      <c r="V17" s="165"/>
      <c r="W17" s="165"/>
      <c r="X17" s="165"/>
      <c r="Y17" s="154"/>
      <c r="Z17" s="154"/>
      <c r="AA17" s="154"/>
      <c r="AB17" s="154"/>
      <c r="AC17" s="154"/>
      <c r="AD17" s="154"/>
      <c r="AE17" s="154"/>
      <c r="AF17" s="154"/>
      <c r="AG17" s="154" t="s">
        <v>174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">
      <c r="A18" s="161"/>
      <c r="B18" s="162"/>
      <c r="C18" s="195" t="s">
        <v>175</v>
      </c>
      <c r="D18" s="167"/>
      <c r="E18" s="168">
        <v>49.91</v>
      </c>
      <c r="F18" s="165"/>
      <c r="G18" s="165"/>
      <c r="H18" s="165"/>
      <c r="I18" s="165"/>
      <c r="J18" s="165"/>
      <c r="K18" s="165"/>
      <c r="L18" s="165"/>
      <c r="M18" s="165"/>
      <c r="N18" s="164"/>
      <c r="O18" s="164"/>
      <c r="P18" s="164"/>
      <c r="Q18" s="164"/>
      <c r="R18" s="165"/>
      <c r="S18" s="165"/>
      <c r="T18" s="165"/>
      <c r="U18" s="165"/>
      <c r="V18" s="165"/>
      <c r="W18" s="165"/>
      <c r="X18" s="165"/>
      <c r="Y18" s="154"/>
      <c r="Z18" s="154"/>
      <c r="AA18" s="154"/>
      <c r="AB18" s="154"/>
      <c r="AC18" s="154"/>
      <c r="AD18" s="154"/>
      <c r="AE18" s="154"/>
      <c r="AF18" s="154"/>
      <c r="AG18" s="154" t="s">
        <v>169</v>
      </c>
      <c r="AH18" s="154">
        <v>0</v>
      </c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">
      <c r="A19" s="177">
        <v>4</v>
      </c>
      <c r="B19" s="178" t="s">
        <v>176</v>
      </c>
      <c r="C19" s="194" t="s">
        <v>177</v>
      </c>
      <c r="D19" s="179" t="s">
        <v>165</v>
      </c>
      <c r="E19" s="180">
        <v>116.87520000000001</v>
      </c>
      <c r="F19" s="181"/>
      <c r="G19" s="182">
        <f>ROUND(E19*F19,2)</f>
        <v>0</v>
      </c>
      <c r="H19" s="181"/>
      <c r="I19" s="182">
        <f>ROUND(E19*H19,2)</f>
        <v>0</v>
      </c>
      <c r="J19" s="181"/>
      <c r="K19" s="182">
        <f>ROUND(E19*J19,2)</f>
        <v>0</v>
      </c>
      <c r="L19" s="182">
        <v>12</v>
      </c>
      <c r="M19" s="182">
        <f>G19*(1+L19/100)</f>
        <v>0</v>
      </c>
      <c r="N19" s="180">
        <v>3.5000000000000001E-3</v>
      </c>
      <c r="O19" s="180">
        <f>ROUND(E19*N19,2)</f>
        <v>0.41</v>
      </c>
      <c r="P19" s="180">
        <v>0</v>
      </c>
      <c r="Q19" s="180">
        <f>ROUND(E19*P19,2)</f>
        <v>0</v>
      </c>
      <c r="R19" s="182" t="s">
        <v>166</v>
      </c>
      <c r="S19" s="182" t="s">
        <v>158</v>
      </c>
      <c r="T19" s="183" t="s">
        <v>158</v>
      </c>
      <c r="U19" s="165">
        <v>0.24</v>
      </c>
      <c r="V19" s="165">
        <f>ROUND(E19*U19,2)</f>
        <v>28.05</v>
      </c>
      <c r="W19" s="165"/>
      <c r="X19" s="165" t="s">
        <v>159</v>
      </c>
      <c r="Y19" s="154"/>
      <c r="Z19" s="154"/>
      <c r="AA19" s="154"/>
      <c r="AB19" s="154"/>
      <c r="AC19" s="154"/>
      <c r="AD19" s="154"/>
      <c r="AE19" s="154"/>
      <c r="AF19" s="154"/>
      <c r="AG19" s="154" t="s">
        <v>160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61"/>
      <c r="B20" s="162"/>
      <c r="C20" s="261" t="s">
        <v>172</v>
      </c>
      <c r="D20" s="262"/>
      <c r="E20" s="262"/>
      <c r="F20" s="262"/>
      <c r="G20" s="262"/>
      <c r="H20" s="165"/>
      <c r="I20" s="165"/>
      <c r="J20" s="165"/>
      <c r="K20" s="165"/>
      <c r="L20" s="165"/>
      <c r="M20" s="165"/>
      <c r="N20" s="164"/>
      <c r="O20" s="164"/>
      <c r="P20" s="164"/>
      <c r="Q20" s="164"/>
      <c r="R20" s="165"/>
      <c r="S20" s="165"/>
      <c r="T20" s="165"/>
      <c r="U20" s="165"/>
      <c r="V20" s="165"/>
      <c r="W20" s="165"/>
      <c r="X20" s="165"/>
      <c r="Y20" s="154"/>
      <c r="Z20" s="154"/>
      <c r="AA20" s="154"/>
      <c r="AB20" s="154"/>
      <c r="AC20" s="154"/>
      <c r="AD20" s="154"/>
      <c r="AE20" s="154"/>
      <c r="AF20" s="154"/>
      <c r="AG20" s="154" t="s">
        <v>162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61"/>
      <c r="B21" s="162"/>
      <c r="C21" s="195" t="s">
        <v>178</v>
      </c>
      <c r="D21" s="167"/>
      <c r="E21" s="168">
        <v>50.053199999999997</v>
      </c>
      <c r="F21" s="165"/>
      <c r="G21" s="165"/>
      <c r="H21" s="165"/>
      <c r="I21" s="165"/>
      <c r="J21" s="165"/>
      <c r="K21" s="165"/>
      <c r="L21" s="165"/>
      <c r="M21" s="165"/>
      <c r="N21" s="164"/>
      <c r="O21" s="164"/>
      <c r="P21" s="164"/>
      <c r="Q21" s="164"/>
      <c r="R21" s="165"/>
      <c r="S21" s="165"/>
      <c r="T21" s="165"/>
      <c r="U21" s="165"/>
      <c r="V21" s="165"/>
      <c r="W21" s="165"/>
      <c r="X21" s="165"/>
      <c r="Y21" s="154"/>
      <c r="Z21" s="154"/>
      <c r="AA21" s="154"/>
      <c r="AB21" s="154"/>
      <c r="AC21" s="154"/>
      <c r="AD21" s="154"/>
      <c r="AE21" s="154"/>
      <c r="AF21" s="154"/>
      <c r="AG21" s="154" t="s">
        <v>169</v>
      </c>
      <c r="AH21" s="154">
        <v>0</v>
      </c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">
      <c r="A22" s="161"/>
      <c r="B22" s="162"/>
      <c r="C22" s="195" t="s">
        <v>179</v>
      </c>
      <c r="D22" s="167"/>
      <c r="E22" s="168">
        <v>55.687600000000003</v>
      </c>
      <c r="F22" s="165"/>
      <c r="G22" s="165"/>
      <c r="H22" s="165"/>
      <c r="I22" s="165"/>
      <c r="J22" s="165"/>
      <c r="K22" s="165"/>
      <c r="L22" s="165"/>
      <c r="M22" s="165"/>
      <c r="N22" s="164"/>
      <c r="O22" s="164"/>
      <c r="P22" s="164"/>
      <c r="Q22" s="164"/>
      <c r="R22" s="165"/>
      <c r="S22" s="165"/>
      <c r="T22" s="165"/>
      <c r="U22" s="165"/>
      <c r="V22" s="165"/>
      <c r="W22" s="165"/>
      <c r="X22" s="165"/>
      <c r="Y22" s="154"/>
      <c r="Z22" s="154"/>
      <c r="AA22" s="154"/>
      <c r="AB22" s="154"/>
      <c r="AC22" s="154"/>
      <c r="AD22" s="154"/>
      <c r="AE22" s="154"/>
      <c r="AF22" s="154"/>
      <c r="AG22" s="154" t="s">
        <v>169</v>
      </c>
      <c r="AH22" s="154">
        <v>0</v>
      </c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61"/>
      <c r="B23" s="162"/>
      <c r="C23" s="195" t="s">
        <v>180</v>
      </c>
      <c r="D23" s="167"/>
      <c r="E23" s="168">
        <v>11.134399999999999</v>
      </c>
      <c r="F23" s="165"/>
      <c r="G23" s="165"/>
      <c r="H23" s="165"/>
      <c r="I23" s="165"/>
      <c r="J23" s="165"/>
      <c r="K23" s="165"/>
      <c r="L23" s="165"/>
      <c r="M23" s="165"/>
      <c r="N23" s="164"/>
      <c r="O23" s="164"/>
      <c r="P23" s="164"/>
      <c r="Q23" s="164"/>
      <c r="R23" s="165"/>
      <c r="S23" s="165"/>
      <c r="T23" s="165"/>
      <c r="U23" s="165"/>
      <c r="V23" s="165"/>
      <c r="W23" s="165"/>
      <c r="X23" s="165"/>
      <c r="Y23" s="154"/>
      <c r="Z23" s="154"/>
      <c r="AA23" s="154"/>
      <c r="AB23" s="154"/>
      <c r="AC23" s="154"/>
      <c r="AD23" s="154"/>
      <c r="AE23" s="154"/>
      <c r="AF23" s="154"/>
      <c r="AG23" s="154" t="s">
        <v>169</v>
      </c>
      <c r="AH23" s="154">
        <v>0</v>
      </c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ht="33.75" outlineLevel="1" x14ac:dyDescent="0.2">
      <c r="A24" s="177">
        <v>5</v>
      </c>
      <c r="B24" s="178" t="s">
        <v>181</v>
      </c>
      <c r="C24" s="194" t="s">
        <v>182</v>
      </c>
      <c r="D24" s="179" t="s">
        <v>165</v>
      </c>
      <c r="E24" s="180">
        <v>49.91</v>
      </c>
      <c r="F24" s="181"/>
      <c r="G24" s="182">
        <f>ROUND(E24*F24,2)</f>
        <v>0</v>
      </c>
      <c r="H24" s="181"/>
      <c r="I24" s="182">
        <f>ROUND(E24*H24,2)</f>
        <v>0</v>
      </c>
      <c r="J24" s="181"/>
      <c r="K24" s="182">
        <f>ROUND(E24*J24,2)</f>
        <v>0</v>
      </c>
      <c r="L24" s="182">
        <v>12</v>
      </c>
      <c r="M24" s="182">
        <f>G24*(1+L24/100)</f>
        <v>0</v>
      </c>
      <c r="N24" s="180">
        <v>6.0899999999999999E-3</v>
      </c>
      <c r="O24" s="180">
        <f>ROUND(E24*N24,2)</f>
        <v>0.3</v>
      </c>
      <c r="P24" s="180">
        <v>0</v>
      </c>
      <c r="Q24" s="180">
        <f>ROUND(E24*P24,2)</f>
        <v>0</v>
      </c>
      <c r="R24" s="182" t="s">
        <v>157</v>
      </c>
      <c r="S24" s="182" t="s">
        <v>158</v>
      </c>
      <c r="T24" s="183" t="s">
        <v>158</v>
      </c>
      <c r="U24" s="165">
        <v>0.19273999999999999</v>
      </c>
      <c r="V24" s="165">
        <f>ROUND(E24*U24,2)</f>
        <v>9.6199999999999992</v>
      </c>
      <c r="W24" s="165"/>
      <c r="X24" s="165" t="s">
        <v>159</v>
      </c>
      <c r="Y24" s="154"/>
      <c r="Z24" s="154"/>
      <c r="AA24" s="154"/>
      <c r="AB24" s="154"/>
      <c r="AC24" s="154"/>
      <c r="AD24" s="154"/>
      <c r="AE24" s="154"/>
      <c r="AF24" s="154"/>
      <c r="AG24" s="154" t="s">
        <v>160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61"/>
      <c r="B25" s="162"/>
      <c r="C25" s="259" t="s">
        <v>183</v>
      </c>
      <c r="D25" s="260"/>
      <c r="E25" s="260"/>
      <c r="F25" s="260"/>
      <c r="G25" s="260"/>
      <c r="H25" s="165"/>
      <c r="I25" s="165"/>
      <c r="J25" s="165"/>
      <c r="K25" s="165"/>
      <c r="L25" s="165"/>
      <c r="M25" s="165"/>
      <c r="N25" s="164"/>
      <c r="O25" s="164"/>
      <c r="P25" s="164"/>
      <c r="Q25" s="164"/>
      <c r="R25" s="165"/>
      <c r="S25" s="165"/>
      <c r="T25" s="165"/>
      <c r="U25" s="165"/>
      <c r="V25" s="165"/>
      <c r="W25" s="165"/>
      <c r="X25" s="165"/>
      <c r="Y25" s="154"/>
      <c r="Z25" s="154"/>
      <c r="AA25" s="154"/>
      <c r="AB25" s="154"/>
      <c r="AC25" s="154"/>
      <c r="AD25" s="154"/>
      <c r="AE25" s="154"/>
      <c r="AF25" s="154"/>
      <c r="AG25" s="154" t="s">
        <v>174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61"/>
      <c r="B26" s="162"/>
      <c r="C26" s="195" t="s">
        <v>175</v>
      </c>
      <c r="D26" s="167"/>
      <c r="E26" s="168">
        <v>49.91</v>
      </c>
      <c r="F26" s="165"/>
      <c r="G26" s="165"/>
      <c r="H26" s="165"/>
      <c r="I26" s="165"/>
      <c r="J26" s="165"/>
      <c r="K26" s="165"/>
      <c r="L26" s="165"/>
      <c r="M26" s="165"/>
      <c r="N26" s="164"/>
      <c r="O26" s="164"/>
      <c r="P26" s="164"/>
      <c r="Q26" s="164"/>
      <c r="R26" s="165"/>
      <c r="S26" s="165"/>
      <c r="T26" s="165"/>
      <c r="U26" s="165"/>
      <c r="V26" s="165"/>
      <c r="W26" s="165"/>
      <c r="X26" s="165"/>
      <c r="Y26" s="154"/>
      <c r="Z26" s="154"/>
      <c r="AA26" s="154"/>
      <c r="AB26" s="154"/>
      <c r="AC26" s="154"/>
      <c r="AD26" s="154"/>
      <c r="AE26" s="154"/>
      <c r="AF26" s="154"/>
      <c r="AG26" s="154" t="s">
        <v>169</v>
      </c>
      <c r="AH26" s="154">
        <v>0</v>
      </c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">
      <c r="A27" s="177">
        <v>6</v>
      </c>
      <c r="B27" s="178" t="s">
        <v>184</v>
      </c>
      <c r="C27" s="194" t="s">
        <v>185</v>
      </c>
      <c r="D27" s="179" t="s">
        <v>186</v>
      </c>
      <c r="E27" s="180">
        <v>9.14</v>
      </c>
      <c r="F27" s="181"/>
      <c r="G27" s="182">
        <f>ROUND(E27*F27,2)</f>
        <v>0</v>
      </c>
      <c r="H27" s="181"/>
      <c r="I27" s="182">
        <f>ROUND(E27*H27,2)</f>
        <v>0</v>
      </c>
      <c r="J27" s="181"/>
      <c r="K27" s="182">
        <f>ROUND(E27*J27,2)</f>
        <v>0</v>
      </c>
      <c r="L27" s="182">
        <v>12</v>
      </c>
      <c r="M27" s="182">
        <f>G27*(1+L27/100)</f>
        <v>0</v>
      </c>
      <c r="N27" s="180">
        <v>3.7100000000000002E-3</v>
      </c>
      <c r="O27" s="180">
        <f>ROUND(E27*N27,2)</f>
        <v>0.03</v>
      </c>
      <c r="P27" s="180">
        <v>0</v>
      </c>
      <c r="Q27" s="180">
        <f>ROUND(E27*P27,2)</f>
        <v>0</v>
      </c>
      <c r="R27" s="182" t="s">
        <v>157</v>
      </c>
      <c r="S27" s="182" t="s">
        <v>158</v>
      </c>
      <c r="T27" s="183" t="s">
        <v>158</v>
      </c>
      <c r="U27" s="165">
        <v>0.18179999999999999</v>
      </c>
      <c r="V27" s="165">
        <f>ROUND(E27*U27,2)</f>
        <v>1.66</v>
      </c>
      <c r="W27" s="165"/>
      <c r="X27" s="165" t="s">
        <v>159</v>
      </c>
      <c r="Y27" s="154"/>
      <c r="Z27" s="154"/>
      <c r="AA27" s="154"/>
      <c r="AB27" s="154"/>
      <c r="AC27" s="154"/>
      <c r="AD27" s="154"/>
      <c r="AE27" s="154"/>
      <c r="AF27" s="154"/>
      <c r="AG27" s="154" t="s">
        <v>160</v>
      </c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">
      <c r="A28" s="161"/>
      <c r="B28" s="162"/>
      <c r="C28" s="195" t="s">
        <v>187</v>
      </c>
      <c r="D28" s="167"/>
      <c r="E28" s="168">
        <v>9.14</v>
      </c>
      <c r="F28" s="165"/>
      <c r="G28" s="165"/>
      <c r="H28" s="165"/>
      <c r="I28" s="165"/>
      <c r="J28" s="165"/>
      <c r="K28" s="165"/>
      <c r="L28" s="165"/>
      <c r="M28" s="165"/>
      <c r="N28" s="164"/>
      <c r="O28" s="164"/>
      <c r="P28" s="164"/>
      <c r="Q28" s="164"/>
      <c r="R28" s="165"/>
      <c r="S28" s="165"/>
      <c r="T28" s="165"/>
      <c r="U28" s="165"/>
      <c r="V28" s="165"/>
      <c r="W28" s="165"/>
      <c r="X28" s="165"/>
      <c r="Y28" s="154"/>
      <c r="Z28" s="154"/>
      <c r="AA28" s="154"/>
      <c r="AB28" s="154"/>
      <c r="AC28" s="154"/>
      <c r="AD28" s="154"/>
      <c r="AE28" s="154"/>
      <c r="AF28" s="154"/>
      <c r="AG28" s="154" t="s">
        <v>169</v>
      </c>
      <c r="AH28" s="154">
        <v>0</v>
      </c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ht="22.5" outlineLevel="1" x14ac:dyDescent="0.2">
      <c r="A29" s="177">
        <v>7</v>
      </c>
      <c r="B29" s="178" t="s">
        <v>188</v>
      </c>
      <c r="C29" s="194" t="s">
        <v>189</v>
      </c>
      <c r="D29" s="179" t="s">
        <v>165</v>
      </c>
      <c r="E29" s="180">
        <v>13.79</v>
      </c>
      <c r="F29" s="181"/>
      <c r="G29" s="182">
        <f>ROUND(E29*F29,2)</f>
        <v>0</v>
      </c>
      <c r="H29" s="181"/>
      <c r="I29" s="182">
        <f>ROUND(E29*H29,2)</f>
        <v>0</v>
      </c>
      <c r="J29" s="181"/>
      <c r="K29" s="182">
        <f>ROUND(E29*J29,2)</f>
        <v>0</v>
      </c>
      <c r="L29" s="182">
        <v>12</v>
      </c>
      <c r="M29" s="182">
        <f>G29*(1+L29/100)</f>
        <v>0</v>
      </c>
      <c r="N29" s="180">
        <v>3.9210000000000002E-2</v>
      </c>
      <c r="O29" s="180">
        <f>ROUND(E29*N29,2)</f>
        <v>0.54</v>
      </c>
      <c r="P29" s="180">
        <v>0</v>
      </c>
      <c r="Q29" s="180">
        <f>ROUND(E29*P29,2)</f>
        <v>0</v>
      </c>
      <c r="R29" s="182" t="s">
        <v>166</v>
      </c>
      <c r="S29" s="182" t="s">
        <v>158</v>
      </c>
      <c r="T29" s="183" t="s">
        <v>158</v>
      </c>
      <c r="U29" s="165">
        <v>0.39600000000000002</v>
      </c>
      <c r="V29" s="165">
        <f>ROUND(E29*U29,2)</f>
        <v>5.46</v>
      </c>
      <c r="W29" s="165"/>
      <c r="X29" s="165" t="s">
        <v>159</v>
      </c>
      <c r="Y29" s="154"/>
      <c r="Z29" s="154"/>
      <c r="AA29" s="154"/>
      <c r="AB29" s="154"/>
      <c r="AC29" s="154"/>
      <c r="AD29" s="154"/>
      <c r="AE29" s="154"/>
      <c r="AF29" s="154"/>
      <c r="AG29" s="154" t="s">
        <v>160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">
      <c r="A30" s="161"/>
      <c r="B30" s="162"/>
      <c r="C30" s="195" t="s">
        <v>190</v>
      </c>
      <c r="D30" s="167"/>
      <c r="E30" s="168"/>
      <c r="F30" s="165"/>
      <c r="G30" s="165"/>
      <c r="H30" s="165"/>
      <c r="I30" s="165"/>
      <c r="J30" s="165"/>
      <c r="K30" s="165"/>
      <c r="L30" s="165"/>
      <c r="M30" s="165"/>
      <c r="N30" s="164"/>
      <c r="O30" s="164"/>
      <c r="P30" s="164"/>
      <c r="Q30" s="164"/>
      <c r="R30" s="165"/>
      <c r="S30" s="165"/>
      <c r="T30" s="165"/>
      <c r="U30" s="165"/>
      <c r="V30" s="165"/>
      <c r="W30" s="165"/>
      <c r="X30" s="165"/>
      <c r="Y30" s="154"/>
      <c r="Z30" s="154"/>
      <c r="AA30" s="154"/>
      <c r="AB30" s="154"/>
      <c r="AC30" s="154"/>
      <c r="AD30" s="154"/>
      <c r="AE30" s="154"/>
      <c r="AF30" s="154"/>
      <c r="AG30" s="154" t="s">
        <v>169</v>
      </c>
      <c r="AH30" s="154">
        <v>0</v>
      </c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">
      <c r="A31" s="161"/>
      <c r="B31" s="162"/>
      <c r="C31" s="195" t="s">
        <v>191</v>
      </c>
      <c r="D31" s="167"/>
      <c r="E31" s="168">
        <v>10.79</v>
      </c>
      <c r="F31" s="165"/>
      <c r="G31" s="165"/>
      <c r="H31" s="165"/>
      <c r="I31" s="165"/>
      <c r="J31" s="165"/>
      <c r="K31" s="165"/>
      <c r="L31" s="165"/>
      <c r="M31" s="165"/>
      <c r="N31" s="164"/>
      <c r="O31" s="164"/>
      <c r="P31" s="164"/>
      <c r="Q31" s="164"/>
      <c r="R31" s="165"/>
      <c r="S31" s="165"/>
      <c r="T31" s="165"/>
      <c r="U31" s="165"/>
      <c r="V31" s="165"/>
      <c r="W31" s="165"/>
      <c r="X31" s="165"/>
      <c r="Y31" s="154"/>
      <c r="Z31" s="154"/>
      <c r="AA31" s="154"/>
      <c r="AB31" s="154"/>
      <c r="AC31" s="154"/>
      <c r="AD31" s="154"/>
      <c r="AE31" s="154"/>
      <c r="AF31" s="154"/>
      <c r="AG31" s="154" t="s">
        <v>169</v>
      </c>
      <c r="AH31" s="154">
        <v>0</v>
      </c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">
      <c r="A32" s="161"/>
      <c r="B32" s="162"/>
      <c r="C32" s="195" t="s">
        <v>192</v>
      </c>
      <c r="D32" s="167"/>
      <c r="E32" s="168">
        <v>3</v>
      </c>
      <c r="F32" s="165"/>
      <c r="G32" s="165"/>
      <c r="H32" s="165"/>
      <c r="I32" s="165"/>
      <c r="J32" s="165"/>
      <c r="K32" s="165"/>
      <c r="L32" s="165"/>
      <c r="M32" s="165"/>
      <c r="N32" s="164"/>
      <c r="O32" s="164"/>
      <c r="P32" s="164"/>
      <c r="Q32" s="164"/>
      <c r="R32" s="165"/>
      <c r="S32" s="165"/>
      <c r="T32" s="165"/>
      <c r="U32" s="165"/>
      <c r="V32" s="165"/>
      <c r="W32" s="165"/>
      <c r="X32" s="165"/>
      <c r="Y32" s="154"/>
      <c r="Z32" s="154"/>
      <c r="AA32" s="154"/>
      <c r="AB32" s="154"/>
      <c r="AC32" s="154"/>
      <c r="AD32" s="154"/>
      <c r="AE32" s="154"/>
      <c r="AF32" s="154"/>
      <c r="AG32" s="154" t="s">
        <v>169</v>
      </c>
      <c r="AH32" s="154">
        <v>0</v>
      </c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77">
        <v>8</v>
      </c>
      <c r="B33" s="178" t="s">
        <v>193</v>
      </c>
      <c r="C33" s="194" t="s">
        <v>194</v>
      </c>
      <c r="D33" s="179" t="s">
        <v>165</v>
      </c>
      <c r="E33" s="180">
        <v>2.5299999999999998</v>
      </c>
      <c r="F33" s="181"/>
      <c r="G33" s="182">
        <f>ROUND(E33*F33,2)</f>
        <v>0</v>
      </c>
      <c r="H33" s="181"/>
      <c r="I33" s="182">
        <f>ROUND(E33*H33,2)</f>
        <v>0</v>
      </c>
      <c r="J33" s="181"/>
      <c r="K33" s="182">
        <f>ROUND(E33*J33,2)</f>
        <v>0</v>
      </c>
      <c r="L33" s="182">
        <v>12</v>
      </c>
      <c r="M33" s="182">
        <f>G33*(1+L33/100)</f>
        <v>0</v>
      </c>
      <c r="N33" s="180">
        <v>4.7660000000000001E-2</v>
      </c>
      <c r="O33" s="180">
        <f>ROUND(E33*N33,2)</f>
        <v>0.12</v>
      </c>
      <c r="P33" s="180">
        <v>0</v>
      </c>
      <c r="Q33" s="180">
        <f>ROUND(E33*P33,2)</f>
        <v>0</v>
      </c>
      <c r="R33" s="182" t="s">
        <v>166</v>
      </c>
      <c r="S33" s="182" t="s">
        <v>158</v>
      </c>
      <c r="T33" s="183" t="s">
        <v>158</v>
      </c>
      <c r="U33" s="165">
        <v>0.84</v>
      </c>
      <c r="V33" s="165">
        <f>ROUND(E33*U33,2)</f>
        <v>2.13</v>
      </c>
      <c r="W33" s="165"/>
      <c r="X33" s="165" t="s">
        <v>159</v>
      </c>
      <c r="Y33" s="154"/>
      <c r="Z33" s="154"/>
      <c r="AA33" s="154"/>
      <c r="AB33" s="154"/>
      <c r="AC33" s="154"/>
      <c r="AD33" s="154"/>
      <c r="AE33" s="154"/>
      <c r="AF33" s="154"/>
      <c r="AG33" s="154" t="s">
        <v>160</v>
      </c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">
      <c r="A34" s="161"/>
      <c r="B34" s="162"/>
      <c r="C34" s="195" t="s">
        <v>195</v>
      </c>
      <c r="D34" s="167"/>
      <c r="E34" s="168">
        <v>2.5299999999999998</v>
      </c>
      <c r="F34" s="165"/>
      <c r="G34" s="165"/>
      <c r="H34" s="165"/>
      <c r="I34" s="165"/>
      <c r="J34" s="165"/>
      <c r="K34" s="165"/>
      <c r="L34" s="165"/>
      <c r="M34" s="165"/>
      <c r="N34" s="164"/>
      <c r="O34" s="164"/>
      <c r="P34" s="164"/>
      <c r="Q34" s="164"/>
      <c r="R34" s="165"/>
      <c r="S34" s="165"/>
      <c r="T34" s="165"/>
      <c r="U34" s="165"/>
      <c r="V34" s="165"/>
      <c r="W34" s="165"/>
      <c r="X34" s="165"/>
      <c r="Y34" s="154"/>
      <c r="Z34" s="154"/>
      <c r="AA34" s="154"/>
      <c r="AB34" s="154"/>
      <c r="AC34" s="154"/>
      <c r="AD34" s="154"/>
      <c r="AE34" s="154"/>
      <c r="AF34" s="154"/>
      <c r="AG34" s="154" t="s">
        <v>169</v>
      </c>
      <c r="AH34" s="154">
        <v>0</v>
      </c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ht="22.5" outlineLevel="1" x14ac:dyDescent="0.2">
      <c r="A35" s="177">
        <v>9</v>
      </c>
      <c r="B35" s="178" t="s">
        <v>196</v>
      </c>
      <c r="C35" s="194" t="s">
        <v>197</v>
      </c>
      <c r="D35" s="179" t="s">
        <v>165</v>
      </c>
      <c r="E35" s="180">
        <v>116.87520000000001</v>
      </c>
      <c r="F35" s="181"/>
      <c r="G35" s="182">
        <f>ROUND(E35*F35,2)</f>
        <v>0</v>
      </c>
      <c r="H35" s="181"/>
      <c r="I35" s="182">
        <f>ROUND(E35*H35,2)</f>
        <v>0</v>
      </c>
      <c r="J35" s="181"/>
      <c r="K35" s="182">
        <f>ROUND(E35*J35,2)</f>
        <v>0</v>
      </c>
      <c r="L35" s="182">
        <v>12</v>
      </c>
      <c r="M35" s="182">
        <f>G35*(1+L35/100)</f>
        <v>0</v>
      </c>
      <c r="N35" s="180">
        <v>5.4299999999999999E-3</v>
      </c>
      <c r="O35" s="180">
        <f>ROUND(E35*N35,2)</f>
        <v>0.63</v>
      </c>
      <c r="P35" s="180">
        <v>0</v>
      </c>
      <c r="Q35" s="180">
        <f>ROUND(E35*P35,2)</f>
        <v>0</v>
      </c>
      <c r="R35" s="182" t="s">
        <v>157</v>
      </c>
      <c r="S35" s="182" t="s">
        <v>158</v>
      </c>
      <c r="T35" s="183" t="s">
        <v>158</v>
      </c>
      <c r="U35" s="165">
        <v>0.16941999999999999</v>
      </c>
      <c r="V35" s="165">
        <f>ROUND(E35*U35,2)</f>
        <v>19.8</v>
      </c>
      <c r="W35" s="165"/>
      <c r="X35" s="165" t="s">
        <v>159</v>
      </c>
      <c r="Y35" s="154"/>
      <c r="Z35" s="154"/>
      <c r="AA35" s="154"/>
      <c r="AB35" s="154"/>
      <c r="AC35" s="154"/>
      <c r="AD35" s="154"/>
      <c r="AE35" s="154"/>
      <c r="AF35" s="154"/>
      <c r="AG35" s="154" t="s">
        <v>160</v>
      </c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">
      <c r="A36" s="161"/>
      <c r="B36" s="162"/>
      <c r="C36" s="195" t="s">
        <v>178</v>
      </c>
      <c r="D36" s="167"/>
      <c r="E36" s="168">
        <v>50.053199999999997</v>
      </c>
      <c r="F36" s="165"/>
      <c r="G36" s="165"/>
      <c r="H36" s="165"/>
      <c r="I36" s="165"/>
      <c r="J36" s="165"/>
      <c r="K36" s="165"/>
      <c r="L36" s="165"/>
      <c r="M36" s="165"/>
      <c r="N36" s="164"/>
      <c r="O36" s="164"/>
      <c r="P36" s="164"/>
      <c r="Q36" s="164"/>
      <c r="R36" s="165"/>
      <c r="S36" s="165"/>
      <c r="T36" s="165"/>
      <c r="U36" s="165"/>
      <c r="V36" s="165"/>
      <c r="W36" s="165"/>
      <c r="X36" s="165"/>
      <c r="Y36" s="154"/>
      <c r="Z36" s="154"/>
      <c r="AA36" s="154"/>
      <c r="AB36" s="154"/>
      <c r="AC36" s="154"/>
      <c r="AD36" s="154"/>
      <c r="AE36" s="154"/>
      <c r="AF36" s="154"/>
      <c r="AG36" s="154" t="s">
        <v>169</v>
      </c>
      <c r="AH36" s="154">
        <v>0</v>
      </c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61"/>
      <c r="B37" s="162"/>
      <c r="C37" s="195" t="s">
        <v>179</v>
      </c>
      <c r="D37" s="167"/>
      <c r="E37" s="168">
        <v>55.687600000000003</v>
      </c>
      <c r="F37" s="165"/>
      <c r="G37" s="165"/>
      <c r="H37" s="165"/>
      <c r="I37" s="165"/>
      <c r="J37" s="165"/>
      <c r="K37" s="165"/>
      <c r="L37" s="165"/>
      <c r="M37" s="165"/>
      <c r="N37" s="164"/>
      <c r="O37" s="164"/>
      <c r="P37" s="164"/>
      <c r="Q37" s="164"/>
      <c r="R37" s="165"/>
      <c r="S37" s="165"/>
      <c r="T37" s="165"/>
      <c r="U37" s="165"/>
      <c r="V37" s="165"/>
      <c r="W37" s="165"/>
      <c r="X37" s="165"/>
      <c r="Y37" s="154"/>
      <c r="Z37" s="154"/>
      <c r="AA37" s="154"/>
      <c r="AB37" s="154"/>
      <c r="AC37" s="154"/>
      <c r="AD37" s="154"/>
      <c r="AE37" s="154"/>
      <c r="AF37" s="154"/>
      <c r="AG37" s="154" t="s">
        <v>169</v>
      </c>
      <c r="AH37" s="154">
        <v>0</v>
      </c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">
      <c r="A38" s="161"/>
      <c r="B38" s="162"/>
      <c r="C38" s="195" t="s">
        <v>180</v>
      </c>
      <c r="D38" s="167"/>
      <c r="E38" s="168">
        <v>11.134399999999999</v>
      </c>
      <c r="F38" s="165"/>
      <c r="G38" s="165"/>
      <c r="H38" s="165"/>
      <c r="I38" s="165"/>
      <c r="J38" s="165"/>
      <c r="K38" s="165"/>
      <c r="L38" s="165"/>
      <c r="M38" s="165"/>
      <c r="N38" s="164"/>
      <c r="O38" s="164"/>
      <c r="P38" s="164"/>
      <c r="Q38" s="164"/>
      <c r="R38" s="165"/>
      <c r="S38" s="165"/>
      <c r="T38" s="165"/>
      <c r="U38" s="165"/>
      <c r="V38" s="165"/>
      <c r="W38" s="165"/>
      <c r="X38" s="165"/>
      <c r="Y38" s="154"/>
      <c r="Z38" s="154"/>
      <c r="AA38" s="154"/>
      <c r="AB38" s="154"/>
      <c r="AC38" s="154"/>
      <c r="AD38" s="154"/>
      <c r="AE38" s="154"/>
      <c r="AF38" s="154"/>
      <c r="AG38" s="154" t="s">
        <v>169</v>
      </c>
      <c r="AH38" s="154">
        <v>0</v>
      </c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">
      <c r="A39" s="177">
        <v>10</v>
      </c>
      <c r="B39" s="178" t="s">
        <v>198</v>
      </c>
      <c r="C39" s="194" t="s">
        <v>199</v>
      </c>
      <c r="D39" s="179" t="s">
        <v>165</v>
      </c>
      <c r="E39" s="180">
        <v>3.6560000000000001</v>
      </c>
      <c r="F39" s="181"/>
      <c r="G39" s="182">
        <f>ROUND(E39*F39,2)</f>
        <v>0</v>
      </c>
      <c r="H39" s="181"/>
      <c r="I39" s="182">
        <f>ROUND(E39*H39,2)</f>
        <v>0</v>
      </c>
      <c r="J39" s="181"/>
      <c r="K39" s="182">
        <f>ROUND(E39*J39,2)</f>
        <v>0</v>
      </c>
      <c r="L39" s="182">
        <v>12</v>
      </c>
      <c r="M39" s="182">
        <f>G39*(1+L39/100)</f>
        <v>0</v>
      </c>
      <c r="N39" s="180">
        <v>5.3690000000000002E-2</v>
      </c>
      <c r="O39" s="180">
        <f>ROUND(E39*N39,2)</f>
        <v>0.2</v>
      </c>
      <c r="P39" s="180">
        <v>0</v>
      </c>
      <c r="Q39" s="180">
        <f>ROUND(E39*P39,2)</f>
        <v>0</v>
      </c>
      <c r="R39" s="182" t="s">
        <v>157</v>
      </c>
      <c r="S39" s="182" t="s">
        <v>158</v>
      </c>
      <c r="T39" s="183" t="s">
        <v>158</v>
      </c>
      <c r="U39" s="165">
        <v>1.17717</v>
      </c>
      <c r="V39" s="165">
        <f>ROUND(E39*U39,2)</f>
        <v>4.3</v>
      </c>
      <c r="W39" s="165"/>
      <c r="X39" s="165" t="s">
        <v>159</v>
      </c>
      <c r="Y39" s="154"/>
      <c r="Z39" s="154"/>
      <c r="AA39" s="154"/>
      <c r="AB39" s="154"/>
      <c r="AC39" s="154"/>
      <c r="AD39" s="154"/>
      <c r="AE39" s="154"/>
      <c r="AF39" s="154"/>
      <c r="AG39" s="154" t="s">
        <v>160</v>
      </c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">
      <c r="A40" s="161"/>
      <c r="B40" s="162"/>
      <c r="C40" s="261" t="s">
        <v>200</v>
      </c>
      <c r="D40" s="262"/>
      <c r="E40" s="262"/>
      <c r="F40" s="262"/>
      <c r="G40" s="262"/>
      <c r="H40" s="165"/>
      <c r="I40" s="165"/>
      <c r="J40" s="165"/>
      <c r="K40" s="165"/>
      <c r="L40" s="165"/>
      <c r="M40" s="165"/>
      <c r="N40" s="164"/>
      <c r="O40" s="164"/>
      <c r="P40" s="164"/>
      <c r="Q40" s="164"/>
      <c r="R40" s="165"/>
      <c r="S40" s="165"/>
      <c r="T40" s="165"/>
      <c r="U40" s="165"/>
      <c r="V40" s="165"/>
      <c r="W40" s="165"/>
      <c r="X40" s="165"/>
      <c r="Y40" s="154"/>
      <c r="Z40" s="154"/>
      <c r="AA40" s="154"/>
      <c r="AB40" s="154"/>
      <c r="AC40" s="154"/>
      <c r="AD40" s="154"/>
      <c r="AE40" s="154"/>
      <c r="AF40" s="154"/>
      <c r="AG40" s="154" t="s">
        <v>162</v>
      </c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84" t="str">
        <f>C40</f>
        <v>okenního nebo dveřního, z pomocného pracovního lešení o výšce podlahy do 1900 mm a pro zatížení do 1,5 kPa,</v>
      </c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161"/>
      <c r="B41" s="162"/>
      <c r="C41" s="195" t="s">
        <v>201</v>
      </c>
      <c r="D41" s="167"/>
      <c r="E41" s="168">
        <v>3.6560000000000001</v>
      </c>
      <c r="F41" s="165"/>
      <c r="G41" s="165"/>
      <c r="H41" s="165"/>
      <c r="I41" s="165"/>
      <c r="J41" s="165"/>
      <c r="K41" s="165"/>
      <c r="L41" s="165"/>
      <c r="M41" s="165"/>
      <c r="N41" s="164"/>
      <c r="O41" s="164"/>
      <c r="P41" s="164"/>
      <c r="Q41" s="164"/>
      <c r="R41" s="165"/>
      <c r="S41" s="165"/>
      <c r="T41" s="165"/>
      <c r="U41" s="165"/>
      <c r="V41" s="165"/>
      <c r="W41" s="165"/>
      <c r="X41" s="165"/>
      <c r="Y41" s="154"/>
      <c r="Z41" s="154"/>
      <c r="AA41" s="154"/>
      <c r="AB41" s="154"/>
      <c r="AC41" s="154"/>
      <c r="AD41" s="154"/>
      <c r="AE41" s="154"/>
      <c r="AF41" s="154"/>
      <c r="AG41" s="154" t="s">
        <v>169</v>
      </c>
      <c r="AH41" s="154">
        <v>0</v>
      </c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ht="22.5" outlineLevel="1" x14ac:dyDescent="0.2">
      <c r="A42" s="177">
        <v>11</v>
      </c>
      <c r="B42" s="178" t="s">
        <v>202</v>
      </c>
      <c r="C42" s="194" t="s">
        <v>203</v>
      </c>
      <c r="D42" s="179" t="s">
        <v>165</v>
      </c>
      <c r="E42" s="180">
        <v>116.87520000000001</v>
      </c>
      <c r="F42" s="181"/>
      <c r="G42" s="182">
        <f>ROUND(E42*F42,2)</f>
        <v>0</v>
      </c>
      <c r="H42" s="181"/>
      <c r="I42" s="182">
        <f>ROUND(E42*H42,2)</f>
        <v>0</v>
      </c>
      <c r="J42" s="181"/>
      <c r="K42" s="182">
        <f>ROUND(E42*J42,2)</f>
        <v>0</v>
      </c>
      <c r="L42" s="182">
        <v>12</v>
      </c>
      <c r="M42" s="182">
        <f>G42*(1+L42/100)</f>
        <v>0</v>
      </c>
      <c r="N42" s="180">
        <v>3.6700000000000001E-3</v>
      </c>
      <c r="O42" s="180">
        <f>ROUND(E42*N42,2)</f>
        <v>0.43</v>
      </c>
      <c r="P42" s="180">
        <v>0</v>
      </c>
      <c r="Q42" s="180">
        <f>ROUND(E42*P42,2)</f>
        <v>0</v>
      </c>
      <c r="R42" s="182" t="s">
        <v>166</v>
      </c>
      <c r="S42" s="182" t="s">
        <v>158</v>
      </c>
      <c r="T42" s="183" t="s">
        <v>158</v>
      </c>
      <c r="U42" s="165">
        <v>0.36199999999999999</v>
      </c>
      <c r="V42" s="165">
        <f>ROUND(E42*U42,2)</f>
        <v>42.31</v>
      </c>
      <c r="W42" s="165"/>
      <c r="X42" s="165" t="s">
        <v>159</v>
      </c>
      <c r="Y42" s="154"/>
      <c r="Z42" s="154"/>
      <c r="AA42" s="154"/>
      <c r="AB42" s="154"/>
      <c r="AC42" s="154"/>
      <c r="AD42" s="154"/>
      <c r="AE42" s="154"/>
      <c r="AF42" s="154"/>
      <c r="AG42" s="154" t="s">
        <v>160</v>
      </c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">
      <c r="A43" s="161"/>
      <c r="B43" s="162"/>
      <c r="C43" s="195" t="s">
        <v>178</v>
      </c>
      <c r="D43" s="167"/>
      <c r="E43" s="168">
        <v>50.053199999999997</v>
      </c>
      <c r="F43" s="165"/>
      <c r="G43" s="165"/>
      <c r="H43" s="165"/>
      <c r="I43" s="165"/>
      <c r="J43" s="165"/>
      <c r="K43" s="165"/>
      <c r="L43" s="165"/>
      <c r="M43" s="165"/>
      <c r="N43" s="164"/>
      <c r="O43" s="164"/>
      <c r="P43" s="164"/>
      <c r="Q43" s="164"/>
      <c r="R43" s="165"/>
      <c r="S43" s="165"/>
      <c r="T43" s="165"/>
      <c r="U43" s="165"/>
      <c r="V43" s="165"/>
      <c r="W43" s="165"/>
      <c r="X43" s="165"/>
      <c r="Y43" s="154"/>
      <c r="Z43" s="154"/>
      <c r="AA43" s="154"/>
      <c r="AB43" s="154"/>
      <c r="AC43" s="154"/>
      <c r="AD43" s="154"/>
      <c r="AE43" s="154"/>
      <c r="AF43" s="154"/>
      <c r="AG43" s="154" t="s">
        <v>169</v>
      </c>
      <c r="AH43" s="154">
        <v>0</v>
      </c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">
      <c r="A44" s="161"/>
      <c r="B44" s="162"/>
      <c r="C44" s="195" t="s">
        <v>179</v>
      </c>
      <c r="D44" s="167"/>
      <c r="E44" s="168">
        <v>55.687600000000003</v>
      </c>
      <c r="F44" s="165"/>
      <c r="G44" s="165"/>
      <c r="H44" s="165"/>
      <c r="I44" s="165"/>
      <c r="J44" s="165"/>
      <c r="K44" s="165"/>
      <c r="L44" s="165"/>
      <c r="M44" s="165"/>
      <c r="N44" s="164"/>
      <c r="O44" s="164"/>
      <c r="P44" s="164"/>
      <c r="Q44" s="164"/>
      <c r="R44" s="165"/>
      <c r="S44" s="165"/>
      <c r="T44" s="165"/>
      <c r="U44" s="165"/>
      <c r="V44" s="165"/>
      <c r="W44" s="165"/>
      <c r="X44" s="165"/>
      <c r="Y44" s="154"/>
      <c r="Z44" s="154"/>
      <c r="AA44" s="154"/>
      <c r="AB44" s="154"/>
      <c r="AC44" s="154"/>
      <c r="AD44" s="154"/>
      <c r="AE44" s="154"/>
      <c r="AF44" s="154"/>
      <c r="AG44" s="154" t="s">
        <v>169</v>
      </c>
      <c r="AH44" s="154">
        <v>0</v>
      </c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">
      <c r="A45" s="161"/>
      <c r="B45" s="162"/>
      <c r="C45" s="195" t="s">
        <v>180</v>
      </c>
      <c r="D45" s="167"/>
      <c r="E45" s="168">
        <v>11.134399999999999</v>
      </c>
      <c r="F45" s="165"/>
      <c r="G45" s="165"/>
      <c r="H45" s="165"/>
      <c r="I45" s="165"/>
      <c r="J45" s="165"/>
      <c r="K45" s="165"/>
      <c r="L45" s="165"/>
      <c r="M45" s="165"/>
      <c r="N45" s="164"/>
      <c r="O45" s="164"/>
      <c r="P45" s="164"/>
      <c r="Q45" s="164"/>
      <c r="R45" s="165"/>
      <c r="S45" s="165"/>
      <c r="T45" s="165"/>
      <c r="U45" s="165"/>
      <c r="V45" s="165"/>
      <c r="W45" s="165"/>
      <c r="X45" s="165"/>
      <c r="Y45" s="154"/>
      <c r="Z45" s="154"/>
      <c r="AA45" s="154"/>
      <c r="AB45" s="154"/>
      <c r="AC45" s="154"/>
      <c r="AD45" s="154"/>
      <c r="AE45" s="154"/>
      <c r="AF45" s="154"/>
      <c r="AG45" s="154" t="s">
        <v>169</v>
      </c>
      <c r="AH45" s="154">
        <v>0</v>
      </c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1" x14ac:dyDescent="0.2">
      <c r="A46" s="177">
        <v>12</v>
      </c>
      <c r="B46" s="178" t="s">
        <v>204</v>
      </c>
      <c r="C46" s="194" t="s">
        <v>205</v>
      </c>
      <c r="D46" s="179" t="s">
        <v>186</v>
      </c>
      <c r="E46" s="180">
        <v>2.1</v>
      </c>
      <c r="F46" s="181"/>
      <c r="G46" s="182">
        <f>ROUND(E46*F46,2)</f>
        <v>0</v>
      </c>
      <c r="H46" s="181"/>
      <c r="I46" s="182">
        <f>ROUND(E46*H46,2)</f>
        <v>0</v>
      </c>
      <c r="J46" s="181"/>
      <c r="K46" s="182">
        <f>ROUND(E46*J46,2)</f>
        <v>0</v>
      </c>
      <c r="L46" s="182">
        <v>12</v>
      </c>
      <c r="M46" s="182">
        <f>G46*(1+L46/100)</f>
        <v>0</v>
      </c>
      <c r="N46" s="180">
        <v>2.12E-2</v>
      </c>
      <c r="O46" s="180">
        <f>ROUND(E46*N46,2)</f>
        <v>0.04</v>
      </c>
      <c r="P46" s="180">
        <v>0</v>
      </c>
      <c r="Q46" s="180">
        <f>ROUND(E46*P46,2)</f>
        <v>0</v>
      </c>
      <c r="R46" s="182" t="s">
        <v>157</v>
      </c>
      <c r="S46" s="182" t="s">
        <v>158</v>
      </c>
      <c r="T46" s="183" t="s">
        <v>158</v>
      </c>
      <c r="U46" s="165">
        <v>0.18</v>
      </c>
      <c r="V46" s="165">
        <f>ROUND(E46*U46,2)</f>
        <v>0.38</v>
      </c>
      <c r="W46" s="165"/>
      <c r="X46" s="165" t="s">
        <v>159</v>
      </c>
      <c r="Y46" s="154"/>
      <c r="Z46" s="154"/>
      <c r="AA46" s="154"/>
      <c r="AB46" s="154"/>
      <c r="AC46" s="154"/>
      <c r="AD46" s="154"/>
      <c r="AE46" s="154"/>
      <c r="AF46" s="154"/>
      <c r="AG46" s="154" t="s">
        <v>160</v>
      </c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">
      <c r="A47" s="161"/>
      <c r="B47" s="162"/>
      <c r="C47" s="261" t="s">
        <v>206</v>
      </c>
      <c r="D47" s="262"/>
      <c r="E47" s="262"/>
      <c r="F47" s="262"/>
      <c r="G47" s="262"/>
      <c r="H47" s="165"/>
      <c r="I47" s="165"/>
      <c r="J47" s="165"/>
      <c r="K47" s="165"/>
      <c r="L47" s="165"/>
      <c r="M47" s="165"/>
      <c r="N47" s="164"/>
      <c r="O47" s="164"/>
      <c r="P47" s="164"/>
      <c r="Q47" s="164"/>
      <c r="R47" s="165"/>
      <c r="S47" s="165"/>
      <c r="T47" s="165"/>
      <c r="U47" s="165"/>
      <c r="V47" s="165"/>
      <c r="W47" s="165"/>
      <c r="X47" s="165"/>
      <c r="Y47" s="154"/>
      <c r="Z47" s="154"/>
      <c r="AA47" s="154"/>
      <c r="AB47" s="154"/>
      <c r="AC47" s="154"/>
      <c r="AD47" s="154"/>
      <c r="AE47" s="154"/>
      <c r="AF47" s="154"/>
      <c r="AG47" s="154" t="s">
        <v>162</v>
      </c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">
      <c r="A48" s="161"/>
      <c r="B48" s="162"/>
      <c r="C48" s="195" t="s">
        <v>207</v>
      </c>
      <c r="D48" s="167"/>
      <c r="E48" s="168">
        <v>2.1</v>
      </c>
      <c r="F48" s="165"/>
      <c r="G48" s="165"/>
      <c r="H48" s="165"/>
      <c r="I48" s="165"/>
      <c r="J48" s="165"/>
      <c r="K48" s="165"/>
      <c r="L48" s="165"/>
      <c r="M48" s="165"/>
      <c r="N48" s="164"/>
      <c r="O48" s="164"/>
      <c r="P48" s="164"/>
      <c r="Q48" s="164"/>
      <c r="R48" s="165"/>
      <c r="S48" s="165"/>
      <c r="T48" s="165"/>
      <c r="U48" s="165"/>
      <c r="V48" s="165"/>
      <c r="W48" s="165"/>
      <c r="X48" s="165"/>
      <c r="Y48" s="154"/>
      <c r="Z48" s="154"/>
      <c r="AA48" s="154"/>
      <c r="AB48" s="154"/>
      <c r="AC48" s="154"/>
      <c r="AD48" s="154"/>
      <c r="AE48" s="154"/>
      <c r="AF48" s="154"/>
      <c r="AG48" s="154" t="s">
        <v>169</v>
      </c>
      <c r="AH48" s="154">
        <v>0</v>
      </c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">
      <c r="A49" s="177">
        <v>13</v>
      </c>
      <c r="B49" s="178" t="s">
        <v>208</v>
      </c>
      <c r="C49" s="194" t="s">
        <v>209</v>
      </c>
      <c r="D49" s="179" t="s">
        <v>165</v>
      </c>
      <c r="E49" s="180">
        <v>49.91</v>
      </c>
      <c r="F49" s="181"/>
      <c r="G49" s="182">
        <f>ROUND(E49*F49,2)</f>
        <v>0</v>
      </c>
      <c r="H49" s="181"/>
      <c r="I49" s="182">
        <f>ROUND(E49*H49,2)</f>
        <v>0</v>
      </c>
      <c r="J49" s="181"/>
      <c r="K49" s="182">
        <f>ROUND(E49*J49,2)</f>
        <v>0</v>
      </c>
      <c r="L49" s="182">
        <v>12</v>
      </c>
      <c r="M49" s="182">
        <f>G49*(1+L49/100)</f>
        <v>0</v>
      </c>
      <c r="N49" s="180">
        <v>3.3E-4</v>
      </c>
      <c r="O49" s="180">
        <f>ROUND(E49*N49,2)</f>
        <v>0.02</v>
      </c>
      <c r="P49" s="180">
        <v>0</v>
      </c>
      <c r="Q49" s="180">
        <f>ROUND(E49*P49,2)</f>
        <v>0</v>
      </c>
      <c r="R49" s="182"/>
      <c r="S49" s="182" t="s">
        <v>210</v>
      </c>
      <c r="T49" s="183" t="s">
        <v>158</v>
      </c>
      <c r="U49" s="165">
        <v>0.09</v>
      </c>
      <c r="V49" s="165">
        <f>ROUND(E49*U49,2)</f>
        <v>4.49</v>
      </c>
      <c r="W49" s="165"/>
      <c r="X49" s="165" t="s">
        <v>159</v>
      </c>
      <c r="Y49" s="154"/>
      <c r="Z49" s="154"/>
      <c r="AA49" s="154"/>
      <c r="AB49" s="154"/>
      <c r="AC49" s="154"/>
      <c r="AD49" s="154"/>
      <c r="AE49" s="154"/>
      <c r="AF49" s="154"/>
      <c r="AG49" s="154" t="s">
        <v>160</v>
      </c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">
      <c r="A50" s="161"/>
      <c r="B50" s="162"/>
      <c r="C50" s="195" t="s">
        <v>175</v>
      </c>
      <c r="D50" s="167"/>
      <c r="E50" s="168">
        <v>49.91</v>
      </c>
      <c r="F50" s="165"/>
      <c r="G50" s="165"/>
      <c r="H50" s="165"/>
      <c r="I50" s="165"/>
      <c r="J50" s="165"/>
      <c r="K50" s="165"/>
      <c r="L50" s="165"/>
      <c r="M50" s="165"/>
      <c r="N50" s="164"/>
      <c r="O50" s="164"/>
      <c r="P50" s="164"/>
      <c r="Q50" s="164"/>
      <c r="R50" s="165"/>
      <c r="S50" s="165"/>
      <c r="T50" s="165"/>
      <c r="U50" s="165"/>
      <c r="V50" s="165"/>
      <c r="W50" s="165"/>
      <c r="X50" s="165"/>
      <c r="Y50" s="154"/>
      <c r="Z50" s="154"/>
      <c r="AA50" s="154"/>
      <c r="AB50" s="154"/>
      <c r="AC50" s="154"/>
      <c r="AD50" s="154"/>
      <c r="AE50" s="154"/>
      <c r="AF50" s="154"/>
      <c r="AG50" s="154" t="s">
        <v>169</v>
      </c>
      <c r="AH50" s="154">
        <v>0</v>
      </c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">
      <c r="A51" s="177">
        <v>14</v>
      </c>
      <c r="B51" s="178" t="s">
        <v>211</v>
      </c>
      <c r="C51" s="194" t="s">
        <v>212</v>
      </c>
      <c r="D51" s="179" t="s">
        <v>165</v>
      </c>
      <c r="E51" s="180">
        <v>116.87520000000001</v>
      </c>
      <c r="F51" s="181"/>
      <c r="G51" s="182">
        <f>ROUND(E51*F51,2)</f>
        <v>0</v>
      </c>
      <c r="H51" s="181"/>
      <c r="I51" s="182">
        <f>ROUND(E51*H51,2)</f>
        <v>0</v>
      </c>
      <c r="J51" s="181"/>
      <c r="K51" s="182">
        <f>ROUND(E51*J51,2)</f>
        <v>0</v>
      </c>
      <c r="L51" s="182">
        <v>12</v>
      </c>
      <c r="M51" s="182">
        <f>G51*(1+L51/100)</f>
        <v>0</v>
      </c>
      <c r="N51" s="180">
        <v>3.2000000000000003E-4</v>
      </c>
      <c r="O51" s="180">
        <f>ROUND(E51*N51,2)</f>
        <v>0.04</v>
      </c>
      <c r="P51" s="180">
        <v>0</v>
      </c>
      <c r="Q51" s="180">
        <f>ROUND(E51*P51,2)</f>
        <v>0</v>
      </c>
      <c r="R51" s="182"/>
      <c r="S51" s="182" t="s">
        <v>210</v>
      </c>
      <c r="T51" s="183" t="s">
        <v>158</v>
      </c>
      <c r="U51" s="165">
        <v>7.0000000000000007E-2</v>
      </c>
      <c r="V51" s="165">
        <f>ROUND(E51*U51,2)</f>
        <v>8.18</v>
      </c>
      <c r="W51" s="165"/>
      <c r="X51" s="165" t="s">
        <v>159</v>
      </c>
      <c r="Y51" s="154"/>
      <c r="Z51" s="154"/>
      <c r="AA51" s="154"/>
      <c r="AB51" s="154"/>
      <c r="AC51" s="154"/>
      <c r="AD51" s="154"/>
      <c r="AE51" s="154"/>
      <c r="AF51" s="154"/>
      <c r="AG51" s="154" t="s">
        <v>160</v>
      </c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">
      <c r="A52" s="161"/>
      <c r="B52" s="162"/>
      <c r="C52" s="195" t="s">
        <v>178</v>
      </c>
      <c r="D52" s="167"/>
      <c r="E52" s="168">
        <v>50.053199999999997</v>
      </c>
      <c r="F52" s="165"/>
      <c r="G52" s="165"/>
      <c r="H52" s="165"/>
      <c r="I52" s="165"/>
      <c r="J52" s="165"/>
      <c r="K52" s="165"/>
      <c r="L52" s="165"/>
      <c r="M52" s="165"/>
      <c r="N52" s="164"/>
      <c r="O52" s="164"/>
      <c r="P52" s="164"/>
      <c r="Q52" s="164"/>
      <c r="R52" s="165"/>
      <c r="S52" s="165"/>
      <c r="T52" s="165"/>
      <c r="U52" s="165"/>
      <c r="V52" s="165"/>
      <c r="W52" s="165"/>
      <c r="X52" s="165"/>
      <c r="Y52" s="154"/>
      <c r="Z52" s="154"/>
      <c r="AA52" s="154"/>
      <c r="AB52" s="154"/>
      <c r="AC52" s="154"/>
      <c r="AD52" s="154"/>
      <c r="AE52" s="154"/>
      <c r="AF52" s="154"/>
      <c r="AG52" s="154" t="s">
        <v>169</v>
      </c>
      <c r="AH52" s="154">
        <v>0</v>
      </c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">
      <c r="A53" s="161"/>
      <c r="B53" s="162"/>
      <c r="C53" s="195" t="s">
        <v>179</v>
      </c>
      <c r="D53" s="167"/>
      <c r="E53" s="168">
        <v>55.687600000000003</v>
      </c>
      <c r="F53" s="165"/>
      <c r="G53" s="165"/>
      <c r="H53" s="165"/>
      <c r="I53" s="165"/>
      <c r="J53" s="165"/>
      <c r="K53" s="165"/>
      <c r="L53" s="165"/>
      <c r="M53" s="165"/>
      <c r="N53" s="164"/>
      <c r="O53" s="164"/>
      <c r="P53" s="164"/>
      <c r="Q53" s="164"/>
      <c r="R53" s="165"/>
      <c r="S53" s="165"/>
      <c r="T53" s="165"/>
      <c r="U53" s="165"/>
      <c r="V53" s="165"/>
      <c r="W53" s="165"/>
      <c r="X53" s="165"/>
      <c r="Y53" s="154"/>
      <c r="Z53" s="154"/>
      <c r="AA53" s="154"/>
      <c r="AB53" s="154"/>
      <c r="AC53" s="154"/>
      <c r="AD53" s="154"/>
      <c r="AE53" s="154"/>
      <c r="AF53" s="154"/>
      <c r="AG53" s="154" t="s">
        <v>169</v>
      </c>
      <c r="AH53" s="154">
        <v>0</v>
      </c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">
      <c r="A54" s="161"/>
      <c r="B54" s="162"/>
      <c r="C54" s="195" t="s">
        <v>180</v>
      </c>
      <c r="D54" s="167"/>
      <c r="E54" s="168">
        <v>11.134399999999999</v>
      </c>
      <c r="F54" s="165"/>
      <c r="G54" s="165"/>
      <c r="H54" s="165"/>
      <c r="I54" s="165"/>
      <c r="J54" s="165"/>
      <c r="K54" s="165"/>
      <c r="L54" s="165"/>
      <c r="M54" s="165"/>
      <c r="N54" s="164"/>
      <c r="O54" s="164"/>
      <c r="P54" s="164"/>
      <c r="Q54" s="164"/>
      <c r="R54" s="165"/>
      <c r="S54" s="165"/>
      <c r="T54" s="165"/>
      <c r="U54" s="165"/>
      <c r="V54" s="165"/>
      <c r="W54" s="165"/>
      <c r="X54" s="165"/>
      <c r="Y54" s="154"/>
      <c r="Z54" s="154"/>
      <c r="AA54" s="154"/>
      <c r="AB54" s="154"/>
      <c r="AC54" s="154"/>
      <c r="AD54" s="154"/>
      <c r="AE54" s="154"/>
      <c r="AF54" s="154"/>
      <c r="AG54" s="154" t="s">
        <v>169</v>
      </c>
      <c r="AH54" s="154">
        <v>0</v>
      </c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">
      <c r="A55" s="177">
        <v>15</v>
      </c>
      <c r="B55" s="178" t="s">
        <v>213</v>
      </c>
      <c r="C55" s="194" t="s">
        <v>214</v>
      </c>
      <c r="D55" s="179" t="s">
        <v>165</v>
      </c>
      <c r="E55" s="180">
        <v>1.984</v>
      </c>
      <c r="F55" s="181"/>
      <c r="G55" s="182">
        <f>ROUND(E55*F55,2)</f>
        <v>0</v>
      </c>
      <c r="H55" s="181"/>
      <c r="I55" s="182">
        <f>ROUND(E55*H55,2)</f>
        <v>0</v>
      </c>
      <c r="J55" s="181"/>
      <c r="K55" s="182">
        <f>ROUND(E55*J55,2)</f>
        <v>0</v>
      </c>
      <c r="L55" s="182">
        <v>12</v>
      </c>
      <c r="M55" s="182">
        <f>G55*(1+L55/100)</f>
        <v>0</v>
      </c>
      <c r="N55" s="180">
        <v>7.6299999999999996E-3</v>
      </c>
      <c r="O55" s="180">
        <f>ROUND(E55*N55,2)</f>
        <v>0.02</v>
      </c>
      <c r="P55" s="180">
        <v>0</v>
      </c>
      <c r="Q55" s="180">
        <f>ROUND(E55*P55,2)</f>
        <v>0</v>
      </c>
      <c r="R55" s="182"/>
      <c r="S55" s="182" t="s">
        <v>210</v>
      </c>
      <c r="T55" s="183" t="s">
        <v>158</v>
      </c>
      <c r="U55" s="165">
        <v>0.32</v>
      </c>
      <c r="V55" s="165">
        <f>ROUND(E55*U55,2)</f>
        <v>0.63</v>
      </c>
      <c r="W55" s="165"/>
      <c r="X55" s="165" t="s">
        <v>159</v>
      </c>
      <c r="Y55" s="154"/>
      <c r="Z55" s="154"/>
      <c r="AA55" s="154"/>
      <c r="AB55" s="154"/>
      <c r="AC55" s="154"/>
      <c r="AD55" s="154"/>
      <c r="AE55" s="154"/>
      <c r="AF55" s="154"/>
      <c r="AG55" s="154" t="s">
        <v>160</v>
      </c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">
      <c r="A56" s="161"/>
      <c r="B56" s="162"/>
      <c r="C56" s="195" t="s">
        <v>215</v>
      </c>
      <c r="D56" s="167"/>
      <c r="E56" s="168">
        <v>1.984</v>
      </c>
      <c r="F56" s="165"/>
      <c r="G56" s="165"/>
      <c r="H56" s="165"/>
      <c r="I56" s="165"/>
      <c r="J56" s="165"/>
      <c r="K56" s="165"/>
      <c r="L56" s="165"/>
      <c r="M56" s="165"/>
      <c r="N56" s="164"/>
      <c r="O56" s="164"/>
      <c r="P56" s="164"/>
      <c r="Q56" s="164"/>
      <c r="R56" s="165"/>
      <c r="S56" s="165"/>
      <c r="T56" s="165"/>
      <c r="U56" s="165"/>
      <c r="V56" s="165"/>
      <c r="W56" s="165"/>
      <c r="X56" s="165"/>
      <c r="Y56" s="154"/>
      <c r="Z56" s="154"/>
      <c r="AA56" s="154"/>
      <c r="AB56" s="154"/>
      <c r="AC56" s="154"/>
      <c r="AD56" s="154"/>
      <c r="AE56" s="154"/>
      <c r="AF56" s="154"/>
      <c r="AG56" s="154" t="s">
        <v>169</v>
      </c>
      <c r="AH56" s="154">
        <v>0</v>
      </c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x14ac:dyDescent="0.2">
      <c r="A57" s="170" t="s">
        <v>152</v>
      </c>
      <c r="B57" s="171" t="s">
        <v>73</v>
      </c>
      <c r="C57" s="193" t="s">
        <v>74</v>
      </c>
      <c r="D57" s="172"/>
      <c r="E57" s="173"/>
      <c r="F57" s="174"/>
      <c r="G57" s="174">
        <f>SUMIF(AG58:AG59,"&lt;&gt;NOR",G58:G59)</f>
        <v>0</v>
      </c>
      <c r="H57" s="174"/>
      <c r="I57" s="174">
        <f>SUM(I58:I59)</f>
        <v>0</v>
      </c>
      <c r="J57" s="174"/>
      <c r="K57" s="174">
        <f>SUM(K58:K59)</f>
        <v>0</v>
      </c>
      <c r="L57" s="174"/>
      <c r="M57" s="174">
        <f>SUM(M58:M59)</f>
        <v>0</v>
      </c>
      <c r="N57" s="173"/>
      <c r="O57" s="173">
        <f>SUM(O58:O59)</f>
        <v>0</v>
      </c>
      <c r="P57" s="173"/>
      <c r="Q57" s="173">
        <f>SUM(Q58:Q59)</f>
        <v>0</v>
      </c>
      <c r="R57" s="174"/>
      <c r="S57" s="174"/>
      <c r="T57" s="175"/>
      <c r="U57" s="169"/>
      <c r="V57" s="169">
        <f>SUM(V58:V59)</f>
        <v>0.28000000000000003</v>
      </c>
      <c r="W57" s="169"/>
      <c r="X57" s="169"/>
      <c r="AG57" t="s">
        <v>153</v>
      </c>
    </row>
    <row r="58" spans="1:60" outlineLevel="1" x14ac:dyDescent="0.2">
      <c r="A58" s="177">
        <v>16</v>
      </c>
      <c r="B58" s="178" t="s">
        <v>216</v>
      </c>
      <c r="C58" s="194" t="s">
        <v>217</v>
      </c>
      <c r="D58" s="179" t="s">
        <v>156</v>
      </c>
      <c r="E58" s="180">
        <v>1</v>
      </c>
      <c r="F58" s="181"/>
      <c r="G58" s="182">
        <f>ROUND(E58*F58,2)</f>
        <v>0</v>
      </c>
      <c r="H58" s="181"/>
      <c r="I58" s="182">
        <f>ROUND(E58*H58,2)</f>
        <v>0</v>
      </c>
      <c r="J58" s="181"/>
      <c r="K58" s="182">
        <f>ROUND(E58*J58,2)</f>
        <v>0</v>
      </c>
      <c r="L58" s="182">
        <v>12</v>
      </c>
      <c r="M58" s="182">
        <f>G58*(1+L58/100)</f>
        <v>0</v>
      </c>
      <c r="N58" s="180">
        <v>4.2999999999999999E-4</v>
      </c>
      <c r="O58" s="180">
        <f>ROUND(E58*N58,2)</f>
        <v>0</v>
      </c>
      <c r="P58" s="180">
        <v>0</v>
      </c>
      <c r="Q58" s="180">
        <f>ROUND(E58*P58,2)</f>
        <v>0</v>
      </c>
      <c r="R58" s="182"/>
      <c r="S58" s="182" t="s">
        <v>210</v>
      </c>
      <c r="T58" s="183" t="s">
        <v>218</v>
      </c>
      <c r="U58" s="165">
        <v>0.27850000000000003</v>
      </c>
      <c r="V58" s="165">
        <f>ROUND(E58*U58,2)</f>
        <v>0.28000000000000003</v>
      </c>
      <c r="W58" s="165"/>
      <c r="X58" s="165" t="s">
        <v>159</v>
      </c>
      <c r="Y58" s="154"/>
      <c r="Z58" s="154"/>
      <c r="AA58" s="154"/>
      <c r="AB58" s="154"/>
      <c r="AC58" s="154"/>
      <c r="AD58" s="154"/>
      <c r="AE58" s="154"/>
      <c r="AF58" s="154"/>
      <c r="AG58" s="154" t="s">
        <v>160</v>
      </c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">
      <c r="A59" s="161"/>
      <c r="B59" s="162"/>
      <c r="C59" s="195" t="s">
        <v>219</v>
      </c>
      <c r="D59" s="167"/>
      <c r="E59" s="168">
        <v>1</v>
      </c>
      <c r="F59" s="165"/>
      <c r="G59" s="165"/>
      <c r="H59" s="165"/>
      <c r="I59" s="165"/>
      <c r="J59" s="165"/>
      <c r="K59" s="165"/>
      <c r="L59" s="165"/>
      <c r="M59" s="165"/>
      <c r="N59" s="164"/>
      <c r="O59" s="164"/>
      <c r="P59" s="164"/>
      <c r="Q59" s="164"/>
      <c r="R59" s="165"/>
      <c r="S59" s="165"/>
      <c r="T59" s="165"/>
      <c r="U59" s="165"/>
      <c r="V59" s="165"/>
      <c r="W59" s="165"/>
      <c r="X59" s="165"/>
      <c r="Y59" s="154"/>
      <c r="Z59" s="154"/>
      <c r="AA59" s="154"/>
      <c r="AB59" s="154"/>
      <c r="AC59" s="154"/>
      <c r="AD59" s="154"/>
      <c r="AE59" s="154"/>
      <c r="AF59" s="154"/>
      <c r="AG59" s="154" t="s">
        <v>169</v>
      </c>
      <c r="AH59" s="154">
        <v>0</v>
      </c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x14ac:dyDescent="0.2">
      <c r="A60" s="170" t="s">
        <v>152</v>
      </c>
      <c r="B60" s="171" t="s">
        <v>75</v>
      </c>
      <c r="C60" s="193" t="s">
        <v>76</v>
      </c>
      <c r="D60" s="172"/>
      <c r="E60" s="173"/>
      <c r="F60" s="174"/>
      <c r="G60" s="174">
        <f>SUMIF(AG61:AG63,"&lt;&gt;NOR",G61:G63)</f>
        <v>0</v>
      </c>
      <c r="H60" s="174"/>
      <c r="I60" s="174">
        <f>SUM(I61:I63)</f>
        <v>0</v>
      </c>
      <c r="J60" s="174"/>
      <c r="K60" s="174">
        <f>SUM(K61:K63)</f>
        <v>0</v>
      </c>
      <c r="L60" s="174"/>
      <c r="M60" s="174">
        <f>SUM(M61:M63)</f>
        <v>0</v>
      </c>
      <c r="N60" s="173"/>
      <c r="O60" s="173">
        <f>SUM(O61:O63)</f>
        <v>0.03</v>
      </c>
      <c r="P60" s="173"/>
      <c r="Q60" s="173">
        <f>SUM(Q61:Q63)</f>
        <v>0</v>
      </c>
      <c r="R60" s="174"/>
      <c r="S60" s="174"/>
      <c r="T60" s="175"/>
      <c r="U60" s="169"/>
      <c r="V60" s="169">
        <f>SUM(V61:V63)</f>
        <v>1.1100000000000001</v>
      </c>
      <c r="W60" s="169"/>
      <c r="X60" s="169"/>
      <c r="AG60" t="s">
        <v>153</v>
      </c>
    </row>
    <row r="61" spans="1:60" outlineLevel="1" x14ac:dyDescent="0.2">
      <c r="A61" s="177">
        <v>17</v>
      </c>
      <c r="B61" s="178" t="s">
        <v>220</v>
      </c>
      <c r="C61" s="194" t="s">
        <v>221</v>
      </c>
      <c r="D61" s="179" t="s">
        <v>186</v>
      </c>
      <c r="E61" s="180">
        <v>2.1</v>
      </c>
      <c r="F61" s="181"/>
      <c r="G61" s="182">
        <f>ROUND(E61*F61,2)</f>
        <v>0</v>
      </c>
      <c r="H61" s="181"/>
      <c r="I61" s="182">
        <f>ROUND(E61*H61,2)</f>
        <v>0</v>
      </c>
      <c r="J61" s="181"/>
      <c r="K61" s="182">
        <f>ROUND(E61*J61,2)</f>
        <v>0</v>
      </c>
      <c r="L61" s="182">
        <v>12</v>
      </c>
      <c r="M61" s="182">
        <f>G61*(1+L61/100)</f>
        <v>0</v>
      </c>
      <c r="N61" s="180">
        <v>1.4930000000000001E-2</v>
      </c>
      <c r="O61" s="180">
        <f>ROUND(E61*N61,2)</f>
        <v>0.03</v>
      </c>
      <c r="P61" s="180">
        <v>0</v>
      </c>
      <c r="Q61" s="180">
        <f>ROUND(E61*P61,2)</f>
        <v>0</v>
      </c>
      <c r="R61" s="182" t="s">
        <v>166</v>
      </c>
      <c r="S61" s="182" t="s">
        <v>158</v>
      </c>
      <c r="T61" s="183" t="s">
        <v>158</v>
      </c>
      <c r="U61" s="165">
        <v>0.53</v>
      </c>
      <c r="V61" s="165">
        <f>ROUND(E61*U61,2)</f>
        <v>1.1100000000000001</v>
      </c>
      <c r="W61" s="165"/>
      <c r="X61" s="165" t="s">
        <v>159</v>
      </c>
      <c r="Y61" s="154"/>
      <c r="Z61" s="154"/>
      <c r="AA61" s="154"/>
      <c r="AB61" s="154"/>
      <c r="AC61" s="154"/>
      <c r="AD61" s="154"/>
      <c r="AE61" s="154"/>
      <c r="AF61" s="154"/>
      <c r="AG61" s="154" t="s">
        <v>160</v>
      </c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161"/>
      <c r="B62" s="162"/>
      <c r="C62" s="261" t="s">
        <v>222</v>
      </c>
      <c r="D62" s="262"/>
      <c r="E62" s="262"/>
      <c r="F62" s="262"/>
      <c r="G62" s="262"/>
      <c r="H62" s="165"/>
      <c r="I62" s="165"/>
      <c r="J62" s="165"/>
      <c r="K62" s="165"/>
      <c r="L62" s="165"/>
      <c r="M62" s="165"/>
      <c r="N62" s="164"/>
      <c r="O62" s="164"/>
      <c r="P62" s="164"/>
      <c r="Q62" s="164"/>
      <c r="R62" s="165"/>
      <c r="S62" s="165"/>
      <c r="T62" s="165"/>
      <c r="U62" s="165"/>
      <c r="V62" s="165"/>
      <c r="W62" s="165"/>
      <c r="X62" s="165"/>
      <c r="Y62" s="154"/>
      <c r="Z62" s="154"/>
      <c r="AA62" s="154"/>
      <c r="AB62" s="154"/>
      <c r="AC62" s="154"/>
      <c r="AD62" s="154"/>
      <c r="AE62" s="154"/>
      <c r="AF62" s="154"/>
      <c r="AG62" s="154" t="s">
        <v>162</v>
      </c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84" t="str">
        <f>C62</f>
        <v>na montážní pěnu, zapravení omítky pod parapetem, těsnění spáry mezi parapetem a rámem okna, dodávka silikonu.</v>
      </c>
      <c r="BB62" s="154"/>
      <c r="BC62" s="154"/>
      <c r="BD62" s="154"/>
      <c r="BE62" s="154"/>
      <c r="BF62" s="154"/>
      <c r="BG62" s="154"/>
      <c r="BH62" s="154"/>
    </row>
    <row r="63" spans="1:60" outlineLevel="1" x14ac:dyDescent="0.2">
      <c r="A63" s="161"/>
      <c r="B63" s="162"/>
      <c r="C63" s="195" t="s">
        <v>223</v>
      </c>
      <c r="D63" s="167"/>
      <c r="E63" s="168">
        <v>2.1</v>
      </c>
      <c r="F63" s="165"/>
      <c r="G63" s="165"/>
      <c r="H63" s="165"/>
      <c r="I63" s="165"/>
      <c r="J63" s="165"/>
      <c r="K63" s="165"/>
      <c r="L63" s="165"/>
      <c r="M63" s="165"/>
      <c r="N63" s="164"/>
      <c r="O63" s="164"/>
      <c r="P63" s="164"/>
      <c r="Q63" s="164"/>
      <c r="R63" s="165"/>
      <c r="S63" s="165"/>
      <c r="T63" s="165"/>
      <c r="U63" s="165"/>
      <c r="V63" s="165"/>
      <c r="W63" s="165"/>
      <c r="X63" s="165"/>
      <c r="Y63" s="154"/>
      <c r="Z63" s="154"/>
      <c r="AA63" s="154"/>
      <c r="AB63" s="154"/>
      <c r="AC63" s="154"/>
      <c r="AD63" s="154"/>
      <c r="AE63" s="154"/>
      <c r="AF63" s="154"/>
      <c r="AG63" s="154" t="s">
        <v>169</v>
      </c>
      <c r="AH63" s="154">
        <v>0</v>
      </c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x14ac:dyDescent="0.2">
      <c r="A64" s="170" t="s">
        <v>152</v>
      </c>
      <c r="B64" s="171" t="s">
        <v>77</v>
      </c>
      <c r="C64" s="193" t="s">
        <v>78</v>
      </c>
      <c r="D64" s="172"/>
      <c r="E64" s="173"/>
      <c r="F64" s="174"/>
      <c r="G64" s="174">
        <f>SUMIF(AG65:AG69,"&lt;&gt;NOR",G65:G69)</f>
        <v>0</v>
      </c>
      <c r="H64" s="174"/>
      <c r="I64" s="174">
        <f>SUM(I65:I69)</f>
        <v>0</v>
      </c>
      <c r="J64" s="174"/>
      <c r="K64" s="174">
        <f>SUM(K65:K69)</f>
        <v>0</v>
      </c>
      <c r="L64" s="174"/>
      <c r="M64" s="174">
        <f>SUM(M65:M69)</f>
        <v>0</v>
      </c>
      <c r="N64" s="173"/>
      <c r="O64" s="173">
        <f>SUM(O65:O69)</f>
        <v>0.06</v>
      </c>
      <c r="P64" s="173"/>
      <c r="Q64" s="173">
        <f>SUM(Q65:Q69)</f>
        <v>0</v>
      </c>
      <c r="R64" s="174"/>
      <c r="S64" s="174"/>
      <c r="T64" s="175"/>
      <c r="U64" s="169"/>
      <c r="V64" s="169">
        <f>SUM(V65:V69)</f>
        <v>12.42</v>
      </c>
      <c r="W64" s="169"/>
      <c r="X64" s="169"/>
      <c r="AG64" t="s">
        <v>153</v>
      </c>
    </row>
    <row r="65" spans="1:60" outlineLevel="1" x14ac:dyDescent="0.2">
      <c r="A65" s="177">
        <v>18</v>
      </c>
      <c r="B65" s="178" t="s">
        <v>224</v>
      </c>
      <c r="C65" s="194" t="s">
        <v>225</v>
      </c>
      <c r="D65" s="179" t="s">
        <v>165</v>
      </c>
      <c r="E65" s="180">
        <v>49.91</v>
      </c>
      <c r="F65" s="181"/>
      <c r="G65" s="182">
        <f>ROUND(E65*F65,2)</f>
        <v>0</v>
      </c>
      <c r="H65" s="181"/>
      <c r="I65" s="182">
        <f>ROUND(E65*H65,2)</f>
        <v>0</v>
      </c>
      <c r="J65" s="181"/>
      <c r="K65" s="182">
        <f>ROUND(E65*J65,2)</f>
        <v>0</v>
      </c>
      <c r="L65" s="182">
        <v>12</v>
      </c>
      <c r="M65" s="182">
        <f>G65*(1+L65/100)</f>
        <v>0</v>
      </c>
      <c r="N65" s="180">
        <v>1.2099999999999999E-3</v>
      </c>
      <c r="O65" s="180">
        <f>ROUND(E65*N65,2)</f>
        <v>0.06</v>
      </c>
      <c r="P65" s="180">
        <v>0</v>
      </c>
      <c r="Q65" s="180">
        <f>ROUND(E65*P65,2)</f>
        <v>0</v>
      </c>
      <c r="R65" s="182" t="s">
        <v>226</v>
      </c>
      <c r="S65" s="182" t="s">
        <v>158</v>
      </c>
      <c r="T65" s="183" t="s">
        <v>158</v>
      </c>
      <c r="U65" s="165">
        <v>0.17699999999999999</v>
      </c>
      <c r="V65" s="165">
        <f>ROUND(E65*U65,2)</f>
        <v>8.83</v>
      </c>
      <c r="W65" s="165"/>
      <c r="X65" s="165" t="s">
        <v>159</v>
      </c>
      <c r="Y65" s="154"/>
      <c r="Z65" s="154"/>
      <c r="AA65" s="154"/>
      <c r="AB65" s="154"/>
      <c r="AC65" s="154"/>
      <c r="AD65" s="154"/>
      <c r="AE65" s="154"/>
      <c r="AF65" s="154"/>
      <c r="AG65" s="154" t="s">
        <v>160</v>
      </c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">
      <c r="A66" s="161"/>
      <c r="B66" s="162"/>
      <c r="C66" s="195" t="s">
        <v>175</v>
      </c>
      <c r="D66" s="167"/>
      <c r="E66" s="168">
        <v>49.91</v>
      </c>
      <c r="F66" s="165"/>
      <c r="G66" s="165"/>
      <c r="H66" s="165"/>
      <c r="I66" s="165"/>
      <c r="J66" s="165"/>
      <c r="K66" s="165"/>
      <c r="L66" s="165"/>
      <c r="M66" s="165"/>
      <c r="N66" s="164"/>
      <c r="O66" s="164"/>
      <c r="P66" s="164"/>
      <c r="Q66" s="164"/>
      <c r="R66" s="165"/>
      <c r="S66" s="165"/>
      <c r="T66" s="165"/>
      <c r="U66" s="165"/>
      <c r="V66" s="165"/>
      <c r="W66" s="165"/>
      <c r="X66" s="165"/>
      <c r="Y66" s="154"/>
      <c r="Z66" s="154"/>
      <c r="AA66" s="154"/>
      <c r="AB66" s="154"/>
      <c r="AC66" s="154"/>
      <c r="AD66" s="154"/>
      <c r="AE66" s="154"/>
      <c r="AF66" s="154"/>
      <c r="AG66" s="154" t="s">
        <v>169</v>
      </c>
      <c r="AH66" s="154">
        <v>0</v>
      </c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ht="22.5" outlineLevel="1" x14ac:dyDescent="0.2">
      <c r="A67" s="185">
        <v>19</v>
      </c>
      <c r="B67" s="186" t="s">
        <v>227</v>
      </c>
      <c r="C67" s="196" t="s">
        <v>228</v>
      </c>
      <c r="D67" s="187" t="s">
        <v>229</v>
      </c>
      <c r="E67" s="188">
        <v>1</v>
      </c>
      <c r="F67" s="189"/>
      <c r="G67" s="190">
        <f>ROUND(E67*F67,2)</f>
        <v>0</v>
      </c>
      <c r="H67" s="189"/>
      <c r="I67" s="190">
        <f>ROUND(E67*H67,2)</f>
        <v>0</v>
      </c>
      <c r="J67" s="189"/>
      <c r="K67" s="190">
        <f>ROUND(E67*J67,2)</f>
        <v>0</v>
      </c>
      <c r="L67" s="190">
        <v>12</v>
      </c>
      <c r="M67" s="190">
        <f>G67*(1+L67/100)</f>
        <v>0</v>
      </c>
      <c r="N67" s="188">
        <v>0</v>
      </c>
      <c r="O67" s="188">
        <f>ROUND(E67*N67,2)</f>
        <v>0</v>
      </c>
      <c r="P67" s="188">
        <v>0</v>
      </c>
      <c r="Q67" s="188">
        <f>ROUND(E67*P67,2)</f>
        <v>0</v>
      </c>
      <c r="R67" s="190" t="s">
        <v>226</v>
      </c>
      <c r="S67" s="190" t="s">
        <v>158</v>
      </c>
      <c r="T67" s="191" t="s">
        <v>158</v>
      </c>
      <c r="U67" s="165">
        <v>2.024</v>
      </c>
      <c r="V67" s="165">
        <f>ROUND(E67*U67,2)</f>
        <v>2.02</v>
      </c>
      <c r="W67" s="165"/>
      <c r="X67" s="165" t="s">
        <v>159</v>
      </c>
      <c r="Y67" s="154"/>
      <c r="Z67" s="154"/>
      <c r="AA67" s="154"/>
      <c r="AB67" s="154"/>
      <c r="AC67" s="154"/>
      <c r="AD67" s="154"/>
      <c r="AE67" s="154"/>
      <c r="AF67" s="154"/>
      <c r="AG67" s="154" t="s">
        <v>160</v>
      </c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">
      <c r="A68" s="185">
        <v>20</v>
      </c>
      <c r="B68" s="186" t="s">
        <v>230</v>
      </c>
      <c r="C68" s="196" t="s">
        <v>231</v>
      </c>
      <c r="D68" s="187" t="s">
        <v>232</v>
      </c>
      <c r="E68" s="188">
        <v>1</v>
      </c>
      <c r="F68" s="189"/>
      <c r="G68" s="190">
        <f>ROUND(E68*F68,2)</f>
        <v>0</v>
      </c>
      <c r="H68" s="189"/>
      <c r="I68" s="190">
        <f>ROUND(E68*H68,2)</f>
        <v>0</v>
      </c>
      <c r="J68" s="189"/>
      <c r="K68" s="190">
        <f>ROUND(E68*J68,2)</f>
        <v>0</v>
      </c>
      <c r="L68" s="190">
        <v>12</v>
      </c>
      <c r="M68" s="190">
        <f>G68*(1+L68/100)</f>
        <v>0</v>
      </c>
      <c r="N68" s="188">
        <v>0</v>
      </c>
      <c r="O68" s="188">
        <f>ROUND(E68*N68,2)</f>
        <v>0</v>
      </c>
      <c r="P68" s="188">
        <v>0</v>
      </c>
      <c r="Q68" s="188">
        <f>ROUND(E68*P68,2)</f>
        <v>0</v>
      </c>
      <c r="R68" s="190" t="s">
        <v>226</v>
      </c>
      <c r="S68" s="190" t="s">
        <v>158</v>
      </c>
      <c r="T68" s="191" t="s">
        <v>158</v>
      </c>
      <c r="U68" s="165">
        <v>0</v>
      </c>
      <c r="V68" s="165">
        <f>ROUND(E68*U68,2)</f>
        <v>0</v>
      </c>
      <c r="W68" s="165"/>
      <c r="X68" s="165" t="s">
        <v>159</v>
      </c>
      <c r="Y68" s="154"/>
      <c r="Z68" s="154"/>
      <c r="AA68" s="154"/>
      <c r="AB68" s="154"/>
      <c r="AC68" s="154"/>
      <c r="AD68" s="154"/>
      <c r="AE68" s="154"/>
      <c r="AF68" s="154"/>
      <c r="AG68" s="154" t="s">
        <v>160</v>
      </c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ht="22.5" outlineLevel="1" x14ac:dyDescent="0.2">
      <c r="A69" s="185">
        <v>21</v>
      </c>
      <c r="B69" s="186" t="s">
        <v>233</v>
      </c>
      <c r="C69" s="196" t="s">
        <v>234</v>
      </c>
      <c r="D69" s="187" t="s">
        <v>229</v>
      </c>
      <c r="E69" s="188">
        <v>1</v>
      </c>
      <c r="F69" s="189"/>
      <c r="G69" s="190">
        <f>ROUND(E69*F69,2)</f>
        <v>0</v>
      </c>
      <c r="H69" s="189"/>
      <c r="I69" s="190">
        <f>ROUND(E69*H69,2)</f>
        <v>0</v>
      </c>
      <c r="J69" s="189"/>
      <c r="K69" s="190">
        <f>ROUND(E69*J69,2)</f>
        <v>0</v>
      </c>
      <c r="L69" s="190">
        <v>12</v>
      </c>
      <c r="M69" s="190">
        <f>G69*(1+L69/100)</f>
        <v>0</v>
      </c>
      <c r="N69" s="188">
        <v>0</v>
      </c>
      <c r="O69" s="188">
        <f>ROUND(E69*N69,2)</f>
        <v>0</v>
      </c>
      <c r="P69" s="188">
        <v>0</v>
      </c>
      <c r="Q69" s="188">
        <f>ROUND(E69*P69,2)</f>
        <v>0</v>
      </c>
      <c r="R69" s="190" t="s">
        <v>226</v>
      </c>
      <c r="S69" s="190" t="s">
        <v>158</v>
      </c>
      <c r="T69" s="191" t="s">
        <v>158</v>
      </c>
      <c r="U69" s="165">
        <v>1.57</v>
      </c>
      <c r="V69" s="165">
        <f>ROUND(E69*U69,2)</f>
        <v>1.57</v>
      </c>
      <c r="W69" s="165"/>
      <c r="X69" s="165" t="s">
        <v>159</v>
      </c>
      <c r="Y69" s="154"/>
      <c r="Z69" s="154"/>
      <c r="AA69" s="154"/>
      <c r="AB69" s="154"/>
      <c r="AC69" s="154"/>
      <c r="AD69" s="154"/>
      <c r="AE69" s="154"/>
      <c r="AF69" s="154"/>
      <c r="AG69" s="154" t="s">
        <v>160</v>
      </c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x14ac:dyDescent="0.2">
      <c r="A70" s="170" t="s">
        <v>152</v>
      </c>
      <c r="B70" s="171" t="s">
        <v>79</v>
      </c>
      <c r="C70" s="193" t="s">
        <v>80</v>
      </c>
      <c r="D70" s="172"/>
      <c r="E70" s="173"/>
      <c r="F70" s="174"/>
      <c r="G70" s="174">
        <f>SUMIF(AG71:AG72,"&lt;&gt;NOR",G71:G72)</f>
        <v>0</v>
      </c>
      <c r="H70" s="174"/>
      <c r="I70" s="174">
        <f>SUM(I71:I72)</f>
        <v>0</v>
      </c>
      <c r="J70" s="174"/>
      <c r="K70" s="174">
        <f>SUM(K71:K72)</f>
        <v>0</v>
      </c>
      <c r="L70" s="174"/>
      <c r="M70" s="174">
        <f>SUM(M71:M72)</f>
        <v>0</v>
      </c>
      <c r="N70" s="173"/>
      <c r="O70" s="173">
        <f>SUM(O71:O72)</f>
        <v>0</v>
      </c>
      <c r="P70" s="173"/>
      <c r="Q70" s="173">
        <f>SUM(Q71:Q72)</f>
        <v>0</v>
      </c>
      <c r="R70" s="174"/>
      <c r="S70" s="174"/>
      <c r="T70" s="175"/>
      <c r="U70" s="169"/>
      <c r="V70" s="169">
        <f>SUM(V71:V72)</f>
        <v>15.37</v>
      </c>
      <c r="W70" s="169"/>
      <c r="X70" s="169"/>
      <c r="AG70" t="s">
        <v>153</v>
      </c>
    </row>
    <row r="71" spans="1:60" ht="56.25" outlineLevel="1" x14ac:dyDescent="0.2">
      <c r="A71" s="177">
        <v>22</v>
      </c>
      <c r="B71" s="178" t="s">
        <v>235</v>
      </c>
      <c r="C71" s="194" t="s">
        <v>236</v>
      </c>
      <c r="D71" s="179" t="s">
        <v>165</v>
      </c>
      <c r="E71" s="180">
        <v>49.91</v>
      </c>
      <c r="F71" s="181"/>
      <c r="G71" s="182">
        <f>ROUND(E71*F71,2)</f>
        <v>0</v>
      </c>
      <c r="H71" s="181"/>
      <c r="I71" s="182">
        <f>ROUND(E71*H71,2)</f>
        <v>0</v>
      </c>
      <c r="J71" s="181"/>
      <c r="K71" s="182">
        <f>ROUND(E71*J71,2)</f>
        <v>0</v>
      </c>
      <c r="L71" s="182">
        <v>12</v>
      </c>
      <c r="M71" s="182">
        <f>G71*(1+L71/100)</f>
        <v>0</v>
      </c>
      <c r="N71" s="180">
        <v>4.0000000000000003E-5</v>
      </c>
      <c r="O71" s="180">
        <f>ROUND(E71*N71,2)</f>
        <v>0</v>
      </c>
      <c r="P71" s="180">
        <v>0</v>
      </c>
      <c r="Q71" s="180">
        <f>ROUND(E71*P71,2)</f>
        <v>0</v>
      </c>
      <c r="R71" s="182" t="s">
        <v>166</v>
      </c>
      <c r="S71" s="182" t="s">
        <v>158</v>
      </c>
      <c r="T71" s="183" t="s">
        <v>158</v>
      </c>
      <c r="U71" s="165">
        <v>0.308</v>
      </c>
      <c r="V71" s="165">
        <f>ROUND(E71*U71,2)</f>
        <v>15.37</v>
      </c>
      <c r="W71" s="165"/>
      <c r="X71" s="165" t="s">
        <v>159</v>
      </c>
      <c r="Y71" s="154"/>
      <c r="Z71" s="154"/>
      <c r="AA71" s="154"/>
      <c r="AB71" s="154"/>
      <c r="AC71" s="154"/>
      <c r="AD71" s="154"/>
      <c r="AE71" s="154"/>
      <c r="AF71" s="154"/>
      <c r="AG71" s="154" t="s">
        <v>160</v>
      </c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1" x14ac:dyDescent="0.2">
      <c r="A72" s="161"/>
      <c r="B72" s="162"/>
      <c r="C72" s="195" t="s">
        <v>175</v>
      </c>
      <c r="D72" s="167"/>
      <c r="E72" s="168">
        <v>49.91</v>
      </c>
      <c r="F72" s="165"/>
      <c r="G72" s="165"/>
      <c r="H72" s="165"/>
      <c r="I72" s="165"/>
      <c r="J72" s="165"/>
      <c r="K72" s="165"/>
      <c r="L72" s="165"/>
      <c r="M72" s="165"/>
      <c r="N72" s="164"/>
      <c r="O72" s="164"/>
      <c r="P72" s="164"/>
      <c r="Q72" s="164"/>
      <c r="R72" s="165"/>
      <c r="S72" s="165"/>
      <c r="T72" s="165"/>
      <c r="U72" s="165"/>
      <c r="V72" s="165"/>
      <c r="W72" s="165"/>
      <c r="X72" s="165"/>
      <c r="Y72" s="154"/>
      <c r="Z72" s="154"/>
      <c r="AA72" s="154"/>
      <c r="AB72" s="154"/>
      <c r="AC72" s="154"/>
      <c r="AD72" s="154"/>
      <c r="AE72" s="154"/>
      <c r="AF72" s="154"/>
      <c r="AG72" s="154" t="s">
        <v>169</v>
      </c>
      <c r="AH72" s="154">
        <v>0</v>
      </c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x14ac:dyDescent="0.2">
      <c r="A73" s="170" t="s">
        <v>152</v>
      </c>
      <c r="B73" s="171" t="s">
        <v>81</v>
      </c>
      <c r="C73" s="193" t="s">
        <v>82</v>
      </c>
      <c r="D73" s="172"/>
      <c r="E73" s="173"/>
      <c r="F73" s="174"/>
      <c r="G73" s="174">
        <f>SUMIF(AG74:AG112,"&lt;&gt;NOR",G74:G112)</f>
        <v>0</v>
      </c>
      <c r="H73" s="174"/>
      <c r="I73" s="174">
        <f>SUM(I74:I112)</f>
        <v>0</v>
      </c>
      <c r="J73" s="174"/>
      <c r="K73" s="174">
        <f>SUM(K74:K112)</f>
        <v>0</v>
      </c>
      <c r="L73" s="174"/>
      <c r="M73" s="174">
        <f>SUM(M74:M112)</f>
        <v>0</v>
      </c>
      <c r="N73" s="173"/>
      <c r="O73" s="173">
        <f>SUM(O74:O112)</f>
        <v>0</v>
      </c>
      <c r="P73" s="173"/>
      <c r="Q73" s="173">
        <f>SUM(Q74:Q112)</f>
        <v>3.17</v>
      </c>
      <c r="R73" s="174"/>
      <c r="S73" s="174"/>
      <c r="T73" s="175"/>
      <c r="U73" s="169"/>
      <c r="V73" s="169">
        <f>SUM(V74:V112)</f>
        <v>20.57</v>
      </c>
      <c r="W73" s="169"/>
      <c r="X73" s="169"/>
      <c r="AG73" t="s">
        <v>153</v>
      </c>
    </row>
    <row r="74" spans="1:60" ht="22.5" outlineLevel="1" x14ac:dyDescent="0.2">
      <c r="A74" s="177">
        <v>23</v>
      </c>
      <c r="B74" s="178" t="s">
        <v>237</v>
      </c>
      <c r="C74" s="194" t="s">
        <v>238</v>
      </c>
      <c r="D74" s="179" t="s">
        <v>239</v>
      </c>
      <c r="E74" s="180">
        <v>0.13250000000000001</v>
      </c>
      <c r="F74" s="181"/>
      <c r="G74" s="182">
        <f>ROUND(E74*F74,2)</f>
        <v>0</v>
      </c>
      <c r="H74" s="181"/>
      <c r="I74" s="182">
        <f>ROUND(E74*H74,2)</f>
        <v>0</v>
      </c>
      <c r="J74" s="181"/>
      <c r="K74" s="182">
        <f>ROUND(E74*J74,2)</f>
        <v>0</v>
      </c>
      <c r="L74" s="182">
        <v>12</v>
      </c>
      <c r="M74" s="182">
        <f>G74*(1+L74/100)</f>
        <v>0</v>
      </c>
      <c r="N74" s="180">
        <v>0</v>
      </c>
      <c r="O74" s="180">
        <f>ROUND(E74*N74,2)</f>
        <v>0</v>
      </c>
      <c r="P74" s="180">
        <v>2.2000000000000002</v>
      </c>
      <c r="Q74" s="180">
        <f>ROUND(E74*P74,2)</f>
        <v>0.28999999999999998</v>
      </c>
      <c r="R74" s="182" t="s">
        <v>240</v>
      </c>
      <c r="S74" s="182" t="s">
        <v>158</v>
      </c>
      <c r="T74" s="183" t="s">
        <v>158</v>
      </c>
      <c r="U74" s="165">
        <v>12.56</v>
      </c>
      <c r="V74" s="165">
        <f>ROUND(E74*U74,2)</f>
        <v>1.66</v>
      </c>
      <c r="W74" s="165"/>
      <c r="X74" s="165" t="s">
        <v>159</v>
      </c>
      <c r="Y74" s="154"/>
      <c r="Z74" s="154"/>
      <c r="AA74" s="154"/>
      <c r="AB74" s="154"/>
      <c r="AC74" s="154"/>
      <c r="AD74" s="154"/>
      <c r="AE74" s="154"/>
      <c r="AF74" s="154"/>
      <c r="AG74" s="154" t="s">
        <v>160</v>
      </c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">
      <c r="A75" s="161"/>
      <c r="B75" s="162"/>
      <c r="C75" s="195" t="s">
        <v>241</v>
      </c>
      <c r="D75" s="167"/>
      <c r="E75" s="168">
        <v>0.13250000000000001</v>
      </c>
      <c r="F75" s="165"/>
      <c r="G75" s="165"/>
      <c r="H75" s="165"/>
      <c r="I75" s="165"/>
      <c r="J75" s="165"/>
      <c r="K75" s="165"/>
      <c r="L75" s="165"/>
      <c r="M75" s="165"/>
      <c r="N75" s="164"/>
      <c r="O75" s="164"/>
      <c r="P75" s="164"/>
      <c r="Q75" s="164"/>
      <c r="R75" s="165"/>
      <c r="S75" s="165"/>
      <c r="T75" s="165"/>
      <c r="U75" s="165"/>
      <c r="V75" s="165"/>
      <c r="W75" s="165"/>
      <c r="X75" s="165"/>
      <c r="Y75" s="154"/>
      <c r="Z75" s="154"/>
      <c r="AA75" s="154"/>
      <c r="AB75" s="154"/>
      <c r="AC75" s="154"/>
      <c r="AD75" s="154"/>
      <c r="AE75" s="154"/>
      <c r="AF75" s="154"/>
      <c r="AG75" s="154" t="s">
        <v>169</v>
      </c>
      <c r="AH75" s="154">
        <v>0</v>
      </c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">
      <c r="A76" s="177">
        <v>24</v>
      </c>
      <c r="B76" s="178" t="s">
        <v>242</v>
      </c>
      <c r="C76" s="194" t="s">
        <v>243</v>
      </c>
      <c r="D76" s="179" t="s">
        <v>165</v>
      </c>
      <c r="E76" s="180">
        <v>13.25</v>
      </c>
      <c r="F76" s="181"/>
      <c r="G76" s="182">
        <f>ROUND(E76*F76,2)</f>
        <v>0</v>
      </c>
      <c r="H76" s="181"/>
      <c r="I76" s="182">
        <f>ROUND(E76*H76,2)</f>
        <v>0</v>
      </c>
      <c r="J76" s="181"/>
      <c r="K76" s="182">
        <f>ROUND(E76*J76,2)</f>
        <v>0</v>
      </c>
      <c r="L76" s="182">
        <v>12</v>
      </c>
      <c r="M76" s="182">
        <f>G76*(1+L76/100)</f>
        <v>0</v>
      </c>
      <c r="N76" s="180">
        <v>0</v>
      </c>
      <c r="O76" s="180">
        <f>ROUND(E76*N76,2)</f>
        <v>0</v>
      </c>
      <c r="P76" s="180">
        <v>0.02</v>
      </c>
      <c r="Q76" s="180">
        <f>ROUND(E76*P76,2)</f>
        <v>0.27</v>
      </c>
      <c r="R76" s="182" t="s">
        <v>240</v>
      </c>
      <c r="S76" s="182" t="s">
        <v>158</v>
      </c>
      <c r="T76" s="183" t="s">
        <v>158</v>
      </c>
      <c r="U76" s="165">
        <v>0.14699999999999999</v>
      </c>
      <c r="V76" s="165">
        <f>ROUND(E76*U76,2)</f>
        <v>1.95</v>
      </c>
      <c r="W76" s="165"/>
      <c r="X76" s="165" t="s">
        <v>159</v>
      </c>
      <c r="Y76" s="154"/>
      <c r="Z76" s="154"/>
      <c r="AA76" s="154"/>
      <c r="AB76" s="154"/>
      <c r="AC76" s="154"/>
      <c r="AD76" s="154"/>
      <c r="AE76" s="154"/>
      <c r="AF76" s="154"/>
      <c r="AG76" s="154" t="s">
        <v>160</v>
      </c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outlineLevel="1" x14ac:dyDescent="0.2">
      <c r="A77" s="161"/>
      <c r="B77" s="162"/>
      <c r="C77" s="261" t="s">
        <v>244</v>
      </c>
      <c r="D77" s="262"/>
      <c r="E77" s="262"/>
      <c r="F77" s="262"/>
      <c r="G77" s="262"/>
      <c r="H77" s="165"/>
      <c r="I77" s="165"/>
      <c r="J77" s="165"/>
      <c r="K77" s="165"/>
      <c r="L77" s="165"/>
      <c r="M77" s="165"/>
      <c r="N77" s="164"/>
      <c r="O77" s="164"/>
      <c r="P77" s="164"/>
      <c r="Q77" s="164"/>
      <c r="R77" s="165"/>
      <c r="S77" s="165"/>
      <c r="T77" s="165"/>
      <c r="U77" s="165"/>
      <c r="V77" s="165"/>
      <c r="W77" s="165"/>
      <c r="X77" s="165"/>
      <c r="Y77" s="154"/>
      <c r="Z77" s="154"/>
      <c r="AA77" s="154"/>
      <c r="AB77" s="154"/>
      <c r="AC77" s="154"/>
      <c r="AD77" s="154"/>
      <c r="AE77" s="154"/>
      <c r="AF77" s="154"/>
      <c r="AG77" s="154" t="s">
        <v>162</v>
      </c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1" x14ac:dyDescent="0.2">
      <c r="A78" s="161"/>
      <c r="B78" s="162"/>
      <c r="C78" s="195" t="s">
        <v>245</v>
      </c>
      <c r="D78" s="167"/>
      <c r="E78" s="168">
        <v>13.25</v>
      </c>
      <c r="F78" s="165"/>
      <c r="G78" s="165"/>
      <c r="H78" s="165"/>
      <c r="I78" s="165"/>
      <c r="J78" s="165"/>
      <c r="K78" s="165"/>
      <c r="L78" s="165"/>
      <c r="M78" s="165"/>
      <c r="N78" s="164"/>
      <c r="O78" s="164"/>
      <c r="P78" s="164"/>
      <c r="Q78" s="164"/>
      <c r="R78" s="165"/>
      <c r="S78" s="165"/>
      <c r="T78" s="165"/>
      <c r="U78" s="165"/>
      <c r="V78" s="165"/>
      <c r="W78" s="165"/>
      <c r="X78" s="165"/>
      <c r="Y78" s="154"/>
      <c r="Z78" s="154"/>
      <c r="AA78" s="154"/>
      <c r="AB78" s="154"/>
      <c r="AC78" s="154"/>
      <c r="AD78" s="154"/>
      <c r="AE78" s="154"/>
      <c r="AF78" s="154"/>
      <c r="AG78" s="154" t="s">
        <v>169</v>
      </c>
      <c r="AH78" s="154">
        <v>0</v>
      </c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outlineLevel="1" x14ac:dyDescent="0.2">
      <c r="A79" s="177">
        <v>25</v>
      </c>
      <c r="B79" s="178" t="s">
        <v>246</v>
      </c>
      <c r="C79" s="194" t="s">
        <v>247</v>
      </c>
      <c r="D79" s="179" t="s">
        <v>186</v>
      </c>
      <c r="E79" s="180">
        <v>11.84</v>
      </c>
      <c r="F79" s="181"/>
      <c r="G79" s="182">
        <f>ROUND(E79*F79,2)</f>
        <v>0</v>
      </c>
      <c r="H79" s="181"/>
      <c r="I79" s="182">
        <f>ROUND(E79*H79,2)</f>
        <v>0</v>
      </c>
      <c r="J79" s="181"/>
      <c r="K79" s="182">
        <f>ROUND(E79*J79,2)</f>
        <v>0</v>
      </c>
      <c r="L79" s="182">
        <v>12</v>
      </c>
      <c r="M79" s="182">
        <f>G79*(1+L79/100)</f>
        <v>0</v>
      </c>
      <c r="N79" s="180">
        <v>0</v>
      </c>
      <c r="O79" s="180">
        <f>ROUND(E79*N79,2)</f>
        <v>0</v>
      </c>
      <c r="P79" s="180">
        <v>4.0000000000000002E-4</v>
      </c>
      <c r="Q79" s="180">
        <f>ROUND(E79*P79,2)</f>
        <v>0</v>
      </c>
      <c r="R79" s="182" t="s">
        <v>240</v>
      </c>
      <c r="S79" s="182" t="s">
        <v>158</v>
      </c>
      <c r="T79" s="183" t="s">
        <v>158</v>
      </c>
      <c r="U79" s="165">
        <v>7.0000000000000007E-2</v>
      </c>
      <c r="V79" s="165">
        <f>ROUND(E79*U79,2)</f>
        <v>0.83</v>
      </c>
      <c r="W79" s="165"/>
      <c r="X79" s="165" t="s">
        <v>159</v>
      </c>
      <c r="Y79" s="154"/>
      <c r="Z79" s="154"/>
      <c r="AA79" s="154"/>
      <c r="AB79" s="154"/>
      <c r="AC79" s="154"/>
      <c r="AD79" s="154"/>
      <c r="AE79" s="154"/>
      <c r="AF79" s="154"/>
      <c r="AG79" s="154" t="s">
        <v>160</v>
      </c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">
      <c r="A80" s="161"/>
      <c r="B80" s="162"/>
      <c r="C80" s="261" t="s">
        <v>244</v>
      </c>
      <c r="D80" s="262"/>
      <c r="E80" s="262"/>
      <c r="F80" s="262"/>
      <c r="G80" s="262"/>
      <c r="H80" s="165"/>
      <c r="I80" s="165"/>
      <c r="J80" s="165"/>
      <c r="K80" s="165"/>
      <c r="L80" s="165"/>
      <c r="M80" s="165"/>
      <c r="N80" s="164"/>
      <c r="O80" s="164"/>
      <c r="P80" s="164"/>
      <c r="Q80" s="164"/>
      <c r="R80" s="165"/>
      <c r="S80" s="165"/>
      <c r="T80" s="165"/>
      <c r="U80" s="165"/>
      <c r="V80" s="165"/>
      <c r="W80" s="165"/>
      <c r="X80" s="165"/>
      <c r="Y80" s="154"/>
      <c r="Z80" s="154"/>
      <c r="AA80" s="154"/>
      <c r="AB80" s="154"/>
      <c r="AC80" s="154"/>
      <c r="AD80" s="154"/>
      <c r="AE80" s="154"/>
      <c r="AF80" s="154"/>
      <c r="AG80" s="154" t="s">
        <v>162</v>
      </c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">
      <c r="A81" s="161"/>
      <c r="B81" s="162"/>
      <c r="C81" s="195" t="s">
        <v>248</v>
      </c>
      <c r="D81" s="167"/>
      <c r="E81" s="168">
        <v>8.26</v>
      </c>
      <c r="F81" s="165"/>
      <c r="G81" s="165"/>
      <c r="H81" s="165"/>
      <c r="I81" s="165"/>
      <c r="J81" s="165"/>
      <c r="K81" s="165"/>
      <c r="L81" s="165"/>
      <c r="M81" s="165"/>
      <c r="N81" s="164"/>
      <c r="O81" s="164"/>
      <c r="P81" s="164"/>
      <c r="Q81" s="164"/>
      <c r="R81" s="165"/>
      <c r="S81" s="165"/>
      <c r="T81" s="165"/>
      <c r="U81" s="165"/>
      <c r="V81" s="165"/>
      <c r="W81" s="165"/>
      <c r="X81" s="165"/>
      <c r="Y81" s="154"/>
      <c r="Z81" s="154"/>
      <c r="AA81" s="154"/>
      <c r="AB81" s="154"/>
      <c r="AC81" s="154"/>
      <c r="AD81" s="154"/>
      <c r="AE81" s="154"/>
      <c r="AF81" s="154"/>
      <c r="AG81" s="154" t="s">
        <v>169</v>
      </c>
      <c r="AH81" s="154">
        <v>0</v>
      </c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">
      <c r="A82" s="161"/>
      <c r="B82" s="162"/>
      <c r="C82" s="195" t="s">
        <v>249</v>
      </c>
      <c r="D82" s="167"/>
      <c r="E82" s="168">
        <v>3.58</v>
      </c>
      <c r="F82" s="165"/>
      <c r="G82" s="165"/>
      <c r="H82" s="165"/>
      <c r="I82" s="165"/>
      <c r="J82" s="165"/>
      <c r="K82" s="165"/>
      <c r="L82" s="165"/>
      <c r="M82" s="165"/>
      <c r="N82" s="164"/>
      <c r="O82" s="164"/>
      <c r="P82" s="164"/>
      <c r="Q82" s="164"/>
      <c r="R82" s="165"/>
      <c r="S82" s="165"/>
      <c r="T82" s="165"/>
      <c r="U82" s="165"/>
      <c r="V82" s="165"/>
      <c r="W82" s="165"/>
      <c r="X82" s="165"/>
      <c r="Y82" s="154"/>
      <c r="Z82" s="154"/>
      <c r="AA82" s="154"/>
      <c r="AB82" s="154"/>
      <c r="AC82" s="154"/>
      <c r="AD82" s="154"/>
      <c r="AE82" s="154"/>
      <c r="AF82" s="154"/>
      <c r="AG82" s="154" t="s">
        <v>169</v>
      </c>
      <c r="AH82" s="154">
        <v>0</v>
      </c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outlineLevel="1" x14ac:dyDescent="0.2">
      <c r="A83" s="177">
        <v>26</v>
      </c>
      <c r="B83" s="178" t="s">
        <v>250</v>
      </c>
      <c r="C83" s="194" t="s">
        <v>251</v>
      </c>
      <c r="D83" s="179" t="s">
        <v>156</v>
      </c>
      <c r="E83" s="180">
        <v>4</v>
      </c>
      <c r="F83" s="181"/>
      <c r="G83" s="182">
        <f>ROUND(E83*F83,2)</f>
        <v>0</v>
      </c>
      <c r="H83" s="181"/>
      <c r="I83" s="182">
        <f>ROUND(E83*H83,2)</f>
        <v>0</v>
      </c>
      <c r="J83" s="181"/>
      <c r="K83" s="182">
        <f>ROUND(E83*J83,2)</f>
        <v>0</v>
      </c>
      <c r="L83" s="182">
        <v>12</v>
      </c>
      <c r="M83" s="182">
        <f>G83*(1+L83/100)</f>
        <v>0</v>
      </c>
      <c r="N83" s="180">
        <v>0</v>
      </c>
      <c r="O83" s="180">
        <f>ROUND(E83*N83,2)</f>
        <v>0</v>
      </c>
      <c r="P83" s="180">
        <v>0</v>
      </c>
      <c r="Q83" s="180">
        <f>ROUND(E83*P83,2)</f>
        <v>0</v>
      </c>
      <c r="R83" s="182" t="s">
        <v>240</v>
      </c>
      <c r="S83" s="182" t="s">
        <v>158</v>
      </c>
      <c r="T83" s="183" t="s">
        <v>158</v>
      </c>
      <c r="U83" s="165">
        <v>0.03</v>
      </c>
      <c r="V83" s="165">
        <f>ROUND(E83*U83,2)</f>
        <v>0.12</v>
      </c>
      <c r="W83" s="165"/>
      <c r="X83" s="165" t="s">
        <v>159</v>
      </c>
      <c r="Y83" s="154"/>
      <c r="Z83" s="154"/>
      <c r="AA83" s="154"/>
      <c r="AB83" s="154"/>
      <c r="AC83" s="154"/>
      <c r="AD83" s="154"/>
      <c r="AE83" s="154"/>
      <c r="AF83" s="154"/>
      <c r="AG83" s="154" t="s">
        <v>160</v>
      </c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 x14ac:dyDescent="0.2">
      <c r="A84" s="161"/>
      <c r="B84" s="162"/>
      <c r="C84" s="261" t="s">
        <v>252</v>
      </c>
      <c r="D84" s="262"/>
      <c r="E84" s="262"/>
      <c r="F84" s="262"/>
      <c r="G84" s="262"/>
      <c r="H84" s="165"/>
      <c r="I84" s="165"/>
      <c r="J84" s="165"/>
      <c r="K84" s="165"/>
      <c r="L84" s="165"/>
      <c r="M84" s="165"/>
      <c r="N84" s="164"/>
      <c r="O84" s="164"/>
      <c r="P84" s="164"/>
      <c r="Q84" s="164"/>
      <c r="R84" s="165"/>
      <c r="S84" s="165"/>
      <c r="T84" s="165"/>
      <c r="U84" s="165"/>
      <c r="V84" s="165"/>
      <c r="W84" s="165"/>
      <c r="X84" s="165"/>
      <c r="Y84" s="154"/>
      <c r="Z84" s="154"/>
      <c r="AA84" s="154"/>
      <c r="AB84" s="154"/>
      <c r="AC84" s="154"/>
      <c r="AD84" s="154"/>
      <c r="AE84" s="154"/>
      <c r="AF84" s="154"/>
      <c r="AG84" s="154" t="s">
        <v>162</v>
      </c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outlineLevel="1" x14ac:dyDescent="0.2">
      <c r="A85" s="177">
        <v>27</v>
      </c>
      <c r="B85" s="178" t="s">
        <v>253</v>
      </c>
      <c r="C85" s="194" t="s">
        <v>254</v>
      </c>
      <c r="D85" s="179" t="s">
        <v>156</v>
      </c>
      <c r="E85" s="180">
        <v>4</v>
      </c>
      <c r="F85" s="181"/>
      <c r="G85" s="182">
        <f>ROUND(E85*F85,2)</f>
        <v>0</v>
      </c>
      <c r="H85" s="181"/>
      <c r="I85" s="182">
        <f>ROUND(E85*H85,2)</f>
        <v>0</v>
      </c>
      <c r="J85" s="181"/>
      <c r="K85" s="182">
        <f>ROUND(E85*J85,2)</f>
        <v>0</v>
      </c>
      <c r="L85" s="182">
        <v>12</v>
      </c>
      <c r="M85" s="182">
        <f>G85*(1+L85/100)</f>
        <v>0</v>
      </c>
      <c r="N85" s="180">
        <v>0</v>
      </c>
      <c r="O85" s="180">
        <f>ROUND(E85*N85,2)</f>
        <v>0</v>
      </c>
      <c r="P85" s="180">
        <v>0</v>
      </c>
      <c r="Q85" s="180">
        <f>ROUND(E85*P85,2)</f>
        <v>0</v>
      </c>
      <c r="R85" s="182" t="s">
        <v>240</v>
      </c>
      <c r="S85" s="182" t="s">
        <v>158</v>
      </c>
      <c r="T85" s="183" t="s">
        <v>158</v>
      </c>
      <c r="U85" s="165">
        <v>0.05</v>
      </c>
      <c r="V85" s="165">
        <f>ROUND(E85*U85,2)</f>
        <v>0.2</v>
      </c>
      <c r="W85" s="165"/>
      <c r="X85" s="165" t="s">
        <v>159</v>
      </c>
      <c r="Y85" s="154"/>
      <c r="Z85" s="154"/>
      <c r="AA85" s="154"/>
      <c r="AB85" s="154"/>
      <c r="AC85" s="154"/>
      <c r="AD85" s="154"/>
      <c r="AE85" s="154"/>
      <c r="AF85" s="154"/>
      <c r="AG85" s="154" t="s">
        <v>160</v>
      </c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outlineLevel="1" x14ac:dyDescent="0.2">
      <c r="A86" s="161"/>
      <c r="B86" s="162"/>
      <c r="C86" s="261" t="s">
        <v>252</v>
      </c>
      <c r="D86" s="262"/>
      <c r="E86" s="262"/>
      <c r="F86" s="262"/>
      <c r="G86" s="262"/>
      <c r="H86" s="165"/>
      <c r="I86" s="165"/>
      <c r="J86" s="165"/>
      <c r="K86" s="165"/>
      <c r="L86" s="165"/>
      <c r="M86" s="165"/>
      <c r="N86" s="164"/>
      <c r="O86" s="164"/>
      <c r="P86" s="164"/>
      <c r="Q86" s="164"/>
      <c r="R86" s="165"/>
      <c r="S86" s="165"/>
      <c r="T86" s="165"/>
      <c r="U86" s="165"/>
      <c r="V86" s="165"/>
      <c r="W86" s="165"/>
      <c r="X86" s="165"/>
      <c r="Y86" s="154"/>
      <c r="Z86" s="154"/>
      <c r="AA86" s="154"/>
      <c r="AB86" s="154"/>
      <c r="AC86" s="154"/>
      <c r="AD86" s="154"/>
      <c r="AE86" s="154"/>
      <c r="AF86" s="154"/>
      <c r="AG86" s="154" t="s">
        <v>162</v>
      </c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outlineLevel="1" x14ac:dyDescent="0.2">
      <c r="A87" s="177">
        <v>28</v>
      </c>
      <c r="B87" s="178" t="s">
        <v>255</v>
      </c>
      <c r="C87" s="194" t="s">
        <v>256</v>
      </c>
      <c r="D87" s="179" t="s">
        <v>165</v>
      </c>
      <c r="E87" s="180">
        <v>3.6960000000000002</v>
      </c>
      <c r="F87" s="181"/>
      <c r="G87" s="182">
        <f>ROUND(E87*F87,2)</f>
        <v>0</v>
      </c>
      <c r="H87" s="181"/>
      <c r="I87" s="182">
        <f>ROUND(E87*H87,2)</f>
        <v>0</v>
      </c>
      <c r="J87" s="181"/>
      <c r="K87" s="182">
        <f>ROUND(E87*J87,2)</f>
        <v>0</v>
      </c>
      <c r="L87" s="182">
        <v>12</v>
      </c>
      <c r="M87" s="182">
        <f>G87*(1+L87/100)</f>
        <v>0</v>
      </c>
      <c r="N87" s="180">
        <v>1E-3</v>
      </c>
      <c r="O87" s="180">
        <f>ROUND(E87*N87,2)</f>
        <v>0</v>
      </c>
      <c r="P87" s="180">
        <v>3.1E-2</v>
      </c>
      <c r="Q87" s="180">
        <f>ROUND(E87*P87,2)</f>
        <v>0.11</v>
      </c>
      <c r="R87" s="182" t="s">
        <v>240</v>
      </c>
      <c r="S87" s="182" t="s">
        <v>158</v>
      </c>
      <c r="T87" s="183" t="s">
        <v>158</v>
      </c>
      <c r="U87" s="165">
        <v>0.33100000000000002</v>
      </c>
      <c r="V87" s="165">
        <f>ROUND(E87*U87,2)</f>
        <v>1.22</v>
      </c>
      <c r="W87" s="165"/>
      <c r="X87" s="165" t="s">
        <v>159</v>
      </c>
      <c r="Y87" s="154"/>
      <c r="Z87" s="154"/>
      <c r="AA87" s="154"/>
      <c r="AB87" s="154"/>
      <c r="AC87" s="154"/>
      <c r="AD87" s="154"/>
      <c r="AE87" s="154"/>
      <c r="AF87" s="154"/>
      <c r="AG87" s="154" t="s">
        <v>160</v>
      </c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outlineLevel="1" x14ac:dyDescent="0.2">
      <c r="A88" s="161"/>
      <c r="B88" s="162"/>
      <c r="C88" s="261" t="s">
        <v>257</v>
      </c>
      <c r="D88" s="262"/>
      <c r="E88" s="262"/>
      <c r="F88" s="262"/>
      <c r="G88" s="262"/>
      <c r="H88" s="165"/>
      <c r="I88" s="165"/>
      <c r="J88" s="165"/>
      <c r="K88" s="165"/>
      <c r="L88" s="165"/>
      <c r="M88" s="165"/>
      <c r="N88" s="164"/>
      <c r="O88" s="164"/>
      <c r="P88" s="164"/>
      <c r="Q88" s="164"/>
      <c r="R88" s="165"/>
      <c r="S88" s="165"/>
      <c r="T88" s="165"/>
      <c r="U88" s="165"/>
      <c r="V88" s="165"/>
      <c r="W88" s="165"/>
      <c r="X88" s="165"/>
      <c r="Y88" s="154"/>
      <c r="Z88" s="154"/>
      <c r="AA88" s="154"/>
      <c r="AB88" s="154"/>
      <c r="AC88" s="154"/>
      <c r="AD88" s="154"/>
      <c r="AE88" s="154"/>
      <c r="AF88" s="154"/>
      <c r="AG88" s="154" t="s">
        <v>162</v>
      </c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1" x14ac:dyDescent="0.2">
      <c r="A89" s="161"/>
      <c r="B89" s="162"/>
      <c r="C89" s="195" t="s">
        <v>258</v>
      </c>
      <c r="D89" s="167"/>
      <c r="E89" s="168">
        <v>3.6960000000000002</v>
      </c>
      <c r="F89" s="165"/>
      <c r="G89" s="165"/>
      <c r="H89" s="165"/>
      <c r="I89" s="165"/>
      <c r="J89" s="165"/>
      <c r="K89" s="165"/>
      <c r="L89" s="165"/>
      <c r="M89" s="165"/>
      <c r="N89" s="164"/>
      <c r="O89" s="164"/>
      <c r="P89" s="164"/>
      <c r="Q89" s="164"/>
      <c r="R89" s="165"/>
      <c r="S89" s="165"/>
      <c r="T89" s="165"/>
      <c r="U89" s="165"/>
      <c r="V89" s="165"/>
      <c r="W89" s="165"/>
      <c r="X89" s="165"/>
      <c r="Y89" s="154"/>
      <c r="Z89" s="154"/>
      <c r="AA89" s="154"/>
      <c r="AB89" s="154"/>
      <c r="AC89" s="154"/>
      <c r="AD89" s="154"/>
      <c r="AE89" s="154"/>
      <c r="AF89" s="154"/>
      <c r="AG89" s="154" t="s">
        <v>169</v>
      </c>
      <c r="AH89" s="154">
        <v>0</v>
      </c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outlineLevel="1" x14ac:dyDescent="0.2">
      <c r="A90" s="177">
        <v>29</v>
      </c>
      <c r="B90" s="178" t="s">
        <v>259</v>
      </c>
      <c r="C90" s="194" t="s">
        <v>260</v>
      </c>
      <c r="D90" s="179" t="s">
        <v>186</v>
      </c>
      <c r="E90" s="180">
        <v>2.1</v>
      </c>
      <c r="F90" s="181"/>
      <c r="G90" s="182">
        <f>ROUND(E90*F90,2)</f>
        <v>0</v>
      </c>
      <c r="H90" s="181"/>
      <c r="I90" s="182">
        <f>ROUND(E90*H90,2)</f>
        <v>0</v>
      </c>
      <c r="J90" s="181"/>
      <c r="K90" s="182">
        <f>ROUND(E90*J90,2)</f>
        <v>0</v>
      </c>
      <c r="L90" s="182">
        <v>12</v>
      </c>
      <c r="M90" s="182">
        <f>G90*(1+L90/100)</f>
        <v>0</v>
      </c>
      <c r="N90" s="180">
        <v>0</v>
      </c>
      <c r="O90" s="180">
        <f>ROUND(E90*N90,2)</f>
        <v>0</v>
      </c>
      <c r="P90" s="180">
        <v>1.507E-2</v>
      </c>
      <c r="Q90" s="180">
        <f>ROUND(E90*P90,2)</f>
        <v>0.03</v>
      </c>
      <c r="R90" s="182" t="s">
        <v>240</v>
      </c>
      <c r="S90" s="182" t="s">
        <v>158</v>
      </c>
      <c r="T90" s="183" t="s">
        <v>158</v>
      </c>
      <c r="U90" s="165">
        <v>0.11</v>
      </c>
      <c r="V90" s="165">
        <f>ROUND(E90*U90,2)</f>
        <v>0.23</v>
      </c>
      <c r="W90" s="165"/>
      <c r="X90" s="165" t="s">
        <v>159</v>
      </c>
      <c r="Y90" s="154"/>
      <c r="Z90" s="154"/>
      <c r="AA90" s="154"/>
      <c r="AB90" s="154"/>
      <c r="AC90" s="154"/>
      <c r="AD90" s="154"/>
      <c r="AE90" s="154"/>
      <c r="AF90" s="154"/>
      <c r="AG90" s="154" t="s">
        <v>160</v>
      </c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">
      <c r="A91" s="161"/>
      <c r="B91" s="162"/>
      <c r="C91" s="195" t="s">
        <v>223</v>
      </c>
      <c r="D91" s="167"/>
      <c r="E91" s="168">
        <v>2.1</v>
      </c>
      <c r="F91" s="165"/>
      <c r="G91" s="165"/>
      <c r="H91" s="165"/>
      <c r="I91" s="165"/>
      <c r="J91" s="165"/>
      <c r="K91" s="165"/>
      <c r="L91" s="165"/>
      <c r="M91" s="165"/>
      <c r="N91" s="164"/>
      <c r="O91" s="164"/>
      <c r="P91" s="164"/>
      <c r="Q91" s="164"/>
      <c r="R91" s="165"/>
      <c r="S91" s="165"/>
      <c r="T91" s="165"/>
      <c r="U91" s="165"/>
      <c r="V91" s="165"/>
      <c r="W91" s="165"/>
      <c r="X91" s="165"/>
      <c r="Y91" s="154"/>
      <c r="Z91" s="154"/>
      <c r="AA91" s="154"/>
      <c r="AB91" s="154"/>
      <c r="AC91" s="154"/>
      <c r="AD91" s="154"/>
      <c r="AE91" s="154"/>
      <c r="AF91" s="154"/>
      <c r="AG91" s="154" t="s">
        <v>169</v>
      </c>
      <c r="AH91" s="154">
        <v>0</v>
      </c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ht="22.5" outlineLevel="1" x14ac:dyDescent="0.2">
      <c r="A92" s="177">
        <v>30</v>
      </c>
      <c r="B92" s="178" t="s">
        <v>261</v>
      </c>
      <c r="C92" s="194" t="s">
        <v>262</v>
      </c>
      <c r="D92" s="179" t="s">
        <v>156</v>
      </c>
      <c r="E92" s="180">
        <v>1</v>
      </c>
      <c r="F92" s="181"/>
      <c r="G92" s="182">
        <f>ROUND(E92*F92,2)</f>
        <v>0</v>
      </c>
      <c r="H92" s="181"/>
      <c r="I92" s="182">
        <f>ROUND(E92*H92,2)</f>
        <v>0</v>
      </c>
      <c r="J92" s="181"/>
      <c r="K92" s="182">
        <f>ROUND(E92*J92,2)</f>
        <v>0</v>
      </c>
      <c r="L92" s="182">
        <v>12</v>
      </c>
      <c r="M92" s="182">
        <f>G92*(1+L92/100)</f>
        <v>0</v>
      </c>
      <c r="N92" s="180">
        <v>6.7000000000000002E-4</v>
      </c>
      <c r="O92" s="180">
        <f>ROUND(E92*N92,2)</f>
        <v>0</v>
      </c>
      <c r="P92" s="180">
        <v>1.2E-2</v>
      </c>
      <c r="Q92" s="180">
        <f>ROUND(E92*P92,2)</f>
        <v>0.01</v>
      </c>
      <c r="R92" s="182" t="s">
        <v>240</v>
      </c>
      <c r="S92" s="182" t="s">
        <v>158</v>
      </c>
      <c r="T92" s="183" t="s">
        <v>158</v>
      </c>
      <c r="U92" s="165">
        <v>0.61399999999999999</v>
      </c>
      <c r="V92" s="165">
        <f>ROUND(E92*U92,2)</f>
        <v>0.61</v>
      </c>
      <c r="W92" s="165"/>
      <c r="X92" s="165" t="s">
        <v>159</v>
      </c>
      <c r="Y92" s="154"/>
      <c r="Z92" s="154"/>
      <c r="AA92" s="154"/>
      <c r="AB92" s="154"/>
      <c r="AC92" s="154"/>
      <c r="AD92" s="154"/>
      <c r="AE92" s="154"/>
      <c r="AF92" s="154"/>
      <c r="AG92" s="154" t="s">
        <v>160</v>
      </c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outlineLevel="1" x14ac:dyDescent="0.2">
      <c r="A93" s="161"/>
      <c r="B93" s="162"/>
      <c r="C93" s="261" t="s">
        <v>263</v>
      </c>
      <c r="D93" s="262"/>
      <c r="E93" s="262"/>
      <c r="F93" s="262"/>
      <c r="G93" s="262"/>
      <c r="H93" s="165"/>
      <c r="I93" s="165"/>
      <c r="J93" s="165"/>
      <c r="K93" s="165"/>
      <c r="L93" s="165"/>
      <c r="M93" s="165"/>
      <c r="N93" s="164"/>
      <c r="O93" s="164"/>
      <c r="P93" s="164"/>
      <c r="Q93" s="164"/>
      <c r="R93" s="165"/>
      <c r="S93" s="165"/>
      <c r="T93" s="165"/>
      <c r="U93" s="165"/>
      <c r="V93" s="165"/>
      <c r="W93" s="165"/>
      <c r="X93" s="165"/>
      <c r="Y93" s="154"/>
      <c r="Z93" s="154"/>
      <c r="AA93" s="154"/>
      <c r="AB93" s="154"/>
      <c r="AC93" s="154"/>
      <c r="AD93" s="154"/>
      <c r="AE93" s="154"/>
      <c r="AF93" s="154"/>
      <c r="AG93" s="154" t="s">
        <v>162</v>
      </c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outlineLevel="1" x14ac:dyDescent="0.2">
      <c r="A94" s="161"/>
      <c r="B94" s="162"/>
      <c r="C94" s="257" t="s">
        <v>264</v>
      </c>
      <c r="D94" s="258"/>
      <c r="E94" s="258"/>
      <c r="F94" s="258"/>
      <c r="G94" s="258"/>
      <c r="H94" s="165"/>
      <c r="I94" s="165"/>
      <c r="J94" s="165"/>
      <c r="K94" s="165"/>
      <c r="L94" s="165"/>
      <c r="M94" s="165"/>
      <c r="N94" s="164"/>
      <c r="O94" s="164"/>
      <c r="P94" s="164"/>
      <c r="Q94" s="164"/>
      <c r="R94" s="165"/>
      <c r="S94" s="165"/>
      <c r="T94" s="165"/>
      <c r="U94" s="165"/>
      <c r="V94" s="165"/>
      <c r="W94" s="165"/>
      <c r="X94" s="165"/>
      <c r="Y94" s="154"/>
      <c r="Z94" s="154"/>
      <c r="AA94" s="154"/>
      <c r="AB94" s="154"/>
      <c r="AC94" s="154"/>
      <c r="AD94" s="154"/>
      <c r="AE94" s="154"/>
      <c r="AF94" s="154"/>
      <c r="AG94" s="154" t="s">
        <v>174</v>
      </c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outlineLevel="1" x14ac:dyDescent="0.2">
      <c r="A95" s="161"/>
      <c r="B95" s="162"/>
      <c r="C95" s="195" t="s">
        <v>265</v>
      </c>
      <c r="D95" s="167"/>
      <c r="E95" s="168">
        <v>1</v>
      </c>
      <c r="F95" s="165"/>
      <c r="G95" s="165"/>
      <c r="H95" s="165"/>
      <c r="I95" s="165"/>
      <c r="J95" s="165"/>
      <c r="K95" s="165"/>
      <c r="L95" s="165"/>
      <c r="M95" s="165"/>
      <c r="N95" s="164"/>
      <c r="O95" s="164"/>
      <c r="P95" s="164"/>
      <c r="Q95" s="164"/>
      <c r="R95" s="165"/>
      <c r="S95" s="165"/>
      <c r="T95" s="165"/>
      <c r="U95" s="165"/>
      <c r="V95" s="165"/>
      <c r="W95" s="165"/>
      <c r="X95" s="165"/>
      <c r="Y95" s="154"/>
      <c r="Z95" s="154"/>
      <c r="AA95" s="154"/>
      <c r="AB95" s="154"/>
      <c r="AC95" s="154"/>
      <c r="AD95" s="154"/>
      <c r="AE95" s="154"/>
      <c r="AF95" s="154"/>
      <c r="AG95" s="154" t="s">
        <v>169</v>
      </c>
      <c r="AH95" s="154">
        <v>0</v>
      </c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ht="22.5" outlineLevel="1" x14ac:dyDescent="0.2">
      <c r="A96" s="177">
        <v>31</v>
      </c>
      <c r="B96" s="178" t="s">
        <v>266</v>
      </c>
      <c r="C96" s="194" t="s">
        <v>267</v>
      </c>
      <c r="D96" s="179" t="s">
        <v>165</v>
      </c>
      <c r="E96" s="180">
        <v>49.91</v>
      </c>
      <c r="F96" s="181"/>
      <c r="G96" s="182">
        <f>ROUND(E96*F96,2)</f>
        <v>0</v>
      </c>
      <c r="H96" s="181"/>
      <c r="I96" s="182">
        <f>ROUND(E96*H96,2)</f>
        <v>0</v>
      </c>
      <c r="J96" s="181"/>
      <c r="K96" s="182">
        <f>ROUND(E96*J96,2)</f>
        <v>0</v>
      </c>
      <c r="L96" s="182">
        <v>12</v>
      </c>
      <c r="M96" s="182">
        <f>G96*(1+L96/100)</f>
        <v>0</v>
      </c>
      <c r="N96" s="180">
        <v>0</v>
      </c>
      <c r="O96" s="180">
        <f>ROUND(E96*N96,2)</f>
        <v>0</v>
      </c>
      <c r="P96" s="180">
        <v>4.0000000000000001E-3</v>
      </c>
      <c r="Q96" s="180">
        <f>ROUND(E96*P96,2)</f>
        <v>0.2</v>
      </c>
      <c r="R96" s="182" t="s">
        <v>240</v>
      </c>
      <c r="S96" s="182" t="s">
        <v>158</v>
      </c>
      <c r="T96" s="183" t="s">
        <v>158</v>
      </c>
      <c r="U96" s="165">
        <v>0.03</v>
      </c>
      <c r="V96" s="165">
        <f>ROUND(E96*U96,2)</f>
        <v>1.5</v>
      </c>
      <c r="W96" s="165"/>
      <c r="X96" s="165" t="s">
        <v>159</v>
      </c>
      <c r="Y96" s="154"/>
      <c r="Z96" s="154"/>
      <c r="AA96" s="154"/>
      <c r="AB96" s="154"/>
      <c r="AC96" s="154"/>
      <c r="AD96" s="154"/>
      <c r="AE96" s="154"/>
      <c r="AF96" s="154"/>
      <c r="AG96" s="154" t="s">
        <v>160</v>
      </c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outlineLevel="1" x14ac:dyDescent="0.2">
      <c r="A97" s="161"/>
      <c r="B97" s="162"/>
      <c r="C97" s="195" t="s">
        <v>175</v>
      </c>
      <c r="D97" s="167"/>
      <c r="E97" s="168">
        <v>49.91</v>
      </c>
      <c r="F97" s="165"/>
      <c r="G97" s="165"/>
      <c r="H97" s="165"/>
      <c r="I97" s="165"/>
      <c r="J97" s="165"/>
      <c r="K97" s="165"/>
      <c r="L97" s="165"/>
      <c r="M97" s="165"/>
      <c r="N97" s="164"/>
      <c r="O97" s="164"/>
      <c r="P97" s="164"/>
      <c r="Q97" s="164"/>
      <c r="R97" s="165"/>
      <c r="S97" s="165"/>
      <c r="T97" s="165"/>
      <c r="U97" s="165"/>
      <c r="V97" s="165"/>
      <c r="W97" s="165"/>
      <c r="X97" s="165"/>
      <c r="Y97" s="154"/>
      <c r="Z97" s="154"/>
      <c r="AA97" s="154"/>
      <c r="AB97" s="154"/>
      <c r="AC97" s="154"/>
      <c r="AD97" s="154"/>
      <c r="AE97" s="154"/>
      <c r="AF97" s="154"/>
      <c r="AG97" s="154" t="s">
        <v>169</v>
      </c>
      <c r="AH97" s="154">
        <v>0</v>
      </c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ht="22.5" outlineLevel="1" x14ac:dyDescent="0.2">
      <c r="A98" s="177">
        <v>32</v>
      </c>
      <c r="B98" s="178" t="s">
        <v>268</v>
      </c>
      <c r="C98" s="194" t="s">
        <v>269</v>
      </c>
      <c r="D98" s="179" t="s">
        <v>165</v>
      </c>
      <c r="E98" s="180">
        <v>116.87520000000001</v>
      </c>
      <c r="F98" s="181"/>
      <c r="G98" s="182">
        <f>ROUND(E98*F98,2)</f>
        <v>0</v>
      </c>
      <c r="H98" s="181"/>
      <c r="I98" s="182">
        <f>ROUND(E98*H98,2)</f>
        <v>0</v>
      </c>
      <c r="J98" s="181"/>
      <c r="K98" s="182">
        <f>ROUND(E98*J98,2)</f>
        <v>0</v>
      </c>
      <c r="L98" s="182">
        <v>12</v>
      </c>
      <c r="M98" s="182">
        <f>G98*(1+L98/100)</f>
        <v>0</v>
      </c>
      <c r="N98" s="180">
        <v>0</v>
      </c>
      <c r="O98" s="180">
        <f>ROUND(E98*N98,2)</f>
        <v>0</v>
      </c>
      <c r="P98" s="180">
        <v>4.0000000000000001E-3</v>
      </c>
      <c r="Q98" s="180">
        <f>ROUND(E98*P98,2)</f>
        <v>0.47</v>
      </c>
      <c r="R98" s="182" t="s">
        <v>240</v>
      </c>
      <c r="S98" s="182" t="s">
        <v>158</v>
      </c>
      <c r="T98" s="183" t="s">
        <v>158</v>
      </c>
      <c r="U98" s="165">
        <v>0.03</v>
      </c>
      <c r="V98" s="165">
        <f>ROUND(E98*U98,2)</f>
        <v>3.51</v>
      </c>
      <c r="W98" s="165"/>
      <c r="X98" s="165" t="s">
        <v>159</v>
      </c>
      <c r="Y98" s="154"/>
      <c r="Z98" s="154"/>
      <c r="AA98" s="154"/>
      <c r="AB98" s="154"/>
      <c r="AC98" s="154"/>
      <c r="AD98" s="154"/>
      <c r="AE98" s="154"/>
      <c r="AF98" s="154"/>
      <c r="AG98" s="154" t="s">
        <v>160</v>
      </c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outlineLevel="1" x14ac:dyDescent="0.2">
      <c r="A99" s="161"/>
      <c r="B99" s="162"/>
      <c r="C99" s="195" t="s">
        <v>178</v>
      </c>
      <c r="D99" s="167"/>
      <c r="E99" s="168">
        <v>50.053199999999997</v>
      </c>
      <c r="F99" s="165"/>
      <c r="G99" s="165"/>
      <c r="H99" s="165"/>
      <c r="I99" s="165"/>
      <c r="J99" s="165"/>
      <c r="K99" s="165"/>
      <c r="L99" s="165"/>
      <c r="M99" s="165"/>
      <c r="N99" s="164"/>
      <c r="O99" s="164"/>
      <c r="P99" s="164"/>
      <c r="Q99" s="164"/>
      <c r="R99" s="165"/>
      <c r="S99" s="165"/>
      <c r="T99" s="165"/>
      <c r="U99" s="165"/>
      <c r="V99" s="165"/>
      <c r="W99" s="165"/>
      <c r="X99" s="165"/>
      <c r="Y99" s="154"/>
      <c r="Z99" s="154"/>
      <c r="AA99" s="154"/>
      <c r="AB99" s="154"/>
      <c r="AC99" s="154"/>
      <c r="AD99" s="154"/>
      <c r="AE99" s="154"/>
      <c r="AF99" s="154"/>
      <c r="AG99" s="154" t="s">
        <v>169</v>
      </c>
      <c r="AH99" s="154">
        <v>0</v>
      </c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outlineLevel="1" x14ac:dyDescent="0.2">
      <c r="A100" s="161"/>
      <c r="B100" s="162"/>
      <c r="C100" s="195" t="s">
        <v>179</v>
      </c>
      <c r="D100" s="167"/>
      <c r="E100" s="168">
        <v>55.687600000000003</v>
      </c>
      <c r="F100" s="165"/>
      <c r="G100" s="165"/>
      <c r="H100" s="165"/>
      <c r="I100" s="165"/>
      <c r="J100" s="165"/>
      <c r="K100" s="165"/>
      <c r="L100" s="165"/>
      <c r="M100" s="165"/>
      <c r="N100" s="164"/>
      <c r="O100" s="164"/>
      <c r="P100" s="164"/>
      <c r="Q100" s="164"/>
      <c r="R100" s="165"/>
      <c r="S100" s="165"/>
      <c r="T100" s="165"/>
      <c r="U100" s="165"/>
      <c r="V100" s="165"/>
      <c r="W100" s="165"/>
      <c r="X100" s="165"/>
      <c r="Y100" s="154"/>
      <c r="Z100" s="154"/>
      <c r="AA100" s="154"/>
      <c r="AB100" s="154"/>
      <c r="AC100" s="154"/>
      <c r="AD100" s="154"/>
      <c r="AE100" s="154"/>
      <c r="AF100" s="154"/>
      <c r="AG100" s="154" t="s">
        <v>169</v>
      </c>
      <c r="AH100" s="154">
        <v>0</v>
      </c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outlineLevel="1" x14ac:dyDescent="0.2">
      <c r="A101" s="161"/>
      <c r="B101" s="162"/>
      <c r="C101" s="195" t="s">
        <v>180</v>
      </c>
      <c r="D101" s="167"/>
      <c r="E101" s="168">
        <v>11.134399999999999</v>
      </c>
      <c r="F101" s="165"/>
      <c r="G101" s="165"/>
      <c r="H101" s="165"/>
      <c r="I101" s="165"/>
      <c r="J101" s="165"/>
      <c r="K101" s="165"/>
      <c r="L101" s="165"/>
      <c r="M101" s="165"/>
      <c r="N101" s="164"/>
      <c r="O101" s="164"/>
      <c r="P101" s="164"/>
      <c r="Q101" s="164"/>
      <c r="R101" s="165"/>
      <c r="S101" s="165"/>
      <c r="T101" s="165"/>
      <c r="U101" s="165"/>
      <c r="V101" s="165"/>
      <c r="W101" s="165"/>
      <c r="X101" s="165"/>
      <c r="Y101" s="154"/>
      <c r="Z101" s="154"/>
      <c r="AA101" s="154"/>
      <c r="AB101" s="154"/>
      <c r="AC101" s="154"/>
      <c r="AD101" s="154"/>
      <c r="AE101" s="154"/>
      <c r="AF101" s="154"/>
      <c r="AG101" s="154" t="s">
        <v>169</v>
      </c>
      <c r="AH101" s="154">
        <v>0</v>
      </c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ht="22.5" outlineLevel="1" x14ac:dyDescent="0.2">
      <c r="A102" s="177">
        <v>33</v>
      </c>
      <c r="B102" s="178" t="s">
        <v>270</v>
      </c>
      <c r="C102" s="194" t="s">
        <v>271</v>
      </c>
      <c r="D102" s="179" t="s">
        <v>165</v>
      </c>
      <c r="E102" s="180">
        <v>16.96</v>
      </c>
      <c r="F102" s="181"/>
      <c r="G102" s="182">
        <f>ROUND(E102*F102,2)</f>
        <v>0</v>
      </c>
      <c r="H102" s="181"/>
      <c r="I102" s="182">
        <f>ROUND(E102*H102,2)</f>
        <v>0</v>
      </c>
      <c r="J102" s="181"/>
      <c r="K102" s="182">
        <f>ROUND(E102*J102,2)</f>
        <v>0</v>
      </c>
      <c r="L102" s="182">
        <v>12</v>
      </c>
      <c r="M102" s="182">
        <f>G102*(1+L102/100)</f>
        <v>0</v>
      </c>
      <c r="N102" s="180">
        <v>0</v>
      </c>
      <c r="O102" s="180">
        <f>ROUND(E102*N102,2)</f>
        <v>0</v>
      </c>
      <c r="P102" s="180">
        <v>4.5999999999999999E-2</v>
      </c>
      <c r="Q102" s="180">
        <f>ROUND(E102*P102,2)</f>
        <v>0.78</v>
      </c>
      <c r="R102" s="182" t="s">
        <v>240</v>
      </c>
      <c r="S102" s="182" t="s">
        <v>158</v>
      </c>
      <c r="T102" s="183" t="s">
        <v>158</v>
      </c>
      <c r="U102" s="165">
        <v>0.26</v>
      </c>
      <c r="V102" s="165">
        <f>ROUND(E102*U102,2)</f>
        <v>4.41</v>
      </c>
      <c r="W102" s="165"/>
      <c r="X102" s="165" t="s">
        <v>159</v>
      </c>
      <c r="Y102" s="154"/>
      <c r="Z102" s="154"/>
      <c r="AA102" s="154"/>
      <c r="AB102" s="154"/>
      <c r="AC102" s="154"/>
      <c r="AD102" s="154"/>
      <c r="AE102" s="154"/>
      <c r="AF102" s="154"/>
      <c r="AG102" s="154" t="s">
        <v>160</v>
      </c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outlineLevel="1" x14ac:dyDescent="0.2">
      <c r="A103" s="161"/>
      <c r="B103" s="162"/>
      <c r="C103" s="195" t="s">
        <v>195</v>
      </c>
      <c r="D103" s="167"/>
      <c r="E103" s="168">
        <v>2.5299999999999998</v>
      </c>
      <c r="F103" s="165"/>
      <c r="G103" s="165"/>
      <c r="H103" s="165"/>
      <c r="I103" s="165"/>
      <c r="J103" s="165"/>
      <c r="K103" s="165"/>
      <c r="L103" s="165"/>
      <c r="M103" s="165"/>
      <c r="N103" s="164"/>
      <c r="O103" s="164"/>
      <c r="P103" s="164"/>
      <c r="Q103" s="164"/>
      <c r="R103" s="165"/>
      <c r="S103" s="165"/>
      <c r="T103" s="165"/>
      <c r="U103" s="165"/>
      <c r="V103" s="165"/>
      <c r="W103" s="165"/>
      <c r="X103" s="165"/>
      <c r="Y103" s="154"/>
      <c r="Z103" s="154"/>
      <c r="AA103" s="154"/>
      <c r="AB103" s="154"/>
      <c r="AC103" s="154"/>
      <c r="AD103" s="154"/>
      <c r="AE103" s="154"/>
      <c r="AF103" s="154"/>
      <c r="AG103" s="154" t="s">
        <v>169</v>
      </c>
      <c r="AH103" s="154">
        <v>0</v>
      </c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outlineLevel="1" x14ac:dyDescent="0.2">
      <c r="A104" s="161"/>
      <c r="B104" s="162"/>
      <c r="C104" s="195" t="s">
        <v>190</v>
      </c>
      <c r="D104" s="167"/>
      <c r="E104" s="168"/>
      <c r="F104" s="165"/>
      <c r="G104" s="165"/>
      <c r="H104" s="165"/>
      <c r="I104" s="165"/>
      <c r="J104" s="165"/>
      <c r="K104" s="165"/>
      <c r="L104" s="165"/>
      <c r="M104" s="165"/>
      <c r="N104" s="164"/>
      <c r="O104" s="164"/>
      <c r="P104" s="164"/>
      <c r="Q104" s="164"/>
      <c r="R104" s="165"/>
      <c r="S104" s="165"/>
      <c r="T104" s="165"/>
      <c r="U104" s="165"/>
      <c r="V104" s="165"/>
      <c r="W104" s="165"/>
      <c r="X104" s="165"/>
      <c r="Y104" s="154"/>
      <c r="Z104" s="154"/>
      <c r="AA104" s="154"/>
      <c r="AB104" s="154"/>
      <c r="AC104" s="154"/>
      <c r="AD104" s="154"/>
      <c r="AE104" s="154"/>
      <c r="AF104" s="154"/>
      <c r="AG104" s="154" t="s">
        <v>169</v>
      </c>
      <c r="AH104" s="154">
        <v>0</v>
      </c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outlineLevel="1" x14ac:dyDescent="0.2">
      <c r="A105" s="161"/>
      <c r="B105" s="162"/>
      <c r="C105" s="195" t="s">
        <v>191</v>
      </c>
      <c r="D105" s="167"/>
      <c r="E105" s="168">
        <v>10.79</v>
      </c>
      <c r="F105" s="165"/>
      <c r="G105" s="165"/>
      <c r="H105" s="165"/>
      <c r="I105" s="165"/>
      <c r="J105" s="165"/>
      <c r="K105" s="165"/>
      <c r="L105" s="165"/>
      <c r="M105" s="165"/>
      <c r="N105" s="164"/>
      <c r="O105" s="164"/>
      <c r="P105" s="164"/>
      <c r="Q105" s="164"/>
      <c r="R105" s="165"/>
      <c r="S105" s="165"/>
      <c r="T105" s="165"/>
      <c r="U105" s="165"/>
      <c r="V105" s="165"/>
      <c r="W105" s="165"/>
      <c r="X105" s="165"/>
      <c r="Y105" s="154"/>
      <c r="Z105" s="154"/>
      <c r="AA105" s="154"/>
      <c r="AB105" s="154"/>
      <c r="AC105" s="154"/>
      <c r="AD105" s="154"/>
      <c r="AE105" s="154"/>
      <c r="AF105" s="154"/>
      <c r="AG105" s="154" t="s">
        <v>169</v>
      </c>
      <c r="AH105" s="154">
        <v>0</v>
      </c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outlineLevel="1" x14ac:dyDescent="0.2">
      <c r="A106" s="161"/>
      <c r="B106" s="162"/>
      <c r="C106" s="195" t="s">
        <v>272</v>
      </c>
      <c r="D106" s="167"/>
      <c r="E106" s="168">
        <v>3.64</v>
      </c>
      <c r="F106" s="165"/>
      <c r="G106" s="165"/>
      <c r="H106" s="165"/>
      <c r="I106" s="165"/>
      <c r="J106" s="165"/>
      <c r="K106" s="165"/>
      <c r="L106" s="165"/>
      <c r="M106" s="165"/>
      <c r="N106" s="164"/>
      <c r="O106" s="164"/>
      <c r="P106" s="164"/>
      <c r="Q106" s="164"/>
      <c r="R106" s="165"/>
      <c r="S106" s="165"/>
      <c r="T106" s="165"/>
      <c r="U106" s="165"/>
      <c r="V106" s="165"/>
      <c r="W106" s="165"/>
      <c r="X106" s="165"/>
      <c r="Y106" s="154"/>
      <c r="Z106" s="154"/>
      <c r="AA106" s="154"/>
      <c r="AB106" s="154"/>
      <c r="AC106" s="154"/>
      <c r="AD106" s="154"/>
      <c r="AE106" s="154"/>
      <c r="AF106" s="154"/>
      <c r="AG106" s="154" t="s">
        <v>169</v>
      </c>
      <c r="AH106" s="154">
        <v>0</v>
      </c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ht="22.5" outlineLevel="1" x14ac:dyDescent="0.2">
      <c r="A107" s="177">
        <v>34</v>
      </c>
      <c r="B107" s="178" t="s">
        <v>273</v>
      </c>
      <c r="C107" s="194" t="s">
        <v>274</v>
      </c>
      <c r="D107" s="179" t="s">
        <v>165</v>
      </c>
      <c r="E107" s="180">
        <v>14.43</v>
      </c>
      <c r="F107" s="181"/>
      <c r="G107" s="182">
        <f>ROUND(E107*F107,2)</f>
        <v>0</v>
      </c>
      <c r="H107" s="181"/>
      <c r="I107" s="182">
        <f>ROUND(E107*H107,2)</f>
        <v>0</v>
      </c>
      <c r="J107" s="181"/>
      <c r="K107" s="182">
        <f>ROUND(E107*J107,2)</f>
        <v>0</v>
      </c>
      <c r="L107" s="182">
        <v>12</v>
      </c>
      <c r="M107" s="182">
        <f>G107*(1+L107/100)</f>
        <v>0</v>
      </c>
      <c r="N107" s="180">
        <v>0</v>
      </c>
      <c r="O107" s="180">
        <f>ROUND(E107*N107,2)</f>
        <v>0</v>
      </c>
      <c r="P107" s="180">
        <v>6.8000000000000005E-2</v>
      </c>
      <c r="Q107" s="180">
        <f>ROUND(E107*P107,2)</f>
        <v>0.98</v>
      </c>
      <c r="R107" s="182" t="s">
        <v>240</v>
      </c>
      <c r="S107" s="182" t="s">
        <v>158</v>
      </c>
      <c r="T107" s="183" t="s">
        <v>158</v>
      </c>
      <c r="U107" s="165">
        <v>0.3</v>
      </c>
      <c r="V107" s="165">
        <f>ROUND(E107*U107,2)</f>
        <v>4.33</v>
      </c>
      <c r="W107" s="165"/>
      <c r="X107" s="165" t="s">
        <v>159</v>
      </c>
      <c r="Y107" s="154"/>
      <c r="Z107" s="154"/>
      <c r="AA107" s="154"/>
      <c r="AB107" s="154"/>
      <c r="AC107" s="154"/>
      <c r="AD107" s="154"/>
      <c r="AE107" s="154"/>
      <c r="AF107" s="154"/>
      <c r="AG107" s="154" t="s">
        <v>160</v>
      </c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outlineLevel="1" x14ac:dyDescent="0.2">
      <c r="A108" s="161"/>
      <c r="B108" s="162"/>
      <c r="C108" s="261" t="s">
        <v>275</v>
      </c>
      <c r="D108" s="262"/>
      <c r="E108" s="262"/>
      <c r="F108" s="262"/>
      <c r="G108" s="262"/>
      <c r="H108" s="165"/>
      <c r="I108" s="165"/>
      <c r="J108" s="165"/>
      <c r="K108" s="165"/>
      <c r="L108" s="165"/>
      <c r="M108" s="165"/>
      <c r="N108" s="164"/>
      <c r="O108" s="164"/>
      <c r="P108" s="164"/>
      <c r="Q108" s="164"/>
      <c r="R108" s="165"/>
      <c r="S108" s="165"/>
      <c r="T108" s="165"/>
      <c r="U108" s="165"/>
      <c r="V108" s="165"/>
      <c r="W108" s="165"/>
      <c r="X108" s="165"/>
      <c r="Y108" s="154"/>
      <c r="Z108" s="154"/>
      <c r="AA108" s="154"/>
      <c r="AB108" s="154"/>
      <c r="AC108" s="154"/>
      <c r="AD108" s="154"/>
      <c r="AE108" s="154"/>
      <c r="AF108" s="154"/>
      <c r="AG108" s="154" t="s">
        <v>162</v>
      </c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outlineLevel="1" x14ac:dyDescent="0.2">
      <c r="A109" s="161"/>
      <c r="B109" s="162"/>
      <c r="C109" s="195" t="s">
        <v>191</v>
      </c>
      <c r="D109" s="167"/>
      <c r="E109" s="168">
        <v>10.79</v>
      </c>
      <c r="F109" s="165"/>
      <c r="G109" s="165"/>
      <c r="H109" s="165"/>
      <c r="I109" s="165"/>
      <c r="J109" s="165"/>
      <c r="K109" s="165"/>
      <c r="L109" s="165"/>
      <c r="M109" s="165"/>
      <c r="N109" s="164"/>
      <c r="O109" s="164"/>
      <c r="P109" s="164"/>
      <c r="Q109" s="164"/>
      <c r="R109" s="165"/>
      <c r="S109" s="165"/>
      <c r="T109" s="165"/>
      <c r="U109" s="165"/>
      <c r="V109" s="165"/>
      <c r="W109" s="165"/>
      <c r="X109" s="165"/>
      <c r="Y109" s="154"/>
      <c r="Z109" s="154"/>
      <c r="AA109" s="154"/>
      <c r="AB109" s="154"/>
      <c r="AC109" s="154"/>
      <c r="AD109" s="154"/>
      <c r="AE109" s="154"/>
      <c r="AF109" s="154"/>
      <c r="AG109" s="154" t="s">
        <v>169</v>
      </c>
      <c r="AH109" s="154">
        <v>0</v>
      </c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outlineLevel="1" x14ac:dyDescent="0.2">
      <c r="A110" s="161"/>
      <c r="B110" s="162"/>
      <c r="C110" s="195" t="s">
        <v>272</v>
      </c>
      <c r="D110" s="167"/>
      <c r="E110" s="168">
        <v>3.64</v>
      </c>
      <c r="F110" s="165"/>
      <c r="G110" s="165"/>
      <c r="H110" s="165"/>
      <c r="I110" s="165"/>
      <c r="J110" s="165"/>
      <c r="K110" s="165"/>
      <c r="L110" s="165"/>
      <c r="M110" s="165"/>
      <c r="N110" s="164"/>
      <c r="O110" s="164"/>
      <c r="P110" s="164"/>
      <c r="Q110" s="164"/>
      <c r="R110" s="165"/>
      <c r="S110" s="165"/>
      <c r="T110" s="165"/>
      <c r="U110" s="165"/>
      <c r="V110" s="165"/>
      <c r="W110" s="165"/>
      <c r="X110" s="165"/>
      <c r="Y110" s="154"/>
      <c r="Z110" s="154"/>
      <c r="AA110" s="154"/>
      <c r="AB110" s="154"/>
      <c r="AC110" s="154"/>
      <c r="AD110" s="154"/>
      <c r="AE110" s="154"/>
      <c r="AF110" s="154"/>
      <c r="AG110" s="154" t="s">
        <v>169</v>
      </c>
      <c r="AH110" s="154">
        <v>0</v>
      </c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outlineLevel="1" x14ac:dyDescent="0.2">
      <c r="A111" s="185">
        <v>35</v>
      </c>
      <c r="B111" s="186" t="s">
        <v>276</v>
      </c>
      <c r="C111" s="196" t="s">
        <v>277</v>
      </c>
      <c r="D111" s="187" t="s">
        <v>156</v>
      </c>
      <c r="E111" s="188">
        <v>2</v>
      </c>
      <c r="F111" s="189"/>
      <c r="G111" s="190">
        <f>ROUND(E111*F111,2)</f>
        <v>0</v>
      </c>
      <c r="H111" s="189"/>
      <c r="I111" s="190">
        <f>ROUND(E111*H111,2)</f>
        <v>0</v>
      </c>
      <c r="J111" s="189"/>
      <c r="K111" s="190">
        <f>ROUND(E111*J111,2)</f>
        <v>0</v>
      </c>
      <c r="L111" s="190">
        <v>12</v>
      </c>
      <c r="M111" s="190">
        <f>G111*(1+L111/100)</f>
        <v>0</v>
      </c>
      <c r="N111" s="188">
        <v>0</v>
      </c>
      <c r="O111" s="188">
        <f>ROUND(E111*N111,2)</f>
        <v>0</v>
      </c>
      <c r="P111" s="188">
        <v>0.01</v>
      </c>
      <c r="Q111" s="188">
        <f>ROUND(E111*P111,2)</f>
        <v>0.02</v>
      </c>
      <c r="R111" s="190"/>
      <c r="S111" s="190" t="s">
        <v>210</v>
      </c>
      <c r="T111" s="191" t="s">
        <v>218</v>
      </c>
      <c r="U111" s="165">
        <v>0</v>
      </c>
      <c r="V111" s="165">
        <f>ROUND(E111*U111,2)</f>
        <v>0</v>
      </c>
      <c r="W111" s="165"/>
      <c r="X111" s="165" t="s">
        <v>159</v>
      </c>
      <c r="Y111" s="154"/>
      <c r="Z111" s="154"/>
      <c r="AA111" s="154"/>
      <c r="AB111" s="154"/>
      <c r="AC111" s="154"/>
      <c r="AD111" s="154"/>
      <c r="AE111" s="154"/>
      <c r="AF111" s="154"/>
      <c r="AG111" s="154" t="s">
        <v>160</v>
      </c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outlineLevel="1" x14ac:dyDescent="0.2">
      <c r="A112" s="185">
        <v>36</v>
      </c>
      <c r="B112" s="186" t="s">
        <v>278</v>
      </c>
      <c r="C112" s="196" t="s">
        <v>279</v>
      </c>
      <c r="D112" s="187" t="s">
        <v>156</v>
      </c>
      <c r="E112" s="188">
        <v>1</v>
      </c>
      <c r="F112" s="189"/>
      <c r="G112" s="190">
        <f>ROUND(E112*F112,2)</f>
        <v>0</v>
      </c>
      <c r="H112" s="189"/>
      <c r="I112" s="190">
        <f>ROUND(E112*H112,2)</f>
        <v>0</v>
      </c>
      <c r="J112" s="189"/>
      <c r="K112" s="190">
        <f>ROUND(E112*J112,2)</f>
        <v>0</v>
      </c>
      <c r="L112" s="190">
        <v>12</v>
      </c>
      <c r="M112" s="190">
        <f>G112*(1+L112/100)</f>
        <v>0</v>
      </c>
      <c r="N112" s="188">
        <v>0</v>
      </c>
      <c r="O112" s="188">
        <f>ROUND(E112*N112,2)</f>
        <v>0</v>
      </c>
      <c r="P112" s="188">
        <v>0.01</v>
      </c>
      <c r="Q112" s="188">
        <f>ROUND(E112*P112,2)</f>
        <v>0.01</v>
      </c>
      <c r="R112" s="190"/>
      <c r="S112" s="190" t="s">
        <v>210</v>
      </c>
      <c r="T112" s="191" t="s">
        <v>218</v>
      </c>
      <c r="U112" s="165">
        <v>0</v>
      </c>
      <c r="V112" s="165">
        <f>ROUND(E112*U112,2)</f>
        <v>0</v>
      </c>
      <c r="W112" s="165"/>
      <c r="X112" s="165" t="s">
        <v>159</v>
      </c>
      <c r="Y112" s="154"/>
      <c r="Z112" s="154"/>
      <c r="AA112" s="154"/>
      <c r="AB112" s="154"/>
      <c r="AC112" s="154"/>
      <c r="AD112" s="154"/>
      <c r="AE112" s="154"/>
      <c r="AF112" s="154"/>
      <c r="AG112" s="154" t="s">
        <v>160</v>
      </c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x14ac:dyDescent="0.2">
      <c r="A113" s="170" t="s">
        <v>152</v>
      </c>
      <c r="B113" s="171" t="s">
        <v>83</v>
      </c>
      <c r="C113" s="193" t="s">
        <v>84</v>
      </c>
      <c r="D113" s="172"/>
      <c r="E113" s="173"/>
      <c r="F113" s="174"/>
      <c r="G113" s="174">
        <f>SUMIF(AG114:AG115,"&lt;&gt;NOR",G114:G115)</f>
        <v>0</v>
      </c>
      <c r="H113" s="174"/>
      <c r="I113" s="174">
        <f>SUM(I114:I115)</f>
        <v>0</v>
      </c>
      <c r="J113" s="174"/>
      <c r="K113" s="174">
        <f>SUM(K114:K115)</f>
        <v>0</v>
      </c>
      <c r="L113" s="174"/>
      <c r="M113" s="174">
        <f>SUM(M114:M115)</f>
        <v>0</v>
      </c>
      <c r="N113" s="173"/>
      <c r="O113" s="173">
        <f>SUM(O114:O115)</f>
        <v>0</v>
      </c>
      <c r="P113" s="173"/>
      <c r="Q113" s="173">
        <f>SUM(Q114:Q115)</f>
        <v>0</v>
      </c>
      <c r="R113" s="174"/>
      <c r="S113" s="174"/>
      <c r="T113" s="175"/>
      <c r="U113" s="169"/>
      <c r="V113" s="169">
        <f>SUM(V114:V115)</f>
        <v>3.01</v>
      </c>
      <c r="W113" s="169"/>
      <c r="X113" s="169"/>
      <c r="AG113" t="s">
        <v>153</v>
      </c>
    </row>
    <row r="114" spans="1:60" ht="22.5" outlineLevel="1" x14ac:dyDescent="0.2">
      <c r="A114" s="177">
        <v>37</v>
      </c>
      <c r="B114" s="178" t="s">
        <v>280</v>
      </c>
      <c r="C114" s="194" t="s">
        <v>281</v>
      </c>
      <c r="D114" s="179" t="s">
        <v>282</v>
      </c>
      <c r="E114" s="180">
        <v>3.2044899999999998</v>
      </c>
      <c r="F114" s="181"/>
      <c r="G114" s="182">
        <f>ROUND(E114*F114,2)</f>
        <v>0</v>
      </c>
      <c r="H114" s="181"/>
      <c r="I114" s="182">
        <f>ROUND(E114*H114,2)</f>
        <v>0</v>
      </c>
      <c r="J114" s="181"/>
      <c r="K114" s="182">
        <f>ROUND(E114*J114,2)</f>
        <v>0</v>
      </c>
      <c r="L114" s="182">
        <v>12</v>
      </c>
      <c r="M114" s="182">
        <f>G114*(1+L114/100)</f>
        <v>0</v>
      </c>
      <c r="N114" s="180">
        <v>0</v>
      </c>
      <c r="O114" s="180">
        <f>ROUND(E114*N114,2)</f>
        <v>0</v>
      </c>
      <c r="P114" s="180">
        <v>0</v>
      </c>
      <c r="Q114" s="180">
        <f>ROUND(E114*P114,2)</f>
        <v>0</v>
      </c>
      <c r="R114" s="182" t="s">
        <v>157</v>
      </c>
      <c r="S114" s="182" t="s">
        <v>158</v>
      </c>
      <c r="T114" s="183" t="s">
        <v>158</v>
      </c>
      <c r="U114" s="165">
        <v>0.9385</v>
      </c>
      <c r="V114" s="165">
        <f>ROUND(E114*U114,2)</f>
        <v>3.01</v>
      </c>
      <c r="W114" s="165"/>
      <c r="X114" s="165" t="s">
        <v>283</v>
      </c>
      <c r="Y114" s="154"/>
      <c r="Z114" s="154"/>
      <c r="AA114" s="154"/>
      <c r="AB114" s="154"/>
      <c r="AC114" s="154"/>
      <c r="AD114" s="154"/>
      <c r="AE114" s="154"/>
      <c r="AF114" s="154"/>
      <c r="AG114" s="154" t="s">
        <v>284</v>
      </c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outlineLevel="1" x14ac:dyDescent="0.2">
      <c r="A115" s="161"/>
      <c r="B115" s="162"/>
      <c r="C115" s="261" t="s">
        <v>285</v>
      </c>
      <c r="D115" s="262"/>
      <c r="E115" s="262"/>
      <c r="F115" s="262"/>
      <c r="G115" s="262"/>
      <c r="H115" s="165"/>
      <c r="I115" s="165"/>
      <c r="J115" s="165"/>
      <c r="K115" s="165"/>
      <c r="L115" s="165"/>
      <c r="M115" s="165"/>
      <c r="N115" s="164"/>
      <c r="O115" s="164"/>
      <c r="P115" s="164"/>
      <c r="Q115" s="164"/>
      <c r="R115" s="165"/>
      <c r="S115" s="165"/>
      <c r="T115" s="165"/>
      <c r="U115" s="165"/>
      <c r="V115" s="165"/>
      <c r="W115" s="165"/>
      <c r="X115" s="165"/>
      <c r="Y115" s="154"/>
      <c r="Z115" s="154"/>
      <c r="AA115" s="154"/>
      <c r="AB115" s="154"/>
      <c r="AC115" s="154"/>
      <c r="AD115" s="154"/>
      <c r="AE115" s="154"/>
      <c r="AF115" s="154"/>
      <c r="AG115" s="154" t="s">
        <v>162</v>
      </c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x14ac:dyDescent="0.2">
      <c r="A116" s="170" t="s">
        <v>152</v>
      </c>
      <c r="B116" s="171" t="s">
        <v>85</v>
      </c>
      <c r="C116" s="193" t="s">
        <v>86</v>
      </c>
      <c r="D116" s="172"/>
      <c r="E116" s="173"/>
      <c r="F116" s="174"/>
      <c r="G116" s="174">
        <f>SUMIF(AG117:AG122,"&lt;&gt;NOR",G117:G122)</f>
        <v>0</v>
      </c>
      <c r="H116" s="174"/>
      <c r="I116" s="174">
        <f>SUM(I117:I122)</f>
        <v>0</v>
      </c>
      <c r="J116" s="174"/>
      <c r="K116" s="174">
        <f>SUM(K117:K122)</f>
        <v>0</v>
      </c>
      <c r="L116" s="174"/>
      <c r="M116" s="174">
        <f>SUM(M117:M122)</f>
        <v>0</v>
      </c>
      <c r="N116" s="173"/>
      <c r="O116" s="173">
        <f>SUM(O117:O122)</f>
        <v>0.01</v>
      </c>
      <c r="P116" s="173"/>
      <c r="Q116" s="173">
        <f>SUM(Q117:Q122)</f>
        <v>0</v>
      </c>
      <c r="R116" s="174"/>
      <c r="S116" s="174"/>
      <c r="T116" s="175"/>
      <c r="U116" s="169"/>
      <c r="V116" s="169">
        <f>SUM(V117:V122)</f>
        <v>2.2000000000000002</v>
      </c>
      <c r="W116" s="169"/>
      <c r="X116" s="169"/>
      <c r="AG116" t="s">
        <v>153</v>
      </c>
    </row>
    <row r="117" spans="1:60" outlineLevel="1" x14ac:dyDescent="0.2">
      <c r="A117" s="177">
        <v>38</v>
      </c>
      <c r="B117" s="178" t="s">
        <v>286</v>
      </c>
      <c r="C117" s="194" t="s">
        <v>287</v>
      </c>
      <c r="D117" s="179" t="s">
        <v>165</v>
      </c>
      <c r="E117" s="180">
        <v>3.02</v>
      </c>
      <c r="F117" s="181"/>
      <c r="G117" s="182">
        <f>ROUND(E117*F117,2)</f>
        <v>0</v>
      </c>
      <c r="H117" s="181"/>
      <c r="I117" s="182">
        <f>ROUND(E117*H117,2)</f>
        <v>0</v>
      </c>
      <c r="J117" s="181"/>
      <c r="K117" s="182">
        <f>ROUND(E117*J117,2)</f>
        <v>0</v>
      </c>
      <c r="L117" s="182">
        <v>12</v>
      </c>
      <c r="M117" s="182">
        <f>G117*(1+L117/100)</f>
        <v>0</v>
      </c>
      <c r="N117" s="180">
        <v>3.6800000000000001E-3</v>
      </c>
      <c r="O117" s="180">
        <f>ROUND(E117*N117,2)</f>
        <v>0.01</v>
      </c>
      <c r="P117" s="180">
        <v>0</v>
      </c>
      <c r="Q117" s="180">
        <f>ROUND(E117*P117,2)</f>
        <v>0</v>
      </c>
      <c r="R117" s="182" t="s">
        <v>288</v>
      </c>
      <c r="S117" s="182" t="s">
        <v>158</v>
      </c>
      <c r="T117" s="183" t="s">
        <v>158</v>
      </c>
      <c r="U117" s="165">
        <v>0.39</v>
      </c>
      <c r="V117" s="165">
        <f>ROUND(E117*U117,2)</f>
        <v>1.18</v>
      </c>
      <c r="W117" s="165"/>
      <c r="X117" s="165" t="s">
        <v>159</v>
      </c>
      <c r="Y117" s="154"/>
      <c r="Z117" s="154"/>
      <c r="AA117" s="154"/>
      <c r="AB117" s="154"/>
      <c r="AC117" s="154"/>
      <c r="AD117" s="154"/>
      <c r="AE117" s="154"/>
      <c r="AF117" s="154"/>
      <c r="AG117" s="154" t="s">
        <v>289</v>
      </c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outlineLevel="1" x14ac:dyDescent="0.2">
      <c r="A118" s="161"/>
      <c r="B118" s="162"/>
      <c r="C118" s="195" t="s">
        <v>290</v>
      </c>
      <c r="D118" s="167"/>
      <c r="E118" s="168">
        <v>3.02</v>
      </c>
      <c r="F118" s="165"/>
      <c r="G118" s="165"/>
      <c r="H118" s="165"/>
      <c r="I118" s="165"/>
      <c r="J118" s="165"/>
      <c r="K118" s="165"/>
      <c r="L118" s="165"/>
      <c r="M118" s="165"/>
      <c r="N118" s="164"/>
      <c r="O118" s="164"/>
      <c r="P118" s="164"/>
      <c r="Q118" s="164"/>
      <c r="R118" s="165"/>
      <c r="S118" s="165"/>
      <c r="T118" s="165"/>
      <c r="U118" s="165"/>
      <c r="V118" s="165"/>
      <c r="W118" s="165"/>
      <c r="X118" s="165"/>
      <c r="Y118" s="154"/>
      <c r="Z118" s="154"/>
      <c r="AA118" s="154"/>
      <c r="AB118" s="154"/>
      <c r="AC118" s="154"/>
      <c r="AD118" s="154"/>
      <c r="AE118" s="154"/>
      <c r="AF118" s="154"/>
      <c r="AG118" s="154" t="s">
        <v>169</v>
      </c>
      <c r="AH118" s="154">
        <v>0</v>
      </c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0" outlineLevel="1" x14ac:dyDescent="0.2">
      <c r="A119" s="177">
        <v>39</v>
      </c>
      <c r="B119" s="178" t="s">
        <v>291</v>
      </c>
      <c r="C119" s="194" t="s">
        <v>292</v>
      </c>
      <c r="D119" s="179" t="s">
        <v>186</v>
      </c>
      <c r="E119" s="180">
        <v>9.26</v>
      </c>
      <c r="F119" s="181"/>
      <c r="G119" s="182">
        <f>ROUND(E119*F119,2)</f>
        <v>0</v>
      </c>
      <c r="H119" s="181"/>
      <c r="I119" s="182">
        <f>ROUND(E119*H119,2)</f>
        <v>0</v>
      </c>
      <c r="J119" s="181"/>
      <c r="K119" s="182">
        <f>ROUND(E119*J119,2)</f>
        <v>0</v>
      </c>
      <c r="L119" s="182">
        <v>12</v>
      </c>
      <c r="M119" s="182">
        <f>G119*(1+L119/100)</f>
        <v>0</v>
      </c>
      <c r="N119" s="180">
        <v>3.2000000000000003E-4</v>
      </c>
      <c r="O119" s="180">
        <f>ROUND(E119*N119,2)</f>
        <v>0</v>
      </c>
      <c r="P119" s="180">
        <v>0</v>
      </c>
      <c r="Q119" s="180">
        <f>ROUND(E119*P119,2)</f>
        <v>0</v>
      </c>
      <c r="R119" s="182" t="s">
        <v>288</v>
      </c>
      <c r="S119" s="182" t="s">
        <v>158</v>
      </c>
      <c r="T119" s="183" t="s">
        <v>158</v>
      </c>
      <c r="U119" s="165">
        <v>0.11</v>
      </c>
      <c r="V119" s="165">
        <f>ROUND(E119*U119,2)</f>
        <v>1.02</v>
      </c>
      <c r="W119" s="165"/>
      <c r="X119" s="165" t="s">
        <v>159</v>
      </c>
      <c r="Y119" s="154"/>
      <c r="Z119" s="154"/>
      <c r="AA119" s="154"/>
      <c r="AB119" s="154"/>
      <c r="AC119" s="154"/>
      <c r="AD119" s="154"/>
      <c r="AE119" s="154"/>
      <c r="AF119" s="154"/>
      <c r="AG119" s="154" t="s">
        <v>289</v>
      </c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</row>
    <row r="120" spans="1:60" outlineLevel="1" x14ac:dyDescent="0.2">
      <c r="A120" s="161"/>
      <c r="B120" s="162"/>
      <c r="C120" s="195" t="s">
        <v>293</v>
      </c>
      <c r="D120" s="167"/>
      <c r="E120" s="168">
        <v>9.26</v>
      </c>
      <c r="F120" s="165"/>
      <c r="G120" s="165"/>
      <c r="H120" s="165"/>
      <c r="I120" s="165"/>
      <c r="J120" s="165"/>
      <c r="K120" s="165"/>
      <c r="L120" s="165"/>
      <c r="M120" s="165"/>
      <c r="N120" s="164"/>
      <c r="O120" s="164"/>
      <c r="P120" s="164"/>
      <c r="Q120" s="164"/>
      <c r="R120" s="165"/>
      <c r="S120" s="165"/>
      <c r="T120" s="165"/>
      <c r="U120" s="165"/>
      <c r="V120" s="165"/>
      <c r="W120" s="165"/>
      <c r="X120" s="165"/>
      <c r="Y120" s="154"/>
      <c r="Z120" s="154"/>
      <c r="AA120" s="154"/>
      <c r="AB120" s="154"/>
      <c r="AC120" s="154"/>
      <c r="AD120" s="154"/>
      <c r="AE120" s="154"/>
      <c r="AF120" s="154"/>
      <c r="AG120" s="154" t="s">
        <v>169</v>
      </c>
      <c r="AH120" s="154">
        <v>0</v>
      </c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0" outlineLevel="1" x14ac:dyDescent="0.2">
      <c r="A121" s="161">
        <v>40</v>
      </c>
      <c r="B121" s="162" t="s">
        <v>294</v>
      </c>
      <c r="C121" s="197" t="s">
        <v>295</v>
      </c>
      <c r="D121" s="163" t="s">
        <v>0</v>
      </c>
      <c r="E121" s="192"/>
      <c r="F121" s="166"/>
      <c r="G121" s="165">
        <f>ROUND(E121*F121,2)</f>
        <v>0</v>
      </c>
      <c r="H121" s="166"/>
      <c r="I121" s="165">
        <f>ROUND(E121*H121,2)</f>
        <v>0</v>
      </c>
      <c r="J121" s="166"/>
      <c r="K121" s="165">
        <f>ROUND(E121*J121,2)</f>
        <v>0</v>
      </c>
      <c r="L121" s="165">
        <v>12</v>
      </c>
      <c r="M121" s="165">
        <f>G121*(1+L121/100)</f>
        <v>0</v>
      </c>
      <c r="N121" s="164">
        <v>0</v>
      </c>
      <c r="O121" s="164">
        <f>ROUND(E121*N121,2)</f>
        <v>0</v>
      </c>
      <c r="P121" s="164">
        <v>0</v>
      </c>
      <c r="Q121" s="164">
        <f>ROUND(E121*P121,2)</f>
        <v>0</v>
      </c>
      <c r="R121" s="165" t="s">
        <v>288</v>
      </c>
      <c r="S121" s="165" t="s">
        <v>158</v>
      </c>
      <c r="T121" s="165" t="s">
        <v>158</v>
      </c>
      <c r="U121" s="165">
        <v>0</v>
      </c>
      <c r="V121" s="165">
        <f>ROUND(E121*U121,2)</f>
        <v>0</v>
      </c>
      <c r="W121" s="165"/>
      <c r="X121" s="165" t="s">
        <v>283</v>
      </c>
      <c r="Y121" s="154"/>
      <c r="Z121" s="154"/>
      <c r="AA121" s="154"/>
      <c r="AB121" s="154"/>
      <c r="AC121" s="154"/>
      <c r="AD121" s="154"/>
      <c r="AE121" s="154"/>
      <c r="AF121" s="154"/>
      <c r="AG121" s="154" t="s">
        <v>284</v>
      </c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</row>
    <row r="122" spans="1:60" outlineLevel="1" x14ac:dyDescent="0.2">
      <c r="A122" s="161"/>
      <c r="B122" s="162"/>
      <c r="C122" s="263" t="s">
        <v>296</v>
      </c>
      <c r="D122" s="264"/>
      <c r="E122" s="264"/>
      <c r="F122" s="264"/>
      <c r="G122" s="264"/>
      <c r="H122" s="165"/>
      <c r="I122" s="165"/>
      <c r="J122" s="165"/>
      <c r="K122" s="165"/>
      <c r="L122" s="165"/>
      <c r="M122" s="165"/>
      <c r="N122" s="164"/>
      <c r="O122" s="164"/>
      <c r="P122" s="164"/>
      <c r="Q122" s="164"/>
      <c r="R122" s="165"/>
      <c r="S122" s="165"/>
      <c r="T122" s="165"/>
      <c r="U122" s="165"/>
      <c r="V122" s="165"/>
      <c r="W122" s="165"/>
      <c r="X122" s="165"/>
      <c r="Y122" s="154"/>
      <c r="Z122" s="154"/>
      <c r="AA122" s="154"/>
      <c r="AB122" s="154"/>
      <c r="AC122" s="154"/>
      <c r="AD122" s="154"/>
      <c r="AE122" s="154"/>
      <c r="AF122" s="154"/>
      <c r="AG122" s="154" t="s">
        <v>162</v>
      </c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</row>
    <row r="123" spans="1:60" x14ac:dyDescent="0.2">
      <c r="A123" s="170" t="s">
        <v>152</v>
      </c>
      <c r="B123" s="171" t="s">
        <v>87</v>
      </c>
      <c r="C123" s="193" t="s">
        <v>88</v>
      </c>
      <c r="D123" s="172"/>
      <c r="E123" s="173"/>
      <c r="F123" s="174"/>
      <c r="G123" s="174">
        <f>SUMIF(AG124:AG132,"&lt;&gt;NOR",G124:G132)</f>
        <v>0</v>
      </c>
      <c r="H123" s="174"/>
      <c r="I123" s="174">
        <f>SUM(I124:I132)</f>
        <v>0</v>
      </c>
      <c r="J123" s="174"/>
      <c r="K123" s="174">
        <f>SUM(K124:K132)</f>
        <v>0</v>
      </c>
      <c r="L123" s="174"/>
      <c r="M123" s="174">
        <f>SUM(M124:M132)</f>
        <v>0</v>
      </c>
      <c r="N123" s="173"/>
      <c r="O123" s="173">
        <f>SUM(O124:O132)</f>
        <v>0</v>
      </c>
      <c r="P123" s="173"/>
      <c r="Q123" s="173">
        <f>SUM(Q124:Q132)</f>
        <v>0</v>
      </c>
      <c r="R123" s="174"/>
      <c r="S123" s="174"/>
      <c r="T123" s="175"/>
      <c r="U123" s="169"/>
      <c r="V123" s="169">
        <f>SUM(V124:V132)</f>
        <v>0.59000000000000008</v>
      </c>
      <c r="W123" s="169"/>
      <c r="X123" s="169"/>
      <c r="AG123" t="s">
        <v>153</v>
      </c>
    </row>
    <row r="124" spans="1:60" outlineLevel="1" x14ac:dyDescent="0.2">
      <c r="A124" s="177">
        <v>41</v>
      </c>
      <c r="B124" s="178" t="s">
        <v>297</v>
      </c>
      <c r="C124" s="194" t="s">
        <v>298</v>
      </c>
      <c r="D124" s="179" t="s">
        <v>156</v>
      </c>
      <c r="E124" s="180">
        <v>1</v>
      </c>
      <c r="F124" s="181"/>
      <c r="G124" s="182">
        <f>ROUND(E124*F124,2)</f>
        <v>0</v>
      </c>
      <c r="H124" s="181"/>
      <c r="I124" s="182">
        <f>ROUND(E124*H124,2)</f>
        <v>0</v>
      </c>
      <c r="J124" s="181"/>
      <c r="K124" s="182">
        <f>ROUND(E124*J124,2)</f>
        <v>0</v>
      </c>
      <c r="L124" s="182">
        <v>12</v>
      </c>
      <c r="M124" s="182">
        <f>G124*(1+L124/100)</f>
        <v>0</v>
      </c>
      <c r="N124" s="180">
        <v>0</v>
      </c>
      <c r="O124" s="180">
        <f>ROUND(E124*N124,2)</f>
        <v>0</v>
      </c>
      <c r="P124" s="180">
        <v>0</v>
      </c>
      <c r="Q124" s="180">
        <f>ROUND(E124*P124,2)</f>
        <v>0</v>
      </c>
      <c r="R124" s="182" t="s">
        <v>299</v>
      </c>
      <c r="S124" s="182" t="s">
        <v>158</v>
      </c>
      <c r="T124" s="183" t="s">
        <v>158</v>
      </c>
      <c r="U124" s="165">
        <v>0.157</v>
      </c>
      <c r="V124" s="165">
        <f>ROUND(E124*U124,2)</f>
        <v>0.16</v>
      </c>
      <c r="W124" s="165"/>
      <c r="X124" s="165" t="s">
        <v>159</v>
      </c>
      <c r="Y124" s="154"/>
      <c r="Z124" s="154"/>
      <c r="AA124" s="154"/>
      <c r="AB124" s="154"/>
      <c r="AC124" s="154"/>
      <c r="AD124" s="154"/>
      <c r="AE124" s="154"/>
      <c r="AF124" s="154"/>
      <c r="AG124" s="154" t="s">
        <v>289</v>
      </c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</row>
    <row r="125" spans="1:60" outlineLevel="1" x14ac:dyDescent="0.2">
      <c r="A125" s="161"/>
      <c r="B125" s="162"/>
      <c r="C125" s="261" t="s">
        <v>300</v>
      </c>
      <c r="D125" s="262"/>
      <c r="E125" s="262"/>
      <c r="F125" s="262"/>
      <c r="G125" s="262"/>
      <c r="H125" s="165"/>
      <c r="I125" s="165"/>
      <c r="J125" s="165"/>
      <c r="K125" s="165"/>
      <c r="L125" s="165"/>
      <c r="M125" s="165"/>
      <c r="N125" s="164"/>
      <c r="O125" s="164"/>
      <c r="P125" s="164"/>
      <c r="Q125" s="164"/>
      <c r="R125" s="165"/>
      <c r="S125" s="165"/>
      <c r="T125" s="165"/>
      <c r="U125" s="165"/>
      <c r="V125" s="165"/>
      <c r="W125" s="165"/>
      <c r="X125" s="165"/>
      <c r="Y125" s="154"/>
      <c r="Z125" s="154"/>
      <c r="AA125" s="154"/>
      <c r="AB125" s="154"/>
      <c r="AC125" s="154"/>
      <c r="AD125" s="154"/>
      <c r="AE125" s="154"/>
      <c r="AF125" s="154"/>
      <c r="AG125" s="154" t="s">
        <v>162</v>
      </c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</row>
    <row r="126" spans="1:60" outlineLevel="1" x14ac:dyDescent="0.2">
      <c r="A126" s="177">
        <v>42</v>
      </c>
      <c r="B126" s="178" t="s">
        <v>301</v>
      </c>
      <c r="C126" s="194" t="s">
        <v>302</v>
      </c>
      <c r="D126" s="179" t="s">
        <v>156</v>
      </c>
      <c r="E126" s="180">
        <v>1</v>
      </c>
      <c r="F126" s="181"/>
      <c r="G126" s="182">
        <f>ROUND(E126*F126,2)</f>
        <v>0</v>
      </c>
      <c r="H126" s="181"/>
      <c r="I126" s="182">
        <f>ROUND(E126*H126,2)</f>
        <v>0</v>
      </c>
      <c r="J126" s="181"/>
      <c r="K126" s="182">
        <f>ROUND(E126*J126,2)</f>
        <v>0</v>
      </c>
      <c r="L126" s="182">
        <v>12</v>
      </c>
      <c r="M126" s="182">
        <f>G126*(1+L126/100)</f>
        <v>0</v>
      </c>
      <c r="N126" s="180">
        <v>0</v>
      </c>
      <c r="O126" s="180">
        <f>ROUND(E126*N126,2)</f>
        <v>0</v>
      </c>
      <c r="P126" s="180">
        <v>0</v>
      </c>
      <c r="Q126" s="180">
        <f>ROUND(E126*P126,2)</f>
        <v>0</v>
      </c>
      <c r="R126" s="182" t="s">
        <v>299</v>
      </c>
      <c r="S126" s="182" t="s">
        <v>158</v>
      </c>
      <c r="T126" s="183" t="s">
        <v>158</v>
      </c>
      <c r="U126" s="165">
        <v>0.17399999999999999</v>
      </c>
      <c r="V126" s="165">
        <f>ROUND(E126*U126,2)</f>
        <v>0.17</v>
      </c>
      <c r="W126" s="165"/>
      <c r="X126" s="165" t="s">
        <v>159</v>
      </c>
      <c r="Y126" s="154"/>
      <c r="Z126" s="154"/>
      <c r="AA126" s="154"/>
      <c r="AB126" s="154"/>
      <c r="AC126" s="154"/>
      <c r="AD126" s="154"/>
      <c r="AE126" s="154"/>
      <c r="AF126" s="154"/>
      <c r="AG126" s="154" t="s">
        <v>289</v>
      </c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outlineLevel="1" x14ac:dyDescent="0.2">
      <c r="A127" s="161"/>
      <c r="B127" s="162"/>
      <c r="C127" s="261" t="s">
        <v>300</v>
      </c>
      <c r="D127" s="262"/>
      <c r="E127" s="262"/>
      <c r="F127" s="262"/>
      <c r="G127" s="262"/>
      <c r="H127" s="165"/>
      <c r="I127" s="165"/>
      <c r="J127" s="165"/>
      <c r="K127" s="165"/>
      <c r="L127" s="165"/>
      <c r="M127" s="165"/>
      <c r="N127" s="164"/>
      <c r="O127" s="164"/>
      <c r="P127" s="164"/>
      <c r="Q127" s="164"/>
      <c r="R127" s="165"/>
      <c r="S127" s="165"/>
      <c r="T127" s="165"/>
      <c r="U127" s="165"/>
      <c r="V127" s="165"/>
      <c r="W127" s="165"/>
      <c r="X127" s="165"/>
      <c r="Y127" s="154"/>
      <c r="Z127" s="154"/>
      <c r="AA127" s="154"/>
      <c r="AB127" s="154"/>
      <c r="AC127" s="154"/>
      <c r="AD127" s="154"/>
      <c r="AE127" s="154"/>
      <c r="AF127" s="154"/>
      <c r="AG127" s="154" t="s">
        <v>162</v>
      </c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</row>
    <row r="128" spans="1:60" outlineLevel="1" x14ac:dyDescent="0.2">
      <c r="A128" s="177">
        <v>43</v>
      </c>
      <c r="B128" s="178" t="s">
        <v>303</v>
      </c>
      <c r="C128" s="194" t="s">
        <v>304</v>
      </c>
      <c r="D128" s="179" t="s">
        <v>156</v>
      </c>
      <c r="E128" s="180">
        <v>1</v>
      </c>
      <c r="F128" s="181"/>
      <c r="G128" s="182">
        <f>ROUND(E128*F128,2)</f>
        <v>0</v>
      </c>
      <c r="H128" s="181"/>
      <c r="I128" s="182">
        <f>ROUND(E128*H128,2)</f>
        <v>0</v>
      </c>
      <c r="J128" s="181"/>
      <c r="K128" s="182">
        <f>ROUND(E128*J128,2)</f>
        <v>0</v>
      </c>
      <c r="L128" s="182">
        <v>12</v>
      </c>
      <c r="M128" s="182">
        <f>G128*(1+L128/100)</f>
        <v>0</v>
      </c>
      <c r="N128" s="180">
        <v>0</v>
      </c>
      <c r="O128" s="180">
        <f>ROUND(E128*N128,2)</f>
        <v>0</v>
      </c>
      <c r="P128" s="180">
        <v>0</v>
      </c>
      <c r="Q128" s="180">
        <f>ROUND(E128*P128,2)</f>
        <v>0</v>
      </c>
      <c r="R128" s="182" t="s">
        <v>299</v>
      </c>
      <c r="S128" s="182" t="s">
        <v>158</v>
      </c>
      <c r="T128" s="183" t="s">
        <v>158</v>
      </c>
      <c r="U128" s="165">
        <v>0.25900000000000001</v>
      </c>
      <c r="V128" s="165">
        <f>ROUND(E128*U128,2)</f>
        <v>0.26</v>
      </c>
      <c r="W128" s="165"/>
      <c r="X128" s="165" t="s">
        <v>159</v>
      </c>
      <c r="Y128" s="154"/>
      <c r="Z128" s="154"/>
      <c r="AA128" s="154"/>
      <c r="AB128" s="154"/>
      <c r="AC128" s="154"/>
      <c r="AD128" s="154"/>
      <c r="AE128" s="154"/>
      <c r="AF128" s="154"/>
      <c r="AG128" s="154" t="s">
        <v>289</v>
      </c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60" outlineLevel="1" x14ac:dyDescent="0.2">
      <c r="A129" s="161"/>
      <c r="B129" s="162"/>
      <c r="C129" s="261" t="s">
        <v>300</v>
      </c>
      <c r="D129" s="262"/>
      <c r="E129" s="262"/>
      <c r="F129" s="262"/>
      <c r="G129" s="262"/>
      <c r="H129" s="165"/>
      <c r="I129" s="165"/>
      <c r="J129" s="165"/>
      <c r="K129" s="165"/>
      <c r="L129" s="165"/>
      <c r="M129" s="165"/>
      <c r="N129" s="164"/>
      <c r="O129" s="164"/>
      <c r="P129" s="164"/>
      <c r="Q129" s="164"/>
      <c r="R129" s="165"/>
      <c r="S129" s="165"/>
      <c r="T129" s="165"/>
      <c r="U129" s="165"/>
      <c r="V129" s="165"/>
      <c r="W129" s="165"/>
      <c r="X129" s="165"/>
      <c r="Y129" s="154"/>
      <c r="Z129" s="154"/>
      <c r="AA129" s="154"/>
      <c r="AB129" s="154"/>
      <c r="AC129" s="154"/>
      <c r="AD129" s="154"/>
      <c r="AE129" s="154"/>
      <c r="AF129" s="154"/>
      <c r="AG129" s="154" t="s">
        <v>162</v>
      </c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</row>
    <row r="130" spans="1:60" outlineLevel="1" x14ac:dyDescent="0.2">
      <c r="A130" s="177">
        <v>44</v>
      </c>
      <c r="B130" s="178" t="s">
        <v>305</v>
      </c>
      <c r="C130" s="194" t="s">
        <v>306</v>
      </c>
      <c r="D130" s="179" t="s">
        <v>307</v>
      </c>
      <c r="E130" s="180">
        <v>2</v>
      </c>
      <c r="F130" s="181"/>
      <c r="G130" s="182">
        <f>ROUND(E130*F130,2)</f>
        <v>0</v>
      </c>
      <c r="H130" s="181"/>
      <c r="I130" s="182">
        <f>ROUND(E130*H130,2)</f>
        <v>0</v>
      </c>
      <c r="J130" s="181"/>
      <c r="K130" s="182">
        <f>ROUND(E130*J130,2)</f>
        <v>0</v>
      </c>
      <c r="L130" s="182">
        <v>12</v>
      </c>
      <c r="M130" s="182">
        <f>G130*(1+L130/100)</f>
        <v>0</v>
      </c>
      <c r="N130" s="180">
        <v>0</v>
      </c>
      <c r="O130" s="180">
        <f>ROUND(E130*N130,2)</f>
        <v>0</v>
      </c>
      <c r="P130" s="180">
        <v>0</v>
      </c>
      <c r="Q130" s="180">
        <f>ROUND(E130*P130,2)</f>
        <v>0</v>
      </c>
      <c r="R130" s="182"/>
      <c r="S130" s="182" t="s">
        <v>210</v>
      </c>
      <c r="T130" s="183" t="s">
        <v>308</v>
      </c>
      <c r="U130" s="165">
        <v>0</v>
      </c>
      <c r="V130" s="165">
        <f>ROUND(E130*U130,2)</f>
        <v>0</v>
      </c>
      <c r="W130" s="165"/>
      <c r="X130" s="165" t="s">
        <v>159</v>
      </c>
      <c r="Y130" s="154"/>
      <c r="Z130" s="154"/>
      <c r="AA130" s="154"/>
      <c r="AB130" s="154"/>
      <c r="AC130" s="154"/>
      <c r="AD130" s="154"/>
      <c r="AE130" s="154"/>
      <c r="AF130" s="154"/>
      <c r="AG130" s="154" t="s">
        <v>289</v>
      </c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</row>
    <row r="131" spans="1:60" outlineLevel="1" x14ac:dyDescent="0.2">
      <c r="A131" s="161">
        <v>45</v>
      </c>
      <c r="B131" s="162" t="s">
        <v>309</v>
      </c>
      <c r="C131" s="197" t="s">
        <v>310</v>
      </c>
      <c r="D131" s="163" t="s">
        <v>0</v>
      </c>
      <c r="E131" s="192"/>
      <c r="F131" s="166"/>
      <c r="G131" s="165">
        <f>ROUND(E131*F131,2)</f>
        <v>0</v>
      </c>
      <c r="H131" s="166"/>
      <c r="I131" s="165">
        <f>ROUND(E131*H131,2)</f>
        <v>0</v>
      </c>
      <c r="J131" s="166"/>
      <c r="K131" s="165">
        <f>ROUND(E131*J131,2)</f>
        <v>0</v>
      </c>
      <c r="L131" s="165">
        <v>12</v>
      </c>
      <c r="M131" s="165">
        <f>G131*(1+L131/100)</f>
        <v>0</v>
      </c>
      <c r="N131" s="164">
        <v>0</v>
      </c>
      <c r="O131" s="164">
        <f>ROUND(E131*N131,2)</f>
        <v>0</v>
      </c>
      <c r="P131" s="164">
        <v>0</v>
      </c>
      <c r="Q131" s="164">
        <f>ROUND(E131*P131,2)</f>
        <v>0</v>
      </c>
      <c r="R131" s="165" t="s">
        <v>299</v>
      </c>
      <c r="S131" s="165" t="s">
        <v>158</v>
      </c>
      <c r="T131" s="165" t="s">
        <v>158</v>
      </c>
      <c r="U131" s="165">
        <v>0</v>
      </c>
      <c r="V131" s="165">
        <f>ROUND(E131*U131,2)</f>
        <v>0</v>
      </c>
      <c r="W131" s="165"/>
      <c r="X131" s="165" t="s">
        <v>283</v>
      </c>
      <c r="Y131" s="154"/>
      <c r="Z131" s="154"/>
      <c r="AA131" s="154"/>
      <c r="AB131" s="154"/>
      <c r="AC131" s="154"/>
      <c r="AD131" s="154"/>
      <c r="AE131" s="154"/>
      <c r="AF131" s="154"/>
      <c r="AG131" s="154" t="s">
        <v>284</v>
      </c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</row>
    <row r="132" spans="1:60" outlineLevel="1" x14ac:dyDescent="0.2">
      <c r="A132" s="161"/>
      <c r="B132" s="162"/>
      <c r="C132" s="263" t="s">
        <v>311</v>
      </c>
      <c r="D132" s="264"/>
      <c r="E132" s="264"/>
      <c r="F132" s="264"/>
      <c r="G132" s="264"/>
      <c r="H132" s="165"/>
      <c r="I132" s="165"/>
      <c r="J132" s="165"/>
      <c r="K132" s="165"/>
      <c r="L132" s="165"/>
      <c r="M132" s="165"/>
      <c r="N132" s="164"/>
      <c r="O132" s="164"/>
      <c r="P132" s="164"/>
      <c r="Q132" s="164"/>
      <c r="R132" s="165"/>
      <c r="S132" s="165"/>
      <c r="T132" s="165"/>
      <c r="U132" s="165"/>
      <c r="V132" s="165"/>
      <c r="W132" s="165"/>
      <c r="X132" s="165"/>
      <c r="Y132" s="154"/>
      <c r="Z132" s="154"/>
      <c r="AA132" s="154"/>
      <c r="AB132" s="154"/>
      <c r="AC132" s="154"/>
      <c r="AD132" s="154"/>
      <c r="AE132" s="154"/>
      <c r="AF132" s="154"/>
      <c r="AG132" s="154" t="s">
        <v>162</v>
      </c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</row>
    <row r="133" spans="1:60" x14ac:dyDescent="0.2">
      <c r="A133" s="170" t="s">
        <v>152</v>
      </c>
      <c r="B133" s="171" t="s">
        <v>89</v>
      </c>
      <c r="C133" s="193" t="s">
        <v>90</v>
      </c>
      <c r="D133" s="172"/>
      <c r="E133" s="173"/>
      <c r="F133" s="174"/>
      <c r="G133" s="174">
        <f>SUMIF(AG134:AG137,"&lt;&gt;NOR",G134:G137)</f>
        <v>0</v>
      </c>
      <c r="H133" s="174"/>
      <c r="I133" s="174">
        <f>SUM(I134:I137)</f>
        <v>0</v>
      </c>
      <c r="J133" s="174"/>
      <c r="K133" s="174">
        <f>SUM(K134:K137)</f>
        <v>0</v>
      </c>
      <c r="L133" s="174"/>
      <c r="M133" s="174">
        <f>SUM(M134:M137)</f>
        <v>0</v>
      </c>
      <c r="N133" s="173"/>
      <c r="O133" s="173">
        <f>SUM(O134:O137)</f>
        <v>0</v>
      </c>
      <c r="P133" s="173"/>
      <c r="Q133" s="173">
        <f>SUM(Q134:Q137)</f>
        <v>0</v>
      </c>
      <c r="R133" s="174"/>
      <c r="S133" s="174"/>
      <c r="T133" s="175"/>
      <c r="U133" s="169"/>
      <c r="V133" s="169">
        <f>SUM(V134:V137)</f>
        <v>2.44</v>
      </c>
      <c r="W133" s="169"/>
      <c r="X133" s="169"/>
      <c r="AG133" t="s">
        <v>153</v>
      </c>
    </row>
    <row r="134" spans="1:60" ht="22.5" outlineLevel="1" x14ac:dyDescent="0.2">
      <c r="A134" s="185">
        <v>46</v>
      </c>
      <c r="B134" s="186" t="s">
        <v>312</v>
      </c>
      <c r="C134" s="196" t="s">
        <v>313</v>
      </c>
      <c r="D134" s="187" t="s">
        <v>156</v>
      </c>
      <c r="E134" s="188">
        <v>3</v>
      </c>
      <c r="F134" s="189"/>
      <c r="G134" s="190">
        <f>ROUND(E134*F134,2)</f>
        <v>0</v>
      </c>
      <c r="H134" s="189"/>
      <c r="I134" s="190">
        <f>ROUND(E134*H134,2)</f>
        <v>0</v>
      </c>
      <c r="J134" s="189"/>
      <c r="K134" s="190">
        <f>ROUND(E134*J134,2)</f>
        <v>0</v>
      </c>
      <c r="L134" s="190">
        <v>12</v>
      </c>
      <c r="M134" s="190">
        <f>G134*(1+L134/100)</f>
        <v>0</v>
      </c>
      <c r="N134" s="188">
        <v>6.3000000000000003E-4</v>
      </c>
      <c r="O134" s="188">
        <f>ROUND(E134*N134,2)</f>
        <v>0</v>
      </c>
      <c r="P134" s="188">
        <v>0</v>
      </c>
      <c r="Q134" s="188">
        <f>ROUND(E134*P134,2)</f>
        <v>0</v>
      </c>
      <c r="R134" s="190" t="s">
        <v>299</v>
      </c>
      <c r="S134" s="190" t="s">
        <v>158</v>
      </c>
      <c r="T134" s="191" t="s">
        <v>158</v>
      </c>
      <c r="U134" s="165">
        <v>0.27200000000000002</v>
      </c>
      <c r="V134" s="165">
        <f>ROUND(E134*U134,2)</f>
        <v>0.82</v>
      </c>
      <c r="W134" s="165"/>
      <c r="X134" s="165" t="s">
        <v>159</v>
      </c>
      <c r="Y134" s="154"/>
      <c r="Z134" s="154"/>
      <c r="AA134" s="154"/>
      <c r="AB134" s="154"/>
      <c r="AC134" s="154"/>
      <c r="AD134" s="154"/>
      <c r="AE134" s="154"/>
      <c r="AF134" s="154"/>
      <c r="AG134" s="154" t="s">
        <v>289</v>
      </c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</row>
    <row r="135" spans="1:60" ht="22.5" outlineLevel="1" x14ac:dyDescent="0.2">
      <c r="A135" s="177">
        <v>47</v>
      </c>
      <c r="B135" s="178" t="s">
        <v>314</v>
      </c>
      <c r="C135" s="194" t="s">
        <v>315</v>
      </c>
      <c r="D135" s="179" t="s">
        <v>316</v>
      </c>
      <c r="E135" s="180">
        <v>3</v>
      </c>
      <c r="F135" s="181"/>
      <c r="G135" s="182">
        <f>ROUND(E135*F135,2)</f>
        <v>0</v>
      </c>
      <c r="H135" s="181"/>
      <c r="I135" s="182">
        <f>ROUND(E135*H135,2)</f>
        <v>0</v>
      </c>
      <c r="J135" s="181"/>
      <c r="K135" s="182">
        <f>ROUND(E135*J135,2)</f>
        <v>0</v>
      </c>
      <c r="L135" s="182">
        <v>12</v>
      </c>
      <c r="M135" s="182">
        <f>G135*(1+L135/100)</f>
        <v>0</v>
      </c>
      <c r="N135" s="180">
        <v>1.48E-3</v>
      </c>
      <c r="O135" s="180">
        <f>ROUND(E135*N135,2)</f>
        <v>0</v>
      </c>
      <c r="P135" s="180">
        <v>0</v>
      </c>
      <c r="Q135" s="180">
        <f>ROUND(E135*P135,2)</f>
        <v>0</v>
      </c>
      <c r="R135" s="182" t="s">
        <v>299</v>
      </c>
      <c r="S135" s="182" t="s">
        <v>158</v>
      </c>
      <c r="T135" s="183" t="s">
        <v>158</v>
      </c>
      <c r="U135" s="165">
        <v>0.54</v>
      </c>
      <c r="V135" s="165">
        <f>ROUND(E135*U135,2)</f>
        <v>1.62</v>
      </c>
      <c r="W135" s="165"/>
      <c r="X135" s="165" t="s">
        <v>159</v>
      </c>
      <c r="Y135" s="154"/>
      <c r="Z135" s="154"/>
      <c r="AA135" s="154"/>
      <c r="AB135" s="154"/>
      <c r="AC135" s="154"/>
      <c r="AD135" s="154"/>
      <c r="AE135" s="154"/>
      <c r="AF135" s="154"/>
      <c r="AG135" s="154" t="s">
        <v>289</v>
      </c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</row>
    <row r="136" spans="1:60" outlineLevel="1" x14ac:dyDescent="0.2">
      <c r="A136" s="161">
        <v>48</v>
      </c>
      <c r="B136" s="162" t="s">
        <v>317</v>
      </c>
      <c r="C136" s="197" t="s">
        <v>318</v>
      </c>
      <c r="D136" s="163" t="s">
        <v>0</v>
      </c>
      <c r="E136" s="192"/>
      <c r="F136" s="166"/>
      <c r="G136" s="165">
        <f>ROUND(E136*F136,2)</f>
        <v>0</v>
      </c>
      <c r="H136" s="166"/>
      <c r="I136" s="165">
        <f>ROUND(E136*H136,2)</f>
        <v>0</v>
      </c>
      <c r="J136" s="166"/>
      <c r="K136" s="165">
        <f>ROUND(E136*J136,2)</f>
        <v>0</v>
      </c>
      <c r="L136" s="165">
        <v>12</v>
      </c>
      <c r="M136" s="165">
        <f>G136*(1+L136/100)</f>
        <v>0</v>
      </c>
      <c r="N136" s="164">
        <v>0</v>
      </c>
      <c r="O136" s="164">
        <f>ROUND(E136*N136,2)</f>
        <v>0</v>
      </c>
      <c r="P136" s="164">
        <v>0</v>
      </c>
      <c r="Q136" s="164">
        <f>ROUND(E136*P136,2)</f>
        <v>0</v>
      </c>
      <c r="R136" s="165" t="s">
        <v>299</v>
      </c>
      <c r="S136" s="165" t="s">
        <v>158</v>
      </c>
      <c r="T136" s="165" t="s">
        <v>158</v>
      </c>
      <c r="U136" s="165">
        <v>0</v>
      </c>
      <c r="V136" s="165">
        <f>ROUND(E136*U136,2)</f>
        <v>0</v>
      </c>
      <c r="W136" s="165"/>
      <c r="X136" s="165" t="s">
        <v>283</v>
      </c>
      <c r="Y136" s="154"/>
      <c r="Z136" s="154"/>
      <c r="AA136" s="154"/>
      <c r="AB136" s="154"/>
      <c r="AC136" s="154"/>
      <c r="AD136" s="154"/>
      <c r="AE136" s="154"/>
      <c r="AF136" s="154"/>
      <c r="AG136" s="154" t="s">
        <v>284</v>
      </c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</row>
    <row r="137" spans="1:60" outlineLevel="1" x14ac:dyDescent="0.2">
      <c r="A137" s="161"/>
      <c r="B137" s="162"/>
      <c r="C137" s="263" t="s">
        <v>319</v>
      </c>
      <c r="D137" s="264"/>
      <c r="E137" s="264"/>
      <c r="F137" s="264"/>
      <c r="G137" s="264"/>
      <c r="H137" s="165"/>
      <c r="I137" s="165"/>
      <c r="J137" s="165"/>
      <c r="K137" s="165"/>
      <c r="L137" s="165"/>
      <c r="M137" s="165"/>
      <c r="N137" s="164"/>
      <c r="O137" s="164"/>
      <c r="P137" s="164"/>
      <c r="Q137" s="164"/>
      <c r="R137" s="165"/>
      <c r="S137" s="165"/>
      <c r="T137" s="165"/>
      <c r="U137" s="165"/>
      <c r="V137" s="165"/>
      <c r="W137" s="165"/>
      <c r="X137" s="165"/>
      <c r="Y137" s="154"/>
      <c r="Z137" s="154"/>
      <c r="AA137" s="154"/>
      <c r="AB137" s="154"/>
      <c r="AC137" s="154"/>
      <c r="AD137" s="154"/>
      <c r="AE137" s="154"/>
      <c r="AF137" s="154"/>
      <c r="AG137" s="154" t="s">
        <v>162</v>
      </c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</row>
    <row r="138" spans="1:60" x14ac:dyDescent="0.2">
      <c r="A138" s="170" t="s">
        <v>152</v>
      </c>
      <c r="B138" s="171" t="s">
        <v>91</v>
      </c>
      <c r="C138" s="193" t="s">
        <v>92</v>
      </c>
      <c r="D138" s="172"/>
      <c r="E138" s="173"/>
      <c r="F138" s="174"/>
      <c r="G138" s="174">
        <f>SUMIF(AG139:AG139,"&lt;&gt;NOR",G139:G139)</f>
        <v>0</v>
      </c>
      <c r="H138" s="174"/>
      <c r="I138" s="174">
        <f>SUM(I139:I139)</f>
        <v>0</v>
      </c>
      <c r="J138" s="174"/>
      <c r="K138" s="174">
        <f>SUM(K139:K139)</f>
        <v>0</v>
      </c>
      <c r="L138" s="174"/>
      <c r="M138" s="174">
        <f>SUM(M139:M139)</f>
        <v>0</v>
      </c>
      <c r="N138" s="173"/>
      <c r="O138" s="173">
        <f>SUM(O139:O139)</f>
        <v>0</v>
      </c>
      <c r="P138" s="173"/>
      <c r="Q138" s="173">
        <f>SUM(Q139:Q139)</f>
        <v>0</v>
      </c>
      <c r="R138" s="174"/>
      <c r="S138" s="174"/>
      <c r="T138" s="175"/>
      <c r="U138" s="169"/>
      <c r="V138" s="169">
        <f>SUM(V139:V139)</f>
        <v>0</v>
      </c>
      <c r="W138" s="169"/>
      <c r="X138" s="169"/>
      <c r="AG138" t="s">
        <v>153</v>
      </c>
    </row>
    <row r="139" spans="1:60" outlineLevel="1" x14ac:dyDescent="0.2">
      <c r="A139" s="185">
        <v>49</v>
      </c>
      <c r="B139" s="186" t="s">
        <v>320</v>
      </c>
      <c r="C139" s="196" t="s">
        <v>321</v>
      </c>
      <c r="D139" s="187" t="s">
        <v>322</v>
      </c>
      <c r="E139" s="188">
        <v>1</v>
      </c>
      <c r="F139" s="189"/>
      <c r="G139" s="190">
        <f>ROUND(E139*F139,2)</f>
        <v>0</v>
      </c>
      <c r="H139" s="189"/>
      <c r="I139" s="190">
        <f>ROUND(E139*H139,2)</f>
        <v>0</v>
      </c>
      <c r="J139" s="189"/>
      <c r="K139" s="190">
        <f>ROUND(E139*J139,2)</f>
        <v>0</v>
      </c>
      <c r="L139" s="190">
        <v>12</v>
      </c>
      <c r="M139" s="190">
        <f>G139*(1+L139/100)</f>
        <v>0</v>
      </c>
      <c r="N139" s="188">
        <v>0</v>
      </c>
      <c r="O139" s="188">
        <f>ROUND(E139*N139,2)</f>
        <v>0</v>
      </c>
      <c r="P139" s="188">
        <v>0</v>
      </c>
      <c r="Q139" s="188">
        <f>ROUND(E139*P139,2)</f>
        <v>0</v>
      </c>
      <c r="R139" s="190"/>
      <c r="S139" s="190" t="s">
        <v>210</v>
      </c>
      <c r="T139" s="191" t="s">
        <v>218</v>
      </c>
      <c r="U139" s="165">
        <v>0</v>
      </c>
      <c r="V139" s="165">
        <f>ROUND(E139*U139,2)</f>
        <v>0</v>
      </c>
      <c r="W139" s="165"/>
      <c r="X139" s="165" t="s">
        <v>159</v>
      </c>
      <c r="Y139" s="154"/>
      <c r="Z139" s="154"/>
      <c r="AA139" s="154"/>
      <c r="AB139" s="154"/>
      <c r="AC139" s="154"/>
      <c r="AD139" s="154"/>
      <c r="AE139" s="154"/>
      <c r="AF139" s="154"/>
      <c r="AG139" s="154" t="s">
        <v>160</v>
      </c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</row>
    <row r="140" spans="1:60" x14ac:dyDescent="0.2">
      <c r="A140" s="170" t="s">
        <v>152</v>
      </c>
      <c r="B140" s="171" t="s">
        <v>93</v>
      </c>
      <c r="C140" s="193" t="s">
        <v>94</v>
      </c>
      <c r="D140" s="172"/>
      <c r="E140" s="173"/>
      <c r="F140" s="174"/>
      <c r="G140" s="174">
        <f>SUMIF(AG141:AG176,"&lt;&gt;NOR",G141:G176)</f>
        <v>0</v>
      </c>
      <c r="H140" s="174"/>
      <c r="I140" s="174">
        <f>SUM(I141:I176)</f>
        <v>0</v>
      </c>
      <c r="J140" s="174"/>
      <c r="K140" s="174">
        <f>SUM(K141:K176)</f>
        <v>0</v>
      </c>
      <c r="L140" s="174"/>
      <c r="M140" s="174">
        <f>SUM(M141:M176)</f>
        <v>0</v>
      </c>
      <c r="N140" s="173"/>
      <c r="O140" s="173">
        <f>SUM(O141:O176)</f>
        <v>7.0000000000000007E-2</v>
      </c>
      <c r="P140" s="173"/>
      <c r="Q140" s="173">
        <f>SUM(Q141:Q176)</f>
        <v>0.27</v>
      </c>
      <c r="R140" s="174"/>
      <c r="S140" s="174"/>
      <c r="T140" s="175"/>
      <c r="U140" s="169"/>
      <c r="V140" s="169">
        <f>SUM(V141:V176)</f>
        <v>15.36</v>
      </c>
      <c r="W140" s="169"/>
      <c r="X140" s="169"/>
      <c r="AG140" t="s">
        <v>153</v>
      </c>
    </row>
    <row r="141" spans="1:60" outlineLevel="1" x14ac:dyDescent="0.2">
      <c r="A141" s="185">
        <v>50</v>
      </c>
      <c r="B141" s="186" t="s">
        <v>323</v>
      </c>
      <c r="C141" s="196" t="s">
        <v>324</v>
      </c>
      <c r="D141" s="187" t="s">
        <v>325</v>
      </c>
      <c r="E141" s="188">
        <v>1</v>
      </c>
      <c r="F141" s="189"/>
      <c r="G141" s="190">
        <f t="shared" ref="G141:G148" si="0">ROUND(E141*F141,2)</f>
        <v>0</v>
      </c>
      <c r="H141" s="189"/>
      <c r="I141" s="190">
        <f t="shared" ref="I141:I148" si="1">ROUND(E141*H141,2)</f>
        <v>0</v>
      </c>
      <c r="J141" s="189"/>
      <c r="K141" s="190">
        <f t="shared" ref="K141:K148" si="2">ROUND(E141*J141,2)</f>
        <v>0</v>
      </c>
      <c r="L141" s="190">
        <v>12</v>
      </c>
      <c r="M141" s="190">
        <f t="shared" ref="M141:M148" si="3">G141*(1+L141/100)</f>
        <v>0</v>
      </c>
      <c r="N141" s="188">
        <v>0</v>
      </c>
      <c r="O141" s="188">
        <f t="shared" ref="O141:O148" si="4">ROUND(E141*N141,2)</f>
        <v>0</v>
      </c>
      <c r="P141" s="188">
        <v>1.933E-2</v>
      </c>
      <c r="Q141" s="188">
        <f t="shared" ref="Q141:Q148" si="5">ROUND(E141*P141,2)</f>
        <v>0.02</v>
      </c>
      <c r="R141" s="190" t="s">
        <v>299</v>
      </c>
      <c r="S141" s="190" t="s">
        <v>158</v>
      </c>
      <c r="T141" s="191" t="s">
        <v>158</v>
      </c>
      <c r="U141" s="165">
        <v>0.59</v>
      </c>
      <c r="V141" s="165">
        <f t="shared" ref="V141:V148" si="6">ROUND(E141*U141,2)</f>
        <v>0.59</v>
      </c>
      <c r="W141" s="165"/>
      <c r="X141" s="165" t="s">
        <v>159</v>
      </c>
      <c r="Y141" s="154"/>
      <c r="Z141" s="154"/>
      <c r="AA141" s="154"/>
      <c r="AB141" s="154"/>
      <c r="AC141" s="154"/>
      <c r="AD141" s="154"/>
      <c r="AE141" s="154"/>
      <c r="AF141" s="154"/>
      <c r="AG141" s="154" t="s">
        <v>160</v>
      </c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</row>
    <row r="142" spans="1:60" ht="22.5" outlineLevel="1" x14ac:dyDescent="0.2">
      <c r="A142" s="185">
        <v>51</v>
      </c>
      <c r="B142" s="186" t="s">
        <v>326</v>
      </c>
      <c r="C142" s="196" t="s">
        <v>327</v>
      </c>
      <c r="D142" s="187" t="s">
        <v>325</v>
      </c>
      <c r="E142" s="188">
        <v>1</v>
      </c>
      <c r="F142" s="189"/>
      <c r="G142" s="190">
        <f t="shared" si="0"/>
        <v>0</v>
      </c>
      <c r="H142" s="189"/>
      <c r="I142" s="190">
        <f t="shared" si="1"/>
        <v>0</v>
      </c>
      <c r="J142" s="189"/>
      <c r="K142" s="190">
        <f t="shared" si="2"/>
        <v>0</v>
      </c>
      <c r="L142" s="190">
        <v>12</v>
      </c>
      <c r="M142" s="190">
        <f t="shared" si="3"/>
        <v>0</v>
      </c>
      <c r="N142" s="188">
        <v>2.8719999999999999E-2</v>
      </c>
      <c r="O142" s="188">
        <f t="shared" si="4"/>
        <v>0.03</v>
      </c>
      <c r="P142" s="188">
        <v>0</v>
      </c>
      <c r="Q142" s="188">
        <f t="shared" si="5"/>
        <v>0</v>
      </c>
      <c r="R142" s="190" t="s">
        <v>299</v>
      </c>
      <c r="S142" s="190" t="s">
        <v>158</v>
      </c>
      <c r="T142" s="191" t="s">
        <v>158</v>
      </c>
      <c r="U142" s="165">
        <v>1.5</v>
      </c>
      <c r="V142" s="165">
        <f t="shared" si="6"/>
        <v>1.5</v>
      </c>
      <c r="W142" s="165"/>
      <c r="X142" s="165" t="s">
        <v>159</v>
      </c>
      <c r="Y142" s="154"/>
      <c r="Z142" s="154"/>
      <c r="AA142" s="154"/>
      <c r="AB142" s="154"/>
      <c r="AC142" s="154"/>
      <c r="AD142" s="154"/>
      <c r="AE142" s="154"/>
      <c r="AF142" s="154"/>
      <c r="AG142" s="154" t="s">
        <v>289</v>
      </c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</row>
    <row r="143" spans="1:60" outlineLevel="1" x14ac:dyDescent="0.2">
      <c r="A143" s="185">
        <v>52</v>
      </c>
      <c r="B143" s="186" t="s">
        <v>328</v>
      </c>
      <c r="C143" s="196" t="s">
        <v>329</v>
      </c>
      <c r="D143" s="187" t="s">
        <v>325</v>
      </c>
      <c r="E143" s="188">
        <v>1</v>
      </c>
      <c r="F143" s="189"/>
      <c r="G143" s="190">
        <f t="shared" si="0"/>
        <v>0</v>
      </c>
      <c r="H143" s="189"/>
      <c r="I143" s="190">
        <f t="shared" si="1"/>
        <v>0</v>
      </c>
      <c r="J143" s="189"/>
      <c r="K143" s="190">
        <f t="shared" si="2"/>
        <v>0</v>
      </c>
      <c r="L143" s="190">
        <v>12</v>
      </c>
      <c r="M143" s="190">
        <f t="shared" si="3"/>
        <v>0</v>
      </c>
      <c r="N143" s="188">
        <v>0</v>
      </c>
      <c r="O143" s="188">
        <f t="shared" si="4"/>
        <v>0</v>
      </c>
      <c r="P143" s="188">
        <v>1.9460000000000002E-2</v>
      </c>
      <c r="Q143" s="188">
        <f t="shared" si="5"/>
        <v>0.02</v>
      </c>
      <c r="R143" s="190" t="s">
        <v>299</v>
      </c>
      <c r="S143" s="190" t="s">
        <v>158</v>
      </c>
      <c r="T143" s="191" t="s">
        <v>158</v>
      </c>
      <c r="U143" s="165">
        <v>0.38200000000000001</v>
      </c>
      <c r="V143" s="165">
        <f t="shared" si="6"/>
        <v>0.38</v>
      </c>
      <c r="W143" s="165"/>
      <c r="X143" s="165" t="s">
        <v>159</v>
      </c>
      <c r="Y143" s="154"/>
      <c r="Z143" s="154"/>
      <c r="AA143" s="154"/>
      <c r="AB143" s="154"/>
      <c r="AC143" s="154"/>
      <c r="AD143" s="154"/>
      <c r="AE143" s="154"/>
      <c r="AF143" s="154"/>
      <c r="AG143" s="154" t="s">
        <v>160</v>
      </c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</row>
    <row r="144" spans="1:60" outlineLevel="1" x14ac:dyDescent="0.2">
      <c r="A144" s="185">
        <v>53</v>
      </c>
      <c r="B144" s="186" t="s">
        <v>330</v>
      </c>
      <c r="C144" s="196" t="s">
        <v>331</v>
      </c>
      <c r="D144" s="187" t="s">
        <v>325</v>
      </c>
      <c r="E144" s="188">
        <v>1</v>
      </c>
      <c r="F144" s="189"/>
      <c r="G144" s="190">
        <f t="shared" si="0"/>
        <v>0</v>
      </c>
      <c r="H144" s="189"/>
      <c r="I144" s="190">
        <f t="shared" si="1"/>
        <v>0</v>
      </c>
      <c r="J144" s="189"/>
      <c r="K144" s="190">
        <f t="shared" si="2"/>
        <v>0</v>
      </c>
      <c r="L144" s="190">
        <v>12</v>
      </c>
      <c r="M144" s="190">
        <f t="shared" si="3"/>
        <v>0</v>
      </c>
      <c r="N144" s="188">
        <v>1.41E-3</v>
      </c>
      <c r="O144" s="188">
        <f t="shared" si="4"/>
        <v>0</v>
      </c>
      <c r="P144" s="188">
        <v>0</v>
      </c>
      <c r="Q144" s="188">
        <f t="shared" si="5"/>
        <v>0</v>
      </c>
      <c r="R144" s="190" t="s">
        <v>299</v>
      </c>
      <c r="S144" s="190" t="s">
        <v>158</v>
      </c>
      <c r="T144" s="191" t="s">
        <v>158</v>
      </c>
      <c r="U144" s="165">
        <v>1.575</v>
      </c>
      <c r="V144" s="165">
        <f t="shared" si="6"/>
        <v>1.58</v>
      </c>
      <c r="W144" s="165"/>
      <c r="X144" s="165" t="s">
        <v>159</v>
      </c>
      <c r="Y144" s="154"/>
      <c r="Z144" s="154"/>
      <c r="AA144" s="154"/>
      <c r="AB144" s="154"/>
      <c r="AC144" s="154"/>
      <c r="AD144" s="154"/>
      <c r="AE144" s="154"/>
      <c r="AF144" s="154"/>
      <c r="AG144" s="154" t="s">
        <v>289</v>
      </c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</row>
    <row r="145" spans="1:60" outlineLevel="1" x14ac:dyDescent="0.2">
      <c r="A145" s="185">
        <v>54</v>
      </c>
      <c r="B145" s="186" t="s">
        <v>332</v>
      </c>
      <c r="C145" s="196" t="s">
        <v>333</v>
      </c>
      <c r="D145" s="187" t="s">
        <v>325</v>
      </c>
      <c r="E145" s="188">
        <v>1</v>
      </c>
      <c r="F145" s="189"/>
      <c r="G145" s="190">
        <f t="shared" si="0"/>
        <v>0</v>
      </c>
      <c r="H145" s="189"/>
      <c r="I145" s="190">
        <f t="shared" si="1"/>
        <v>0</v>
      </c>
      <c r="J145" s="189"/>
      <c r="K145" s="190">
        <f t="shared" si="2"/>
        <v>0</v>
      </c>
      <c r="L145" s="190">
        <v>12</v>
      </c>
      <c r="M145" s="190">
        <f t="shared" si="3"/>
        <v>0</v>
      </c>
      <c r="N145" s="188">
        <v>0</v>
      </c>
      <c r="O145" s="188">
        <f t="shared" si="4"/>
        <v>0</v>
      </c>
      <c r="P145" s="188">
        <v>0.125</v>
      </c>
      <c r="Q145" s="188">
        <f t="shared" si="5"/>
        <v>0.13</v>
      </c>
      <c r="R145" s="190" t="s">
        <v>299</v>
      </c>
      <c r="S145" s="190" t="s">
        <v>158</v>
      </c>
      <c r="T145" s="191" t="s">
        <v>158</v>
      </c>
      <c r="U145" s="165">
        <v>1.1499999999999999</v>
      </c>
      <c r="V145" s="165">
        <f t="shared" si="6"/>
        <v>1.1499999999999999</v>
      </c>
      <c r="W145" s="165"/>
      <c r="X145" s="165" t="s">
        <v>159</v>
      </c>
      <c r="Y145" s="154"/>
      <c r="Z145" s="154"/>
      <c r="AA145" s="154"/>
      <c r="AB145" s="154"/>
      <c r="AC145" s="154"/>
      <c r="AD145" s="154"/>
      <c r="AE145" s="154"/>
      <c r="AF145" s="154"/>
      <c r="AG145" s="154" t="s">
        <v>160</v>
      </c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</row>
    <row r="146" spans="1:60" outlineLevel="1" x14ac:dyDescent="0.2">
      <c r="A146" s="185">
        <v>55</v>
      </c>
      <c r="B146" s="186" t="s">
        <v>334</v>
      </c>
      <c r="C146" s="196" t="s">
        <v>335</v>
      </c>
      <c r="D146" s="187" t="s">
        <v>325</v>
      </c>
      <c r="E146" s="188">
        <v>1</v>
      </c>
      <c r="F146" s="189"/>
      <c r="G146" s="190">
        <f t="shared" si="0"/>
        <v>0</v>
      </c>
      <c r="H146" s="189"/>
      <c r="I146" s="190">
        <f t="shared" si="1"/>
        <v>0</v>
      </c>
      <c r="J146" s="189"/>
      <c r="K146" s="190">
        <f t="shared" si="2"/>
        <v>0</v>
      </c>
      <c r="L146" s="190">
        <v>12</v>
      </c>
      <c r="M146" s="190">
        <f t="shared" si="3"/>
        <v>0</v>
      </c>
      <c r="N146" s="188">
        <v>6.2E-4</v>
      </c>
      <c r="O146" s="188">
        <f t="shared" si="4"/>
        <v>0</v>
      </c>
      <c r="P146" s="188">
        <v>0</v>
      </c>
      <c r="Q146" s="188">
        <f t="shared" si="5"/>
        <v>0</v>
      </c>
      <c r="R146" s="190" t="s">
        <v>299</v>
      </c>
      <c r="S146" s="190" t="s">
        <v>158</v>
      </c>
      <c r="T146" s="191" t="s">
        <v>158</v>
      </c>
      <c r="U146" s="165">
        <v>2.6</v>
      </c>
      <c r="V146" s="165">
        <f t="shared" si="6"/>
        <v>2.6</v>
      </c>
      <c r="W146" s="165"/>
      <c r="X146" s="165" t="s">
        <v>159</v>
      </c>
      <c r="Y146" s="154"/>
      <c r="Z146" s="154"/>
      <c r="AA146" s="154"/>
      <c r="AB146" s="154"/>
      <c r="AC146" s="154"/>
      <c r="AD146" s="154"/>
      <c r="AE146" s="154"/>
      <c r="AF146" s="154"/>
      <c r="AG146" s="154" t="s">
        <v>289</v>
      </c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</row>
    <row r="147" spans="1:60" outlineLevel="1" x14ac:dyDescent="0.2">
      <c r="A147" s="185">
        <v>56</v>
      </c>
      <c r="B147" s="186" t="s">
        <v>336</v>
      </c>
      <c r="C147" s="196" t="s">
        <v>337</v>
      </c>
      <c r="D147" s="187" t="s">
        <v>325</v>
      </c>
      <c r="E147" s="188">
        <v>2</v>
      </c>
      <c r="F147" s="189"/>
      <c r="G147" s="190">
        <f t="shared" si="0"/>
        <v>0</v>
      </c>
      <c r="H147" s="189"/>
      <c r="I147" s="190">
        <f t="shared" si="1"/>
        <v>0</v>
      </c>
      <c r="J147" s="189"/>
      <c r="K147" s="190">
        <f t="shared" si="2"/>
        <v>0</v>
      </c>
      <c r="L147" s="190">
        <v>12</v>
      </c>
      <c r="M147" s="190">
        <f t="shared" si="3"/>
        <v>0</v>
      </c>
      <c r="N147" s="188">
        <v>3.0000000000000001E-5</v>
      </c>
      <c r="O147" s="188">
        <f t="shared" si="4"/>
        <v>0</v>
      </c>
      <c r="P147" s="188">
        <v>0</v>
      </c>
      <c r="Q147" s="188">
        <f t="shared" si="5"/>
        <v>0</v>
      </c>
      <c r="R147" s="190" t="s">
        <v>299</v>
      </c>
      <c r="S147" s="190" t="s">
        <v>158</v>
      </c>
      <c r="T147" s="191" t="s">
        <v>158</v>
      </c>
      <c r="U147" s="165">
        <v>0.33</v>
      </c>
      <c r="V147" s="165">
        <f t="shared" si="6"/>
        <v>0.66</v>
      </c>
      <c r="W147" s="165"/>
      <c r="X147" s="165" t="s">
        <v>159</v>
      </c>
      <c r="Y147" s="154"/>
      <c r="Z147" s="154"/>
      <c r="AA147" s="154"/>
      <c r="AB147" s="154"/>
      <c r="AC147" s="154"/>
      <c r="AD147" s="154"/>
      <c r="AE147" s="154"/>
      <c r="AF147" s="154"/>
      <c r="AG147" s="154" t="s">
        <v>289</v>
      </c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</row>
    <row r="148" spans="1:60" outlineLevel="1" x14ac:dyDescent="0.2">
      <c r="A148" s="177">
        <v>57</v>
      </c>
      <c r="B148" s="178" t="s">
        <v>338</v>
      </c>
      <c r="C148" s="194" t="s">
        <v>339</v>
      </c>
      <c r="D148" s="179" t="s">
        <v>325</v>
      </c>
      <c r="E148" s="180">
        <v>1</v>
      </c>
      <c r="F148" s="181"/>
      <c r="G148" s="182">
        <f t="shared" si="0"/>
        <v>0</v>
      </c>
      <c r="H148" s="181"/>
      <c r="I148" s="182">
        <f t="shared" si="1"/>
        <v>0</v>
      </c>
      <c r="J148" s="181"/>
      <c r="K148" s="182">
        <f t="shared" si="2"/>
        <v>0</v>
      </c>
      <c r="L148" s="182">
        <v>12</v>
      </c>
      <c r="M148" s="182">
        <f t="shared" si="3"/>
        <v>0</v>
      </c>
      <c r="N148" s="180">
        <v>0</v>
      </c>
      <c r="O148" s="180">
        <f t="shared" si="4"/>
        <v>0</v>
      </c>
      <c r="P148" s="180">
        <v>9.1999999999999998E-3</v>
      </c>
      <c r="Q148" s="180">
        <f t="shared" si="5"/>
        <v>0.01</v>
      </c>
      <c r="R148" s="182" t="s">
        <v>299</v>
      </c>
      <c r="S148" s="182" t="s">
        <v>158</v>
      </c>
      <c r="T148" s="183" t="s">
        <v>158</v>
      </c>
      <c r="U148" s="165">
        <v>0.46500000000000002</v>
      </c>
      <c r="V148" s="165">
        <f t="shared" si="6"/>
        <v>0.47</v>
      </c>
      <c r="W148" s="165"/>
      <c r="X148" s="165" t="s">
        <v>159</v>
      </c>
      <c r="Y148" s="154"/>
      <c r="Z148" s="154"/>
      <c r="AA148" s="154"/>
      <c r="AB148" s="154"/>
      <c r="AC148" s="154"/>
      <c r="AD148" s="154"/>
      <c r="AE148" s="154"/>
      <c r="AF148" s="154"/>
      <c r="AG148" s="154" t="s">
        <v>160</v>
      </c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</row>
    <row r="149" spans="1:60" outlineLevel="1" x14ac:dyDescent="0.2">
      <c r="A149" s="161"/>
      <c r="B149" s="162"/>
      <c r="C149" s="261" t="s">
        <v>340</v>
      </c>
      <c r="D149" s="262"/>
      <c r="E149" s="262"/>
      <c r="F149" s="262"/>
      <c r="G149" s="262"/>
      <c r="H149" s="165"/>
      <c r="I149" s="165"/>
      <c r="J149" s="165"/>
      <c r="K149" s="165"/>
      <c r="L149" s="165"/>
      <c r="M149" s="165"/>
      <c r="N149" s="164"/>
      <c r="O149" s="164"/>
      <c r="P149" s="164"/>
      <c r="Q149" s="164"/>
      <c r="R149" s="165"/>
      <c r="S149" s="165"/>
      <c r="T149" s="165"/>
      <c r="U149" s="165"/>
      <c r="V149" s="165"/>
      <c r="W149" s="165"/>
      <c r="X149" s="165"/>
      <c r="Y149" s="154"/>
      <c r="Z149" s="154"/>
      <c r="AA149" s="154"/>
      <c r="AB149" s="154"/>
      <c r="AC149" s="154"/>
      <c r="AD149" s="154"/>
      <c r="AE149" s="154"/>
      <c r="AF149" s="154"/>
      <c r="AG149" s="154" t="s">
        <v>162</v>
      </c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</row>
    <row r="150" spans="1:60" outlineLevel="1" x14ac:dyDescent="0.2">
      <c r="A150" s="185">
        <v>58</v>
      </c>
      <c r="B150" s="186" t="s">
        <v>341</v>
      </c>
      <c r="C150" s="196" t="s">
        <v>342</v>
      </c>
      <c r="D150" s="187" t="s">
        <v>325</v>
      </c>
      <c r="E150" s="188">
        <v>1</v>
      </c>
      <c r="F150" s="189"/>
      <c r="G150" s="190">
        <f t="shared" ref="G150:G164" si="7">ROUND(E150*F150,2)</f>
        <v>0</v>
      </c>
      <c r="H150" s="189"/>
      <c r="I150" s="190">
        <f t="shared" ref="I150:I164" si="8">ROUND(E150*H150,2)</f>
        <v>0</v>
      </c>
      <c r="J150" s="189"/>
      <c r="K150" s="190">
        <f t="shared" ref="K150:K164" si="9">ROUND(E150*J150,2)</f>
        <v>0</v>
      </c>
      <c r="L150" s="190">
        <v>12</v>
      </c>
      <c r="M150" s="190">
        <f t="shared" ref="M150:M164" si="10">G150*(1+L150/100)</f>
        <v>0</v>
      </c>
      <c r="N150" s="188">
        <v>0</v>
      </c>
      <c r="O150" s="188">
        <f t="shared" ref="O150:O164" si="11">ROUND(E150*N150,2)</f>
        <v>0</v>
      </c>
      <c r="P150" s="188">
        <v>6.7000000000000004E-2</v>
      </c>
      <c r="Q150" s="188">
        <f t="shared" ref="Q150:Q164" si="12">ROUND(E150*P150,2)</f>
        <v>7.0000000000000007E-2</v>
      </c>
      <c r="R150" s="190" t="s">
        <v>299</v>
      </c>
      <c r="S150" s="190" t="s">
        <v>158</v>
      </c>
      <c r="T150" s="191" t="s">
        <v>158</v>
      </c>
      <c r="U150" s="165">
        <v>0.31</v>
      </c>
      <c r="V150" s="165">
        <f t="shared" ref="V150:V164" si="13">ROUND(E150*U150,2)</f>
        <v>0.31</v>
      </c>
      <c r="W150" s="165"/>
      <c r="X150" s="165" t="s">
        <v>159</v>
      </c>
      <c r="Y150" s="154"/>
      <c r="Z150" s="154"/>
      <c r="AA150" s="154"/>
      <c r="AB150" s="154"/>
      <c r="AC150" s="154"/>
      <c r="AD150" s="154"/>
      <c r="AE150" s="154"/>
      <c r="AF150" s="154"/>
      <c r="AG150" s="154" t="s">
        <v>160</v>
      </c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</row>
    <row r="151" spans="1:60" ht="22.5" outlineLevel="1" x14ac:dyDescent="0.2">
      <c r="A151" s="185">
        <v>59</v>
      </c>
      <c r="B151" s="186" t="s">
        <v>343</v>
      </c>
      <c r="C151" s="196" t="s">
        <v>344</v>
      </c>
      <c r="D151" s="187" t="s">
        <v>325</v>
      </c>
      <c r="E151" s="188">
        <v>4</v>
      </c>
      <c r="F151" s="189"/>
      <c r="G151" s="190">
        <f t="shared" si="7"/>
        <v>0</v>
      </c>
      <c r="H151" s="189"/>
      <c r="I151" s="190">
        <f t="shared" si="8"/>
        <v>0</v>
      </c>
      <c r="J151" s="189"/>
      <c r="K151" s="190">
        <f t="shared" si="9"/>
        <v>0</v>
      </c>
      <c r="L151" s="190">
        <v>12</v>
      </c>
      <c r="M151" s="190">
        <f t="shared" si="10"/>
        <v>0</v>
      </c>
      <c r="N151" s="188">
        <v>1.7000000000000001E-4</v>
      </c>
      <c r="O151" s="188">
        <f t="shared" si="11"/>
        <v>0</v>
      </c>
      <c r="P151" s="188">
        <v>0</v>
      </c>
      <c r="Q151" s="188">
        <f t="shared" si="12"/>
        <v>0</v>
      </c>
      <c r="R151" s="190" t="s">
        <v>299</v>
      </c>
      <c r="S151" s="190" t="s">
        <v>158</v>
      </c>
      <c r="T151" s="191" t="s">
        <v>158</v>
      </c>
      <c r="U151" s="165">
        <v>0.22700000000000001</v>
      </c>
      <c r="V151" s="165">
        <f t="shared" si="13"/>
        <v>0.91</v>
      </c>
      <c r="W151" s="165"/>
      <c r="X151" s="165" t="s">
        <v>159</v>
      </c>
      <c r="Y151" s="154"/>
      <c r="Z151" s="154"/>
      <c r="AA151" s="154"/>
      <c r="AB151" s="154"/>
      <c r="AC151" s="154"/>
      <c r="AD151" s="154"/>
      <c r="AE151" s="154"/>
      <c r="AF151" s="154"/>
      <c r="AG151" s="154" t="s">
        <v>289</v>
      </c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</row>
    <row r="152" spans="1:60" ht="22.5" outlineLevel="1" x14ac:dyDescent="0.2">
      <c r="A152" s="185">
        <v>60</v>
      </c>
      <c r="B152" s="186" t="s">
        <v>345</v>
      </c>
      <c r="C152" s="196" t="s">
        <v>346</v>
      </c>
      <c r="D152" s="187" t="s">
        <v>325</v>
      </c>
      <c r="E152" s="188">
        <v>1</v>
      </c>
      <c r="F152" s="189"/>
      <c r="G152" s="190">
        <f t="shared" si="7"/>
        <v>0</v>
      </c>
      <c r="H152" s="189"/>
      <c r="I152" s="190">
        <f t="shared" si="8"/>
        <v>0</v>
      </c>
      <c r="J152" s="189"/>
      <c r="K152" s="190">
        <f t="shared" si="9"/>
        <v>0</v>
      </c>
      <c r="L152" s="190">
        <v>12</v>
      </c>
      <c r="M152" s="190">
        <f t="shared" si="10"/>
        <v>0</v>
      </c>
      <c r="N152" s="188">
        <v>2.4000000000000001E-4</v>
      </c>
      <c r="O152" s="188">
        <f t="shared" si="11"/>
        <v>0</v>
      </c>
      <c r="P152" s="188">
        <v>0</v>
      </c>
      <c r="Q152" s="188">
        <f t="shared" si="12"/>
        <v>0</v>
      </c>
      <c r="R152" s="190" t="s">
        <v>299</v>
      </c>
      <c r="S152" s="190" t="s">
        <v>158</v>
      </c>
      <c r="T152" s="191" t="s">
        <v>158</v>
      </c>
      <c r="U152" s="165">
        <v>0.124</v>
      </c>
      <c r="V152" s="165">
        <f t="shared" si="13"/>
        <v>0.12</v>
      </c>
      <c r="W152" s="165"/>
      <c r="X152" s="165" t="s">
        <v>159</v>
      </c>
      <c r="Y152" s="154"/>
      <c r="Z152" s="154"/>
      <c r="AA152" s="154"/>
      <c r="AB152" s="154"/>
      <c r="AC152" s="154"/>
      <c r="AD152" s="154"/>
      <c r="AE152" s="154"/>
      <c r="AF152" s="154"/>
      <c r="AG152" s="154" t="s">
        <v>289</v>
      </c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</row>
    <row r="153" spans="1:60" outlineLevel="1" x14ac:dyDescent="0.2">
      <c r="A153" s="185">
        <v>61</v>
      </c>
      <c r="B153" s="186" t="s">
        <v>347</v>
      </c>
      <c r="C153" s="196" t="s">
        <v>348</v>
      </c>
      <c r="D153" s="187" t="s">
        <v>156</v>
      </c>
      <c r="E153" s="188">
        <v>1</v>
      </c>
      <c r="F153" s="189"/>
      <c r="G153" s="190">
        <f t="shared" si="7"/>
        <v>0</v>
      </c>
      <c r="H153" s="189"/>
      <c r="I153" s="190">
        <f t="shared" si="8"/>
        <v>0</v>
      </c>
      <c r="J153" s="189"/>
      <c r="K153" s="190">
        <f t="shared" si="9"/>
        <v>0</v>
      </c>
      <c r="L153" s="190">
        <v>12</v>
      </c>
      <c r="M153" s="190">
        <f t="shared" si="10"/>
        <v>0</v>
      </c>
      <c r="N153" s="188">
        <v>0</v>
      </c>
      <c r="O153" s="188">
        <f t="shared" si="11"/>
        <v>0</v>
      </c>
      <c r="P153" s="188">
        <v>4.8999999999999998E-4</v>
      </c>
      <c r="Q153" s="188">
        <f t="shared" si="12"/>
        <v>0</v>
      </c>
      <c r="R153" s="190" t="s">
        <v>299</v>
      </c>
      <c r="S153" s="190" t="s">
        <v>158</v>
      </c>
      <c r="T153" s="191" t="s">
        <v>158</v>
      </c>
      <c r="U153" s="165">
        <v>0.114</v>
      </c>
      <c r="V153" s="165">
        <f t="shared" si="13"/>
        <v>0.11</v>
      </c>
      <c r="W153" s="165"/>
      <c r="X153" s="165" t="s">
        <v>159</v>
      </c>
      <c r="Y153" s="154"/>
      <c r="Z153" s="154"/>
      <c r="AA153" s="154"/>
      <c r="AB153" s="154"/>
      <c r="AC153" s="154"/>
      <c r="AD153" s="154"/>
      <c r="AE153" s="154"/>
      <c r="AF153" s="154"/>
      <c r="AG153" s="154" t="s">
        <v>160</v>
      </c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</row>
    <row r="154" spans="1:60" outlineLevel="1" x14ac:dyDescent="0.2">
      <c r="A154" s="185">
        <v>62</v>
      </c>
      <c r="B154" s="186" t="s">
        <v>347</v>
      </c>
      <c r="C154" s="196" t="s">
        <v>348</v>
      </c>
      <c r="D154" s="187" t="s">
        <v>156</v>
      </c>
      <c r="E154" s="188">
        <v>5</v>
      </c>
      <c r="F154" s="189"/>
      <c r="G154" s="190">
        <f t="shared" si="7"/>
        <v>0</v>
      </c>
      <c r="H154" s="189"/>
      <c r="I154" s="190">
        <f t="shared" si="8"/>
        <v>0</v>
      </c>
      <c r="J154" s="189"/>
      <c r="K154" s="190">
        <f t="shared" si="9"/>
        <v>0</v>
      </c>
      <c r="L154" s="190">
        <v>12</v>
      </c>
      <c r="M154" s="190">
        <f t="shared" si="10"/>
        <v>0</v>
      </c>
      <c r="N154" s="188">
        <v>0</v>
      </c>
      <c r="O154" s="188">
        <f t="shared" si="11"/>
        <v>0</v>
      </c>
      <c r="P154" s="188">
        <v>4.8999999999999998E-4</v>
      </c>
      <c r="Q154" s="188">
        <f t="shared" si="12"/>
        <v>0</v>
      </c>
      <c r="R154" s="190" t="s">
        <v>299</v>
      </c>
      <c r="S154" s="190" t="s">
        <v>158</v>
      </c>
      <c r="T154" s="191" t="s">
        <v>158</v>
      </c>
      <c r="U154" s="165">
        <v>0.114</v>
      </c>
      <c r="V154" s="165">
        <f t="shared" si="13"/>
        <v>0.56999999999999995</v>
      </c>
      <c r="W154" s="165"/>
      <c r="X154" s="165" t="s">
        <v>159</v>
      </c>
      <c r="Y154" s="154"/>
      <c r="Z154" s="154"/>
      <c r="AA154" s="154"/>
      <c r="AB154" s="154"/>
      <c r="AC154" s="154"/>
      <c r="AD154" s="154"/>
      <c r="AE154" s="154"/>
      <c r="AF154" s="154"/>
      <c r="AG154" s="154" t="s">
        <v>160</v>
      </c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</row>
    <row r="155" spans="1:60" ht="22.5" outlineLevel="1" x14ac:dyDescent="0.2">
      <c r="A155" s="185">
        <v>63</v>
      </c>
      <c r="B155" s="186" t="s">
        <v>349</v>
      </c>
      <c r="C155" s="196" t="s">
        <v>350</v>
      </c>
      <c r="D155" s="187" t="s">
        <v>156</v>
      </c>
      <c r="E155" s="188">
        <v>1</v>
      </c>
      <c r="F155" s="189"/>
      <c r="G155" s="190">
        <f t="shared" si="7"/>
        <v>0</v>
      </c>
      <c r="H155" s="189"/>
      <c r="I155" s="190">
        <f t="shared" si="8"/>
        <v>0</v>
      </c>
      <c r="J155" s="189"/>
      <c r="K155" s="190">
        <f t="shared" si="9"/>
        <v>0</v>
      </c>
      <c r="L155" s="190">
        <v>12</v>
      </c>
      <c r="M155" s="190">
        <f t="shared" si="10"/>
        <v>0</v>
      </c>
      <c r="N155" s="188">
        <v>1.64E-3</v>
      </c>
      <c r="O155" s="188">
        <f t="shared" si="11"/>
        <v>0</v>
      </c>
      <c r="P155" s="188">
        <v>0</v>
      </c>
      <c r="Q155" s="188">
        <f t="shared" si="12"/>
        <v>0</v>
      </c>
      <c r="R155" s="190" t="s">
        <v>299</v>
      </c>
      <c r="S155" s="190" t="s">
        <v>158</v>
      </c>
      <c r="T155" s="191" t="s">
        <v>158</v>
      </c>
      <c r="U155" s="165">
        <v>0.44500000000000001</v>
      </c>
      <c r="V155" s="165">
        <f t="shared" si="13"/>
        <v>0.45</v>
      </c>
      <c r="W155" s="165"/>
      <c r="X155" s="165" t="s">
        <v>159</v>
      </c>
      <c r="Y155" s="154"/>
      <c r="Z155" s="154"/>
      <c r="AA155" s="154"/>
      <c r="AB155" s="154"/>
      <c r="AC155" s="154"/>
      <c r="AD155" s="154"/>
      <c r="AE155" s="154"/>
      <c r="AF155" s="154"/>
      <c r="AG155" s="154" t="s">
        <v>289</v>
      </c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</row>
    <row r="156" spans="1:60" ht="22.5" outlineLevel="1" x14ac:dyDescent="0.2">
      <c r="A156" s="185">
        <v>64</v>
      </c>
      <c r="B156" s="186" t="s">
        <v>351</v>
      </c>
      <c r="C156" s="196" t="s">
        <v>352</v>
      </c>
      <c r="D156" s="187" t="s">
        <v>156</v>
      </c>
      <c r="E156" s="188">
        <v>1</v>
      </c>
      <c r="F156" s="189"/>
      <c r="G156" s="190">
        <f t="shared" si="7"/>
        <v>0</v>
      </c>
      <c r="H156" s="189"/>
      <c r="I156" s="190">
        <f t="shared" si="8"/>
        <v>0</v>
      </c>
      <c r="J156" s="189"/>
      <c r="K156" s="190">
        <f t="shared" si="9"/>
        <v>0</v>
      </c>
      <c r="L156" s="190">
        <v>12</v>
      </c>
      <c r="M156" s="190">
        <f t="shared" si="10"/>
        <v>0</v>
      </c>
      <c r="N156" s="188">
        <v>8.4999999999999995E-4</v>
      </c>
      <c r="O156" s="188">
        <f t="shared" si="11"/>
        <v>0</v>
      </c>
      <c r="P156" s="188">
        <v>0</v>
      </c>
      <c r="Q156" s="188">
        <f t="shared" si="12"/>
        <v>0</v>
      </c>
      <c r="R156" s="190" t="s">
        <v>299</v>
      </c>
      <c r="S156" s="190" t="s">
        <v>158</v>
      </c>
      <c r="T156" s="191" t="s">
        <v>158</v>
      </c>
      <c r="U156" s="165">
        <v>0.48499999999999999</v>
      </c>
      <c r="V156" s="165">
        <f t="shared" si="13"/>
        <v>0.49</v>
      </c>
      <c r="W156" s="165"/>
      <c r="X156" s="165" t="s">
        <v>159</v>
      </c>
      <c r="Y156" s="154"/>
      <c r="Z156" s="154"/>
      <c r="AA156" s="154"/>
      <c r="AB156" s="154"/>
      <c r="AC156" s="154"/>
      <c r="AD156" s="154"/>
      <c r="AE156" s="154"/>
      <c r="AF156" s="154"/>
      <c r="AG156" s="154" t="s">
        <v>289</v>
      </c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</row>
    <row r="157" spans="1:60" ht="22.5" outlineLevel="1" x14ac:dyDescent="0.2">
      <c r="A157" s="185">
        <v>65</v>
      </c>
      <c r="B157" s="186" t="s">
        <v>353</v>
      </c>
      <c r="C157" s="196" t="s">
        <v>354</v>
      </c>
      <c r="D157" s="187" t="s">
        <v>156</v>
      </c>
      <c r="E157" s="188">
        <v>2</v>
      </c>
      <c r="F157" s="189"/>
      <c r="G157" s="190">
        <f t="shared" si="7"/>
        <v>0</v>
      </c>
      <c r="H157" s="189"/>
      <c r="I157" s="190">
        <f t="shared" si="8"/>
        <v>0</v>
      </c>
      <c r="J157" s="189"/>
      <c r="K157" s="190">
        <f t="shared" si="9"/>
        <v>0</v>
      </c>
      <c r="L157" s="190">
        <v>12</v>
      </c>
      <c r="M157" s="190">
        <f t="shared" si="10"/>
        <v>0</v>
      </c>
      <c r="N157" s="188">
        <v>4.0000000000000003E-5</v>
      </c>
      <c r="O157" s="188">
        <f t="shared" si="11"/>
        <v>0</v>
      </c>
      <c r="P157" s="188">
        <v>0</v>
      </c>
      <c r="Q157" s="188">
        <f t="shared" si="12"/>
        <v>0</v>
      </c>
      <c r="R157" s="190" t="s">
        <v>299</v>
      </c>
      <c r="S157" s="190" t="s">
        <v>158</v>
      </c>
      <c r="T157" s="191" t="s">
        <v>158</v>
      </c>
      <c r="U157" s="165">
        <v>0.44500000000000001</v>
      </c>
      <c r="V157" s="165">
        <f t="shared" si="13"/>
        <v>0.89</v>
      </c>
      <c r="W157" s="165"/>
      <c r="X157" s="165" t="s">
        <v>159</v>
      </c>
      <c r="Y157" s="154"/>
      <c r="Z157" s="154"/>
      <c r="AA157" s="154"/>
      <c r="AB157" s="154"/>
      <c r="AC157" s="154"/>
      <c r="AD157" s="154"/>
      <c r="AE157" s="154"/>
      <c r="AF157" s="154"/>
      <c r="AG157" s="154" t="s">
        <v>289</v>
      </c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</row>
    <row r="158" spans="1:60" outlineLevel="1" x14ac:dyDescent="0.2">
      <c r="A158" s="185">
        <v>66</v>
      </c>
      <c r="B158" s="186" t="s">
        <v>355</v>
      </c>
      <c r="C158" s="196" t="s">
        <v>356</v>
      </c>
      <c r="D158" s="187" t="s">
        <v>325</v>
      </c>
      <c r="E158" s="188">
        <v>1</v>
      </c>
      <c r="F158" s="189"/>
      <c r="G158" s="190">
        <f t="shared" si="7"/>
        <v>0</v>
      </c>
      <c r="H158" s="189"/>
      <c r="I158" s="190">
        <f t="shared" si="8"/>
        <v>0</v>
      </c>
      <c r="J158" s="189"/>
      <c r="K158" s="190">
        <f t="shared" si="9"/>
        <v>0</v>
      </c>
      <c r="L158" s="190">
        <v>12</v>
      </c>
      <c r="M158" s="190">
        <f t="shared" si="10"/>
        <v>0</v>
      </c>
      <c r="N158" s="188">
        <v>0</v>
      </c>
      <c r="O158" s="188">
        <f t="shared" si="11"/>
        <v>0</v>
      </c>
      <c r="P158" s="188">
        <v>1.56E-3</v>
      </c>
      <c r="Q158" s="188">
        <f t="shared" si="12"/>
        <v>0</v>
      </c>
      <c r="R158" s="190" t="s">
        <v>299</v>
      </c>
      <c r="S158" s="190" t="s">
        <v>158</v>
      </c>
      <c r="T158" s="191" t="s">
        <v>158</v>
      </c>
      <c r="U158" s="165">
        <v>0.217</v>
      </c>
      <c r="V158" s="165">
        <f t="shared" si="13"/>
        <v>0.22</v>
      </c>
      <c r="W158" s="165"/>
      <c r="X158" s="165" t="s">
        <v>159</v>
      </c>
      <c r="Y158" s="154"/>
      <c r="Z158" s="154"/>
      <c r="AA158" s="154"/>
      <c r="AB158" s="154"/>
      <c r="AC158" s="154"/>
      <c r="AD158" s="154"/>
      <c r="AE158" s="154"/>
      <c r="AF158" s="154"/>
      <c r="AG158" s="154" t="s">
        <v>160</v>
      </c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</row>
    <row r="159" spans="1:60" outlineLevel="1" x14ac:dyDescent="0.2">
      <c r="A159" s="185">
        <v>67</v>
      </c>
      <c r="B159" s="186" t="s">
        <v>357</v>
      </c>
      <c r="C159" s="196" t="s">
        <v>358</v>
      </c>
      <c r="D159" s="187" t="s">
        <v>156</v>
      </c>
      <c r="E159" s="188">
        <v>1</v>
      </c>
      <c r="F159" s="189"/>
      <c r="G159" s="190">
        <f t="shared" si="7"/>
        <v>0</v>
      </c>
      <c r="H159" s="189"/>
      <c r="I159" s="190">
        <f t="shared" si="8"/>
        <v>0</v>
      </c>
      <c r="J159" s="189"/>
      <c r="K159" s="190">
        <f t="shared" si="9"/>
        <v>0</v>
      </c>
      <c r="L159" s="190">
        <v>12</v>
      </c>
      <c r="M159" s="190">
        <f t="shared" si="10"/>
        <v>0</v>
      </c>
      <c r="N159" s="188">
        <v>0</v>
      </c>
      <c r="O159" s="188">
        <f t="shared" si="11"/>
        <v>0</v>
      </c>
      <c r="P159" s="188">
        <v>2.2499999999999998E-3</v>
      </c>
      <c r="Q159" s="188">
        <f t="shared" si="12"/>
        <v>0</v>
      </c>
      <c r="R159" s="190" t="s">
        <v>299</v>
      </c>
      <c r="S159" s="190" t="s">
        <v>158</v>
      </c>
      <c r="T159" s="191" t="s">
        <v>158</v>
      </c>
      <c r="U159" s="165">
        <v>0.40699999999999997</v>
      </c>
      <c r="V159" s="165">
        <f t="shared" si="13"/>
        <v>0.41</v>
      </c>
      <c r="W159" s="165"/>
      <c r="X159" s="165" t="s">
        <v>159</v>
      </c>
      <c r="Y159" s="154"/>
      <c r="Z159" s="154"/>
      <c r="AA159" s="154"/>
      <c r="AB159" s="154"/>
      <c r="AC159" s="154"/>
      <c r="AD159" s="154"/>
      <c r="AE159" s="154"/>
      <c r="AF159" s="154"/>
      <c r="AG159" s="154" t="s">
        <v>160</v>
      </c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</row>
    <row r="160" spans="1:60" ht="22.5" outlineLevel="1" x14ac:dyDescent="0.2">
      <c r="A160" s="185">
        <v>68</v>
      </c>
      <c r="B160" s="186" t="s">
        <v>359</v>
      </c>
      <c r="C160" s="196" t="s">
        <v>360</v>
      </c>
      <c r="D160" s="187" t="s">
        <v>156</v>
      </c>
      <c r="E160" s="188">
        <v>1</v>
      </c>
      <c r="F160" s="189"/>
      <c r="G160" s="190">
        <f t="shared" si="7"/>
        <v>0</v>
      </c>
      <c r="H160" s="189"/>
      <c r="I160" s="190">
        <f t="shared" si="8"/>
        <v>0</v>
      </c>
      <c r="J160" s="189"/>
      <c r="K160" s="190">
        <f t="shared" si="9"/>
        <v>0</v>
      </c>
      <c r="L160" s="190">
        <v>12</v>
      </c>
      <c r="M160" s="190">
        <f t="shared" si="10"/>
        <v>0</v>
      </c>
      <c r="N160" s="188">
        <v>2.0000000000000001E-4</v>
      </c>
      <c r="O160" s="188">
        <f t="shared" si="11"/>
        <v>0</v>
      </c>
      <c r="P160" s="188">
        <v>0</v>
      </c>
      <c r="Q160" s="188">
        <f t="shared" si="12"/>
        <v>0</v>
      </c>
      <c r="R160" s="190" t="s">
        <v>299</v>
      </c>
      <c r="S160" s="190" t="s">
        <v>158</v>
      </c>
      <c r="T160" s="191" t="s">
        <v>158</v>
      </c>
      <c r="U160" s="165">
        <v>0.246</v>
      </c>
      <c r="V160" s="165">
        <f t="shared" si="13"/>
        <v>0.25</v>
      </c>
      <c r="W160" s="165"/>
      <c r="X160" s="165" t="s">
        <v>159</v>
      </c>
      <c r="Y160" s="154"/>
      <c r="Z160" s="154"/>
      <c r="AA160" s="154"/>
      <c r="AB160" s="154"/>
      <c r="AC160" s="154"/>
      <c r="AD160" s="154"/>
      <c r="AE160" s="154"/>
      <c r="AF160" s="154"/>
      <c r="AG160" s="154" t="s">
        <v>289</v>
      </c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</row>
    <row r="161" spans="1:60" ht="33.75" outlineLevel="1" x14ac:dyDescent="0.2">
      <c r="A161" s="185">
        <v>69</v>
      </c>
      <c r="B161" s="186" t="s">
        <v>361</v>
      </c>
      <c r="C161" s="196" t="s">
        <v>362</v>
      </c>
      <c r="D161" s="187" t="s">
        <v>156</v>
      </c>
      <c r="E161" s="188">
        <v>1</v>
      </c>
      <c r="F161" s="189"/>
      <c r="G161" s="190">
        <f t="shared" si="7"/>
        <v>0</v>
      </c>
      <c r="H161" s="189"/>
      <c r="I161" s="190">
        <f t="shared" si="8"/>
        <v>0</v>
      </c>
      <c r="J161" s="189"/>
      <c r="K161" s="190">
        <f t="shared" si="9"/>
        <v>0</v>
      </c>
      <c r="L161" s="190">
        <v>12</v>
      </c>
      <c r="M161" s="190">
        <f t="shared" si="10"/>
        <v>0</v>
      </c>
      <c r="N161" s="188">
        <v>9.0000000000000006E-5</v>
      </c>
      <c r="O161" s="188">
        <f t="shared" si="11"/>
        <v>0</v>
      </c>
      <c r="P161" s="188">
        <v>0</v>
      </c>
      <c r="Q161" s="188">
        <f t="shared" si="12"/>
        <v>0</v>
      </c>
      <c r="R161" s="190" t="s">
        <v>299</v>
      </c>
      <c r="S161" s="190" t="s">
        <v>158</v>
      </c>
      <c r="T161" s="191" t="s">
        <v>158</v>
      </c>
      <c r="U161" s="165">
        <v>0.246</v>
      </c>
      <c r="V161" s="165">
        <f t="shared" si="13"/>
        <v>0.25</v>
      </c>
      <c r="W161" s="165"/>
      <c r="X161" s="165" t="s">
        <v>159</v>
      </c>
      <c r="Y161" s="154"/>
      <c r="Z161" s="154"/>
      <c r="AA161" s="154"/>
      <c r="AB161" s="154"/>
      <c r="AC161" s="154"/>
      <c r="AD161" s="154"/>
      <c r="AE161" s="154"/>
      <c r="AF161" s="154"/>
      <c r="AG161" s="154" t="s">
        <v>289</v>
      </c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</row>
    <row r="162" spans="1:60" ht="22.5" outlineLevel="1" x14ac:dyDescent="0.2">
      <c r="A162" s="185">
        <v>70</v>
      </c>
      <c r="B162" s="186" t="s">
        <v>363</v>
      </c>
      <c r="C162" s="196" t="s">
        <v>364</v>
      </c>
      <c r="D162" s="187" t="s">
        <v>156</v>
      </c>
      <c r="E162" s="188">
        <v>1</v>
      </c>
      <c r="F162" s="189"/>
      <c r="G162" s="190">
        <f t="shared" si="7"/>
        <v>0</v>
      </c>
      <c r="H162" s="189"/>
      <c r="I162" s="190">
        <f t="shared" si="8"/>
        <v>0</v>
      </c>
      <c r="J162" s="189"/>
      <c r="K162" s="190">
        <f t="shared" si="9"/>
        <v>0</v>
      </c>
      <c r="L162" s="190">
        <v>12</v>
      </c>
      <c r="M162" s="190">
        <f t="shared" si="10"/>
        <v>0</v>
      </c>
      <c r="N162" s="188">
        <v>2.5999999999999998E-4</v>
      </c>
      <c r="O162" s="188">
        <f t="shared" si="11"/>
        <v>0</v>
      </c>
      <c r="P162" s="188">
        <v>0</v>
      </c>
      <c r="Q162" s="188">
        <f t="shared" si="12"/>
        <v>0</v>
      </c>
      <c r="R162" s="190" t="s">
        <v>299</v>
      </c>
      <c r="S162" s="190" t="s">
        <v>158</v>
      </c>
      <c r="T162" s="191" t="s">
        <v>158</v>
      </c>
      <c r="U162" s="165">
        <v>0.246</v>
      </c>
      <c r="V162" s="165">
        <f t="shared" si="13"/>
        <v>0.25</v>
      </c>
      <c r="W162" s="165"/>
      <c r="X162" s="165" t="s">
        <v>159</v>
      </c>
      <c r="Y162" s="154"/>
      <c r="Z162" s="154"/>
      <c r="AA162" s="154"/>
      <c r="AB162" s="154"/>
      <c r="AC162" s="154"/>
      <c r="AD162" s="154"/>
      <c r="AE162" s="154"/>
      <c r="AF162" s="154"/>
      <c r="AG162" s="154" t="s">
        <v>289</v>
      </c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</row>
    <row r="163" spans="1:60" ht="33.75" outlineLevel="1" x14ac:dyDescent="0.2">
      <c r="A163" s="185">
        <v>71</v>
      </c>
      <c r="B163" s="186" t="s">
        <v>365</v>
      </c>
      <c r="C163" s="196" t="s">
        <v>366</v>
      </c>
      <c r="D163" s="187" t="s">
        <v>156</v>
      </c>
      <c r="E163" s="188">
        <v>1</v>
      </c>
      <c r="F163" s="189"/>
      <c r="G163" s="190">
        <f t="shared" si="7"/>
        <v>0</v>
      </c>
      <c r="H163" s="189"/>
      <c r="I163" s="190">
        <f t="shared" si="8"/>
        <v>0</v>
      </c>
      <c r="J163" s="189"/>
      <c r="K163" s="190">
        <f t="shared" si="9"/>
        <v>0</v>
      </c>
      <c r="L163" s="190">
        <v>12</v>
      </c>
      <c r="M163" s="190">
        <f t="shared" si="10"/>
        <v>0</v>
      </c>
      <c r="N163" s="188">
        <v>2.0000000000000001E-4</v>
      </c>
      <c r="O163" s="188">
        <f t="shared" si="11"/>
        <v>0</v>
      </c>
      <c r="P163" s="188">
        <v>0</v>
      </c>
      <c r="Q163" s="188">
        <f t="shared" si="12"/>
        <v>0</v>
      </c>
      <c r="R163" s="190" t="s">
        <v>299</v>
      </c>
      <c r="S163" s="190" t="s">
        <v>158</v>
      </c>
      <c r="T163" s="191" t="s">
        <v>158</v>
      </c>
      <c r="U163" s="165">
        <v>0.246</v>
      </c>
      <c r="V163" s="165">
        <f t="shared" si="13"/>
        <v>0.25</v>
      </c>
      <c r="W163" s="165"/>
      <c r="X163" s="165" t="s">
        <v>159</v>
      </c>
      <c r="Y163" s="154"/>
      <c r="Z163" s="154"/>
      <c r="AA163" s="154"/>
      <c r="AB163" s="154"/>
      <c r="AC163" s="154"/>
      <c r="AD163" s="154"/>
      <c r="AE163" s="154"/>
      <c r="AF163" s="154"/>
      <c r="AG163" s="154" t="s">
        <v>289</v>
      </c>
      <c r="AH163" s="154"/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</row>
    <row r="164" spans="1:60" outlineLevel="1" x14ac:dyDescent="0.2">
      <c r="A164" s="177">
        <v>72</v>
      </c>
      <c r="B164" s="178" t="s">
        <v>367</v>
      </c>
      <c r="C164" s="194" t="s">
        <v>368</v>
      </c>
      <c r="D164" s="179" t="s">
        <v>165</v>
      </c>
      <c r="E164" s="180">
        <v>0.45</v>
      </c>
      <c r="F164" s="181"/>
      <c r="G164" s="182">
        <f t="shared" si="7"/>
        <v>0</v>
      </c>
      <c r="H164" s="181"/>
      <c r="I164" s="182">
        <f t="shared" si="8"/>
        <v>0</v>
      </c>
      <c r="J164" s="181"/>
      <c r="K164" s="182">
        <f t="shared" si="9"/>
        <v>0</v>
      </c>
      <c r="L164" s="182">
        <v>12</v>
      </c>
      <c r="M164" s="182">
        <f t="shared" si="10"/>
        <v>0</v>
      </c>
      <c r="N164" s="180">
        <v>8.0000000000000007E-5</v>
      </c>
      <c r="O164" s="180">
        <f t="shared" si="11"/>
        <v>0</v>
      </c>
      <c r="P164" s="180">
        <v>0</v>
      </c>
      <c r="Q164" s="180">
        <f t="shared" si="12"/>
        <v>0</v>
      </c>
      <c r="R164" s="182" t="s">
        <v>369</v>
      </c>
      <c r="S164" s="182" t="s">
        <v>158</v>
      </c>
      <c r="T164" s="183" t="s">
        <v>158</v>
      </c>
      <c r="U164" s="165">
        <v>2.1</v>
      </c>
      <c r="V164" s="165">
        <f t="shared" si="13"/>
        <v>0.95</v>
      </c>
      <c r="W164" s="165"/>
      <c r="X164" s="165" t="s">
        <v>159</v>
      </c>
      <c r="Y164" s="154"/>
      <c r="Z164" s="154"/>
      <c r="AA164" s="154"/>
      <c r="AB164" s="154"/>
      <c r="AC164" s="154"/>
      <c r="AD164" s="154"/>
      <c r="AE164" s="154"/>
      <c r="AF164" s="154"/>
      <c r="AG164" s="154" t="s">
        <v>289</v>
      </c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</row>
    <row r="165" spans="1:60" outlineLevel="1" x14ac:dyDescent="0.2">
      <c r="A165" s="161"/>
      <c r="B165" s="162"/>
      <c r="C165" s="195" t="s">
        <v>370</v>
      </c>
      <c r="D165" s="167"/>
      <c r="E165" s="168">
        <v>0.45</v>
      </c>
      <c r="F165" s="165"/>
      <c r="G165" s="165"/>
      <c r="H165" s="165"/>
      <c r="I165" s="165"/>
      <c r="J165" s="165"/>
      <c r="K165" s="165"/>
      <c r="L165" s="165"/>
      <c r="M165" s="165"/>
      <c r="N165" s="164"/>
      <c r="O165" s="164"/>
      <c r="P165" s="164"/>
      <c r="Q165" s="164"/>
      <c r="R165" s="165"/>
      <c r="S165" s="165"/>
      <c r="T165" s="165"/>
      <c r="U165" s="165"/>
      <c r="V165" s="165"/>
      <c r="W165" s="165"/>
      <c r="X165" s="165"/>
      <c r="Y165" s="154"/>
      <c r="Z165" s="154"/>
      <c r="AA165" s="154"/>
      <c r="AB165" s="154"/>
      <c r="AC165" s="154"/>
      <c r="AD165" s="154"/>
      <c r="AE165" s="154"/>
      <c r="AF165" s="154"/>
      <c r="AG165" s="154" t="s">
        <v>169</v>
      </c>
      <c r="AH165" s="154">
        <v>0</v>
      </c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  <c r="BG165" s="154"/>
      <c r="BH165" s="154"/>
    </row>
    <row r="166" spans="1:60" outlineLevel="1" x14ac:dyDescent="0.2">
      <c r="A166" s="185">
        <v>73</v>
      </c>
      <c r="B166" s="186" t="s">
        <v>371</v>
      </c>
      <c r="C166" s="196" t="s">
        <v>372</v>
      </c>
      <c r="D166" s="187" t="s">
        <v>156</v>
      </c>
      <c r="E166" s="188">
        <v>1</v>
      </c>
      <c r="F166" s="189"/>
      <c r="G166" s="190">
        <f t="shared" ref="G166:G175" si="14">ROUND(E166*F166,2)</f>
        <v>0</v>
      </c>
      <c r="H166" s="189"/>
      <c r="I166" s="190">
        <f t="shared" ref="I166:I175" si="15">ROUND(E166*H166,2)</f>
        <v>0</v>
      </c>
      <c r="J166" s="189"/>
      <c r="K166" s="190">
        <f t="shared" ref="K166:K175" si="16">ROUND(E166*J166,2)</f>
        <v>0</v>
      </c>
      <c r="L166" s="190">
        <v>12</v>
      </c>
      <c r="M166" s="190">
        <f t="shared" ref="M166:M175" si="17">G166*(1+L166/100)</f>
        <v>0</v>
      </c>
      <c r="N166" s="188">
        <v>0</v>
      </c>
      <c r="O166" s="188">
        <f t="shared" ref="O166:O175" si="18">ROUND(E166*N166,2)</f>
        <v>0</v>
      </c>
      <c r="P166" s="188">
        <v>0.02</v>
      </c>
      <c r="Q166" s="188">
        <f t="shared" ref="Q166:Q175" si="19">ROUND(E166*P166,2)</f>
        <v>0.02</v>
      </c>
      <c r="R166" s="190"/>
      <c r="S166" s="190" t="s">
        <v>210</v>
      </c>
      <c r="T166" s="191" t="s">
        <v>218</v>
      </c>
      <c r="U166" s="165">
        <v>0</v>
      </c>
      <c r="V166" s="165">
        <f t="shared" ref="V166:V175" si="20">ROUND(E166*U166,2)</f>
        <v>0</v>
      </c>
      <c r="W166" s="165"/>
      <c r="X166" s="165" t="s">
        <v>159</v>
      </c>
      <c r="Y166" s="154"/>
      <c r="Z166" s="154"/>
      <c r="AA166" s="154"/>
      <c r="AB166" s="154"/>
      <c r="AC166" s="154"/>
      <c r="AD166" s="154"/>
      <c r="AE166" s="154"/>
      <c r="AF166" s="154"/>
      <c r="AG166" s="154" t="s">
        <v>160</v>
      </c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</row>
    <row r="167" spans="1:60" outlineLevel="1" x14ac:dyDescent="0.2">
      <c r="A167" s="185">
        <v>74</v>
      </c>
      <c r="B167" s="186" t="s">
        <v>373</v>
      </c>
      <c r="C167" s="196" t="s">
        <v>374</v>
      </c>
      <c r="D167" s="187" t="s">
        <v>156</v>
      </c>
      <c r="E167" s="188">
        <v>1</v>
      </c>
      <c r="F167" s="189"/>
      <c r="G167" s="190">
        <f t="shared" si="14"/>
        <v>0</v>
      </c>
      <c r="H167" s="189"/>
      <c r="I167" s="190">
        <f t="shared" si="15"/>
        <v>0</v>
      </c>
      <c r="J167" s="189"/>
      <c r="K167" s="190">
        <f t="shared" si="16"/>
        <v>0</v>
      </c>
      <c r="L167" s="190">
        <v>12</v>
      </c>
      <c r="M167" s="190">
        <f t="shared" si="17"/>
        <v>0</v>
      </c>
      <c r="N167" s="188">
        <v>0</v>
      </c>
      <c r="O167" s="188">
        <f t="shared" si="18"/>
        <v>0</v>
      </c>
      <c r="P167" s="188">
        <v>0</v>
      </c>
      <c r="Q167" s="188">
        <f t="shared" si="19"/>
        <v>0</v>
      </c>
      <c r="R167" s="190"/>
      <c r="S167" s="190" t="s">
        <v>210</v>
      </c>
      <c r="T167" s="191" t="s">
        <v>218</v>
      </c>
      <c r="U167" s="165">
        <v>0</v>
      </c>
      <c r="V167" s="165">
        <f t="shared" si="20"/>
        <v>0</v>
      </c>
      <c r="W167" s="165"/>
      <c r="X167" s="165" t="s">
        <v>159</v>
      </c>
      <c r="Y167" s="154"/>
      <c r="Z167" s="154"/>
      <c r="AA167" s="154"/>
      <c r="AB167" s="154"/>
      <c r="AC167" s="154"/>
      <c r="AD167" s="154"/>
      <c r="AE167" s="154"/>
      <c r="AF167" s="154"/>
      <c r="AG167" s="154" t="s">
        <v>160</v>
      </c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</row>
    <row r="168" spans="1:60" outlineLevel="1" x14ac:dyDescent="0.2">
      <c r="A168" s="185">
        <v>75</v>
      </c>
      <c r="B168" s="186" t="s">
        <v>375</v>
      </c>
      <c r="C168" s="196" t="s">
        <v>376</v>
      </c>
      <c r="D168" s="187" t="s">
        <v>156</v>
      </c>
      <c r="E168" s="188">
        <v>4</v>
      </c>
      <c r="F168" s="189"/>
      <c r="G168" s="190">
        <f t="shared" si="14"/>
        <v>0</v>
      </c>
      <c r="H168" s="189"/>
      <c r="I168" s="190">
        <f t="shared" si="15"/>
        <v>0</v>
      </c>
      <c r="J168" s="189"/>
      <c r="K168" s="190">
        <f t="shared" si="16"/>
        <v>0</v>
      </c>
      <c r="L168" s="190">
        <v>12</v>
      </c>
      <c r="M168" s="190">
        <f t="shared" si="17"/>
        <v>0</v>
      </c>
      <c r="N168" s="188">
        <v>8.9999999999999998E-4</v>
      </c>
      <c r="O168" s="188">
        <f t="shared" si="18"/>
        <v>0</v>
      </c>
      <c r="P168" s="188">
        <v>0</v>
      </c>
      <c r="Q168" s="188">
        <f t="shared" si="19"/>
        <v>0</v>
      </c>
      <c r="R168" s="190"/>
      <c r="S168" s="190" t="s">
        <v>210</v>
      </c>
      <c r="T168" s="191" t="s">
        <v>218</v>
      </c>
      <c r="U168" s="165">
        <v>0</v>
      </c>
      <c r="V168" s="165">
        <f t="shared" si="20"/>
        <v>0</v>
      </c>
      <c r="W168" s="165"/>
      <c r="X168" s="165" t="s">
        <v>377</v>
      </c>
      <c r="Y168" s="154"/>
      <c r="Z168" s="154"/>
      <c r="AA168" s="154"/>
      <c r="AB168" s="154"/>
      <c r="AC168" s="154"/>
      <c r="AD168" s="154"/>
      <c r="AE168" s="154"/>
      <c r="AF168" s="154"/>
      <c r="AG168" s="154" t="s">
        <v>378</v>
      </c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</row>
    <row r="169" spans="1:60" ht="22.5" outlineLevel="1" x14ac:dyDescent="0.2">
      <c r="A169" s="185">
        <v>76</v>
      </c>
      <c r="B169" s="186" t="s">
        <v>379</v>
      </c>
      <c r="C169" s="196" t="s">
        <v>380</v>
      </c>
      <c r="D169" s="187" t="s">
        <v>156</v>
      </c>
      <c r="E169" s="188">
        <v>1</v>
      </c>
      <c r="F169" s="189"/>
      <c r="G169" s="190">
        <f t="shared" si="14"/>
        <v>0</v>
      </c>
      <c r="H169" s="189"/>
      <c r="I169" s="190">
        <f t="shared" si="15"/>
        <v>0</v>
      </c>
      <c r="J169" s="189"/>
      <c r="K169" s="190">
        <f t="shared" si="16"/>
        <v>0</v>
      </c>
      <c r="L169" s="190">
        <v>12</v>
      </c>
      <c r="M169" s="190">
        <f t="shared" si="17"/>
        <v>0</v>
      </c>
      <c r="N169" s="188">
        <v>8.0000000000000004E-4</v>
      </c>
      <c r="O169" s="188">
        <f t="shared" si="18"/>
        <v>0</v>
      </c>
      <c r="P169" s="188">
        <v>0</v>
      </c>
      <c r="Q169" s="188">
        <f t="shared" si="19"/>
        <v>0</v>
      </c>
      <c r="R169" s="190" t="s">
        <v>381</v>
      </c>
      <c r="S169" s="190" t="s">
        <v>158</v>
      </c>
      <c r="T169" s="191" t="s">
        <v>218</v>
      </c>
      <c r="U169" s="165">
        <v>0</v>
      </c>
      <c r="V169" s="165">
        <f t="shared" si="20"/>
        <v>0</v>
      </c>
      <c r="W169" s="165"/>
      <c r="X169" s="165" t="s">
        <v>377</v>
      </c>
      <c r="Y169" s="154"/>
      <c r="Z169" s="154"/>
      <c r="AA169" s="154"/>
      <c r="AB169" s="154"/>
      <c r="AC169" s="154"/>
      <c r="AD169" s="154"/>
      <c r="AE169" s="154"/>
      <c r="AF169" s="154"/>
      <c r="AG169" s="154" t="s">
        <v>378</v>
      </c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</row>
    <row r="170" spans="1:60" outlineLevel="1" x14ac:dyDescent="0.2">
      <c r="A170" s="185">
        <v>77</v>
      </c>
      <c r="B170" s="186" t="s">
        <v>382</v>
      </c>
      <c r="C170" s="196" t="s">
        <v>383</v>
      </c>
      <c r="D170" s="187" t="s">
        <v>156</v>
      </c>
      <c r="E170" s="188">
        <v>1</v>
      </c>
      <c r="F170" s="189"/>
      <c r="G170" s="190">
        <f t="shared" si="14"/>
        <v>0</v>
      </c>
      <c r="H170" s="189"/>
      <c r="I170" s="190">
        <f t="shared" si="15"/>
        <v>0</v>
      </c>
      <c r="J170" s="189"/>
      <c r="K170" s="190">
        <f t="shared" si="16"/>
        <v>0</v>
      </c>
      <c r="L170" s="190">
        <v>12</v>
      </c>
      <c r="M170" s="190">
        <f t="shared" si="17"/>
        <v>0</v>
      </c>
      <c r="N170" s="188">
        <v>2E-3</v>
      </c>
      <c r="O170" s="188">
        <f t="shared" si="18"/>
        <v>0</v>
      </c>
      <c r="P170" s="188">
        <v>0</v>
      </c>
      <c r="Q170" s="188">
        <f t="shared" si="19"/>
        <v>0</v>
      </c>
      <c r="R170" s="190"/>
      <c r="S170" s="190" t="s">
        <v>210</v>
      </c>
      <c r="T170" s="191" t="s">
        <v>218</v>
      </c>
      <c r="U170" s="165">
        <v>0</v>
      </c>
      <c r="V170" s="165">
        <f t="shared" si="20"/>
        <v>0</v>
      </c>
      <c r="W170" s="165"/>
      <c r="X170" s="165" t="s">
        <v>377</v>
      </c>
      <c r="Y170" s="154"/>
      <c r="Z170" s="154"/>
      <c r="AA170" s="154"/>
      <c r="AB170" s="154"/>
      <c r="AC170" s="154"/>
      <c r="AD170" s="154"/>
      <c r="AE170" s="154"/>
      <c r="AF170" s="154"/>
      <c r="AG170" s="154" t="s">
        <v>378</v>
      </c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</row>
    <row r="171" spans="1:60" outlineLevel="1" x14ac:dyDescent="0.2">
      <c r="A171" s="185">
        <v>78</v>
      </c>
      <c r="B171" s="186" t="s">
        <v>384</v>
      </c>
      <c r="C171" s="196" t="s">
        <v>385</v>
      </c>
      <c r="D171" s="187" t="s">
        <v>156</v>
      </c>
      <c r="E171" s="188">
        <v>1</v>
      </c>
      <c r="F171" s="189"/>
      <c r="G171" s="190">
        <f t="shared" si="14"/>
        <v>0</v>
      </c>
      <c r="H171" s="189"/>
      <c r="I171" s="190">
        <f t="shared" si="15"/>
        <v>0</v>
      </c>
      <c r="J171" s="189"/>
      <c r="K171" s="190">
        <f t="shared" si="16"/>
        <v>0</v>
      </c>
      <c r="L171" s="190">
        <v>12</v>
      </c>
      <c r="M171" s="190">
        <f t="shared" si="17"/>
        <v>0</v>
      </c>
      <c r="N171" s="188">
        <v>1.2999999999999999E-2</v>
      </c>
      <c r="O171" s="188">
        <f t="shared" si="18"/>
        <v>0.01</v>
      </c>
      <c r="P171" s="188">
        <v>0</v>
      </c>
      <c r="Q171" s="188">
        <f t="shared" si="19"/>
        <v>0</v>
      </c>
      <c r="R171" s="190" t="s">
        <v>381</v>
      </c>
      <c r="S171" s="190" t="s">
        <v>158</v>
      </c>
      <c r="T171" s="191" t="s">
        <v>158</v>
      </c>
      <c r="U171" s="165">
        <v>0</v>
      </c>
      <c r="V171" s="165">
        <f t="shared" si="20"/>
        <v>0</v>
      </c>
      <c r="W171" s="165"/>
      <c r="X171" s="165" t="s">
        <v>377</v>
      </c>
      <c r="Y171" s="154"/>
      <c r="Z171" s="154"/>
      <c r="AA171" s="154"/>
      <c r="AB171" s="154"/>
      <c r="AC171" s="154"/>
      <c r="AD171" s="154"/>
      <c r="AE171" s="154"/>
      <c r="AF171" s="154"/>
      <c r="AG171" s="154" t="s">
        <v>378</v>
      </c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</row>
    <row r="172" spans="1:60" outlineLevel="1" x14ac:dyDescent="0.2">
      <c r="A172" s="185">
        <v>79</v>
      </c>
      <c r="B172" s="186" t="s">
        <v>386</v>
      </c>
      <c r="C172" s="196" t="s">
        <v>387</v>
      </c>
      <c r="D172" s="187" t="s">
        <v>156</v>
      </c>
      <c r="E172" s="188">
        <v>1</v>
      </c>
      <c r="F172" s="189"/>
      <c r="G172" s="190">
        <f t="shared" si="14"/>
        <v>0</v>
      </c>
      <c r="H172" s="189"/>
      <c r="I172" s="190">
        <f t="shared" si="15"/>
        <v>0</v>
      </c>
      <c r="J172" s="189"/>
      <c r="K172" s="190">
        <f t="shared" si="16"/>
        <v>0</v>
      </c>
      <c r="L172" s="190">
        <v>12</v>
      </c>
      <c r="M172" s="190">
        <f t="shared" si="17"/>
        <v>0</v>
      </c>
      <c r="N172" s="188">
        <v>0.01</v>
      </c>
      <c r="O172" s="188">
        <f t="shared" si="18"/>
        <v>0.01</v>
      </c>
      <c r="P172" s="188">
        <v>0</v>
      </c>
      <c r="Q172" s="188">
        <f t="shared" si="19"/>
        <v>0</v>
      </c>
      <c r="R172" s="190"/>
      <c r="S172" s="190" t="s">
        <v>210</v>
      </c>
      <c r="T172" s="191" t="s">
        <v>218</v>
      </c>
      <c r="U172" s="165">
        <v>0</v>
      </c>
      <c r="V172" s="165">
        <f t="shared" si="20"/>
        <v>0</v>
      </c>
      <c r="W172" s="165"/>
      <c r="X172" s="165" t="s">
        <v>377</v>
      </c>
      <c r="Y172" s="154"/>
      <c r="Z172" s="154"/>
      <c r="AA172" s="154"/>
      <c r="AB172" s="154"/>
      <c r="AC172" s="154"/>
      <c r="AD172" s="154"/>
      <c r="AE172" s="154"/>
      <c r="AF172" s="154"/>
      <c r="AG172" s="154" t="s">
        <v>388</v>
      </c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</row>
    <row r="173" spans="1:60" outlineLevel="1" x14ac:dyDescent="0.2">
      <c r="A173" s="185">
        <v>80</v>
      </c>
      <c r="B173" s="186" t="s">
        <v>389</v>
      </c>
      <c r="C173" s="196" t="s">
        <v>390</v>
      </c>
      <c r="D173" s="187" t="s">
        <v>391</v>
      </c>
      <c r="E173" s="188">
        <v>1</v>
      </c>
      <c r="F173" s="189"/>
      <c r="G173" s="190">
        <f t="shared" si="14"/>
        <v>0</v>
      </c>
      <c r="H173" s="189"/>
      <c r="I173" s="190">
        <f t="shared" si="15"/>
        <v>0</v>
      </c>
      <c r="J173" s="189"/>
      <c r="K173" s="190">
        <f t="shared" si="16"/>
        <v>0</v>
      </c>
      <c r="L173" s="190">
        <v>12</v>
      </c>
      <c r="M173" s="190">
        <f t="shared" si="17"/>
        <v>0</v>
      </c>
      <c r="N173" s="188">
        <v>0.01</v>
      </c>
      <c r="O173" s="188">
        <f t="shared" si="18"/>
        <v>0.01</v>
      </c>
      <c r="P173" s="188">
        <v>0</v>
      </c>
      <c r="Q173" s="188">
        <f t="shared" si="19"/>
        <v>0</v>
      </c>
      <c r="R173" s="190" t="s">
        <v>381</v>
      </c>
      <c r="S173" s="190" t="s">
        <v>158</v>
      </c>
      <c r="T173" s="191" t="s">
        <v>218</v>
      </c>
      <c r="U173" s="165">
        <v>0</v>
      </c>
      <c r="V173" s="165">
        <f t="shared" si="20"/>
        <v>0</v>
      </c>
      <c r="W173" s="165"/>
      <c r="X173" s="165" t="s">
        <v>377</v>
      </c>
      <c r="Y173" s="154"/>
      <c r="Z173" s="154"/>
      <c r="AA173" s="154"/>
      <c r="AB173" s="154"/>
      <c r="AC173" s="154"/>
      <c r="AD173" s="154"/>
      <c r="AE173" s="154"/>
      <c r="AF173" s="154"/>
      <c r="AG173" s="154" t="s">
        <v>378</v>
      </c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</row>
    <row r="174" spans="1:60" ht="22.5" outlineLevel="1" x14ac:dyDescent="0.2">
      <c r="A174" s="177">
        <v>81</v>
      </c>
      <c r="B174" s="178" t="s">
        <v>392</v>
      </c>
      <c r="C174" s="194" t="s">
        <v>393</v>
      </c>
      <c r="D174" s="179" t="s">
        <v>156</v>
      </c>
      <c r="E174" s="180">
        <v>1</v>
      </c>
      <c r="F174" s="181"/>
      <c r="G174" s="182">
        <f t="shared" si="14"/>
        <v>0</v>
      </c>
      <c r="H174" s="181"/>
      <c r="I174" s="182">
        <f t="shared" si="15"/>
        <v>0</v>
      </c>
      <c r="J174" s="181"/>
      <c r="K174" s="182">
        <f t="shared" si="16"/>
        <v>0</v>
      </c>
      <c r="L174" s="182">
        <v>12</v>
      </c>
      <c r="M174" s="182">
        <f t="shared" si="17"/>
        <v>0</v>
      </c>
      <c r="N174" s="180">
        <v>1.2999999999999999E-2</v>
      </c>
      <c r="O174" s="180">
        <f t="shared" si="18"/>
        <v>0.01</v>
      </c>
      <c r="P174" s="180">
        <v>0</v>
      </c>
      <c r="Q174" s="180">
        <f t="shared" si="19"/>
        <v>0</v>
      </c>
      <c r="R174" s="182" t="s">
        <v>381</v>
      </c>
      <c r="S174" s="182" t="s">
        <v>158</v>
      </c>
      <c r="T174" s="183" t="s">
        <v>158</v>
      </c>
      <c r="U174" s="165">
        <v>0</v>
      </c>
      <c r="V174" s="165">
        <f t="shared" si="20"/>
        <v>0</v>
      </c>
      <c r="W174" s="165"/>
      <c r="X174" s="165" t="s">
        <v>377</v>
      </c>
      <c r="Y174" s="154"/>
      <c r="Z174" s="154"/>
      <c r="AA174" s="154"/>
      <c r="AB174" s="154"/>
      <c r="AC174" s="154"/>
      <c r="AD174" s="154"/>
      <c r="AE174" s="154"/>
      <c r="AF174" s="154"/>
      <c r="AG174" s="154" t="s">
        <v>378</v>
      </c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</row>
    <row r="175" spans="1:60" outlineLevel="1" x14ac:dyDescent="0.2">
      <c r="A175" s="161">
        <v>82</v>
      </c>
      <c r="B175" s="162" t="s">
        <v>394</v>
      </c>
      <c r="C175" s="197" t="s">
        <v>395</v>
      </c>
      <c r="D175" s="163" t="s">
        <v>0</v>
      </c>
      <c r="E175" s="192"/>
      <c r="F175" s="166"/>
      <c r="G175" s="165">
        <f t="shared" si="14"/>
        <v>0</v>
      </c>
      <c r="H175" s="166"/>
      <c r="I175" s="165">
        <f t="shared" si="15"/>
        <v>0</v>
      </c>
      <c r="J175" s="166"/>
      <c r="K175" s="165">
        <f t="shared" si="16"/>
        <v>0</v>
      </c>
      <c r="L175" s="165">
        <v>12</v>
      </c>
      <c r="M175" s="165">
        <f t="shared" si="17"/>
        <v>0</v>
      </c>
      <c r="N175" s="164">
        <v>0</v>
      </c>
      <c r="O175" s="164">
        <f t="shared" si="18"/>
        <v>0</v>
      </c>
      <c r="P175" s="164">
        <v>0</v>
      </c>
      <c r="Q175" s="164">
        <f t="shared" si="19"/>
        <v>0</v>
      </c>
      <c r="R175" s="165" t="s">
        <v>299</v>
      </c>
      <c r="S175" s="165" t="s">
        <v>158</v>
      </c>
      <c r="T175" s="165" t="s">
        <v>158</v>
      </c>
      <c r="U175" s="165">
        <v>0</v>
      </c>
      <c r="V175" s="165">
        <f t="shared" si="20"/>
        <v>0</v>
      </c>
      <c r="W175" s="165"/>
      <c r="X175" s="165" t="s">
        <v>283</v>
      </c>
      <c r="Y175" s="154"/>
      <c r="Z175" s="154"/>
      <c r="AA175" s="154"/>
      <c r="AB175" s="154"/>
      <c r="AC175" s="154"/>
      <c r="AD175" s="154"/>
      <c r="AE175" s="154"/>
      <c r="AF175" s="154"/>
      <c r="AG175" s="154" t="s">
        <v>284</v>
      </c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</row>
    <row r="176" spans="1:60" outlineLevel="1" x14ac:dyDescent="0.2">
      <c r="A176" s="161"/>
      <c r="B176" s="162"/>
      <c r="C176" s="263" t="s">
        <v>319</v>
      </c>
      <c r="D176" s="264"/>
      <c r="E176" s="264"/>
      <c r="F176" s="264"/>
      <c r="G176" s="264"/>
      <c r="H176" s="165"/>
      <c r="I176" s="165"/>
      <c r="J176" s="165"/>
      <c r="K176" s="165"/>
      <c r="L176" s="165"/>
      <c r="M176" s="165"/>
      <c r="N176" s="164"/>
      <c r="O176" s="164"/>
      <c r="P176" s="164"/>
      <c r="Q176" s="164"/>
      <c r="R176" s="165"/>
      <c r="S176" s="165"/>
      <c r="T176" s="165"/>
      <c r="U176" s="165"/>
      <c r="V176" s="165"/>
      <c r="W176" s="165"/>
      <c r="X176" s="165"/>
      <c r="Y176" s="154"/>
      <c r="Z176" s="154"/>
      <c r="AA176" s="154"/>
      <c r="AB176" s="154"/>
      <c r="AC176" s="154"/>
      <c r="AD176" s="154"/>
      <c r="AE176" s="154"/>
      <c r="AF176" s="154"/>
      <c r="AG176" s="154" t="s">
        <v>162</v>
      </c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</row>
    <row r="177" spans="1:60" x14ac:dyDescent="0.2">
      <c r="A177" s="170" t="s">
        <v>152</v>
      </c>
      <c r="B177" s="171" t="s">
        <v>95</v>
      </c>
      <c r="C177" s="193" t="s">
        <v>96</v>
      </c>
      <c r="D177" s="172"/>
      <c r="E177" s="173"/>
      <c r="F177" s="174"/>
      <c r="G177" s="174">
        <f>SUMIF(AG178:AG187,"&lt;&gt;NOR",G178:G187)</f>
        <v>0</v>
      </c>
      <c r="H177" s="174"/>
      <c r="I177" s="174">
        <f>SUM(I178:I187)</f>
        <v>0</v>
      </c>
      <c r="J177" s="174"/>
      <c r="K177" s="174">
        <f>SUM(K178:K187)</f>
        <v>0</v>
      </c>
      <c r="L177" s="174"/>
      <c r="M177" s="174">
        <f>SUM(M178:M187)</f>
        <v>0</v>
      </c>
      <c r="N177" s="173"/>
      <c r="O177" s="173">
        <f>SUM(O178:O187)</f>
        <v>0.03</v>
      </c>
      <c r="P177" s="173"/>
      <c r="Q177" s="173">
        <f>SUM(Q178:Q187)</f>
        <v>0.01</v>
      </c>
      <c r="R177" s="174"/>
      <c r="S177" s="174"/>
      <c r="T177" s="175"/>
      <c r="U177" s="169"/>
      <c r="V177" s="169">
        <f>SUM(V178:V187)</f>
        <v>4.7299999999999995</v>
      </c>
      <c r="W177" s="169"/>
      <c r="X177" s="169"/>
      <c r="AG177" t="s">
        <v>153</v>
      </c>
    </row>
    <row r="178" spans="1:60" ht="22.5" outlineLevel="1" x14ac:dyDescent="0.2">
      <c r="A178" s="185">
        <v>83</v>
      </c>
      <c r="B178" s="186" t="s">
        <v>396</v>
      </c>
      <c r="C178" s="196" t="s">
        <v>397</v>
      </c>
      <c r="D178" s="187" t="s">
        <v>186</v>
      </c>
      <c r="E178" s="188">
        <v>8</v>
      </c>
      <c r="F178" s="189"/>
      <c r="G178" s="190">
        <f t="shared" ref="G178:G186" si="21">ROUND(E178*F178,2)</f>
        <v>0</v>
      </c>
      <c r="H178" s="189"/>
      <c r="I178" s="190">
        <f t="shared" ref="I178:I186" si="22">ROUND(E178*H178,2)</f>
        <v>0</v>
      </c>
      <c r="J178" s="189"/>
      <c r="K178" s="190">
        <f t="shared" ref="K178:K186" si="23">ROUND(E178*J178,2)</f>
        <v>0</v>
      </c>
      <c r="L178" s="190">
        <v>12</v>
      </c>
      <c r="M178" s="190">
        <f t="shared" ref="M178:M186" si="24">G178*(1+L178/100)</f>
        <v>0</v>
      </c>
      <c r="N178" s="188">
        <v>0</v>
      </c>
      <c r="O178" s="188">
        <f t="shared" ref="O178:O186" si="25">ROUND(E178*N178,2)</f>
        <v>0</v>
      </c>
      <c r="P178" s="188">
        <v>0</v>
      </c>
      <c r="Q178" s="188">
        <f t="shared" ref="Q178:Q186" si="26">ROUND(E178*P178,2)</f>
        <v>0</v>
      </c>
      <c r="R178" s="190" t="s">
        <v>398</v>
      </c>
      <c r="S178" s="190" t="s">
        <v>158</v>
      </c>
      <c r="T178" s="191" t="s">
        <v>158</v>
      </c>
      <c r="U178" s="165">
        <v>0.35</v>
      </c>
      <c r="V178" s="165">
        <f t="shared" ref="V178:V186" si="27">ROUND(E178*U178,2)</f>
        <v>2.8</v>
      </c>
      <c r="W178" s="165"/>
      <c r="X178" s="165" t="s">
        <v>159</v>
      </c>
      <c r="Y178" s="154"/>
      <c r="Z178" s="154"/>
      <c r="AA178" s="154"/>
      <c r="AB178" s="154"/>
      <c r="AC178" s="154"/>
      <c r="AD178" s="154"/>
      <c r="AE178" s="154"/>
      <c r="AF178" s="154"/>
      <c r="AG178" s="154" t="s">
        <v>160</v>
      </c>
      <c r="AH178" s="154"/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</row>
    <row r="179" spans="1:60" ht="22.5" outlineLevel="1" x14ac:dyDescent="0.2">
      <c r="A179" s="185">
        <v>84</v>
      </c>
      <c r="B179" s="186" t="s">
        <v>399</v>
      </c>
      <c r="C179" s="196" t="s">
        <v>400</v>
      </c>
      <c r="D179" s="187" t="s">
        <v>156</v>
      </c>
      <c r="E179" s="188">
        <v>2</v>
      </c>
      <c r="F179" s="189"/>
      <c r="G179" s="190">
        <f t="shared" si="21"/>
        <v>0</v>
      </c>
      <c r="H179" s="189"/>
      <c r="I179" s="190">
        <f t="shared" si="22"/>
        <v>0</v>
      </c>
      <c r="J179" s="189"/>
      <c r="K179" s="190">
        <f t="shared" si="23"/>
        <v>0</v>
      </c>
      <c r="L179" s="190">
        <v>12</v>
      </c>
      <c r="M179" s="190">
        <f t="shared" si="24"/>
        <v>0</v>
      </c>
      <c r="N179" s="188">
        <v>0</v>
      </c>
      <c r="O179" s="188">
        <f t="shared" si="25"/>
        <v>0</v>
      </c>
      <c r="P179" s="188">
        <v>0</v>
      </c>
      <c r="Q179" s="188">
        <f t="shared" si="26"/>
        <v>0</v>
      </c>
      <c r="R179" s="190" t="s">
        <v>398</v>
      </c>
      <c r="S179" s="190" t="s">
        <v>158</v>
      </c>
      <c r="T179" s="191" t="s">
        <v>158</v>
      </c>
      <c r="U179" s="165">
        <v>0.75</v>
      </c>
      <c r="V179" s="165">
        <f t="shared" si="27"/>
        <v>1.5</v>
      </c>
      <c r="W179" s="165"/>
      <c r="X179" s="165" t="s">
        <v>159</v>
      </c>
      <c r="Y179" s="154"/>
      <c r="Z179" s="154"/>
      <c r="AA179" s="154"/>
      <c r="AB179" s="154"/>
      <c r="AC179" s="154"/>
      <c r="AD179" s="154"/>
      <c r="AE179" s="154"/>
      <c r="AF179" s="154"/>
      <c r="AG179" s="154" t="s">
        <v>289</v>
      </c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</row>
    <row r="180" spans="1:60" outlineLevel="1" x14ac:dyDescent="0.2">
      <c r="A180" s="185">
        <v>85</v>
      </c>
      <c r="B180" s="186" t="s">
        <v>401</v>
      </c>
      <c r="C180" s="196" t="s">
        <v>402</v>
      </c>
      <c r="D180" s="187" t="s">
        <v>156</v>
      </c>
      <c r="E180" s="188">
        <v>1</v>
      </c>
      <c r="F180" s="189"/>
      <c r="G180" s="190">
        <f t="shared" si="21"/>
        <v>0</v>
      </c>
      <c r="H180" s="189"/>
      <c r="I180" s="190">
        <f t="shared" si="22"/>
        <v>0</v>
      </c>
      <c r="J180" s="189"/>
      <c r="K180" s="190">
        <f t="shared" si="23"/>
        <v>0</v>
      </c>
      <c r="L180" s="190">
        <v>12</v>
      </c>
      <c r="M180" s="190">
        <f t="shared" si="24"/>
        <v>0</v>
      </c>
      <c r="N180" s="188">
        <v>0</v>
      </c>
      <c r="O180" s="188">
        <f t="shared" si="25"/>
        <v>0</v>
      </c>
      <c r="P180" s="188">
        <v>1.489E-2</v>
      </c>
      <c r="Q180" s="188">
        <f t="shared" si="26"/>
        <v>0.01</v>
      </c>
      <c r="R180" s="190" t="s">
        <v>398</v>
      </c>
      <c r="S180" s="190" t="s">
        <v>158</v>
      </c>
      <c r="T180" s="191" t="s">
        <v>218</v>
      </c>
      <c r="U180" s="165">
        <v>0.42899999999999999</v>
      </c>
      <c r="V180" s="165">
        <f t="shared" si="27"/>
        <v>0.43</v>
      </c>
      <c r="W180" s="165"/>
      <c r="X180" s="165" t="s">
        <v>159</v>
      </c>
      <c r="Y180" s="154"/>
      <c r="Z180" s="154"/>
      <c r="AA180" s="154"/>
      <c r="AB180" s="154"/>
      <c r="AC180" s="154"/>
      <c r="AD180" s="154"/>
      <c r="AE180" s="154"/>
      <c r="AF180" s="154"/>
      <c r="AG180" s="154" t="s">
        <v>160</v>
      </c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154"/>
      <c r="AZ180" s="154"/>
      <c r="BA180" s="154"/>
      <c r="BB180" s="154"/>
      <c r="BC180" s="154"/>
      <c r="BD180" s="154"/>
      <c r="BE180" s="154"/>
      <c r="BF180" s="154"/>
      <c r="BG180" s="154"/>
      <c r="BH180" s="154"/>
    </row>
    <row r="181" spans="1:60" outlineLevel="1" x14ac:dyDescent="0.2">
      <c r="A181" s="185">
        <v>86</v>
      </c>
      <c r="B181" s="186" t="s">
        <v>403</v>
      </c>
      <c r="C181" s="196" t="s">
        <v>404</v>
      </c>
      <c r="D181" s="187" t="s">
        <v>156</v>
      </c>
      <c r="E181" s="188">
        <v>1</v>
      </c>
      <c r="F181" s="189"/>
      <c r="G181" s="190">
        <f t="shared" si="21"/>
        <v>0</v>
      </c>
      <c r="H181" s="189"/>
      <c r="I181" s="190">
        <f t="shared" si="22"/>
        <v>0</v>
      </c>
      <c r="J181" s="189"/>
      <c r="K181" s="190">
        <f t="shared" si="23"/>
        <v>0</v>
      </c>
      <c r="L181" s="190">
        <v>12</v>
      </c>
      <c r="M181" s="190">
        <f t="shared" si="24"/>
        <v>0</v>
      </c>
      <c r="N181" s="188">
        <v>0</v>
      </c>
      <c r="O181" s="188">
        <f t="shared" si="25"/>
        <v>0</v>
      </c>
      <c r="P181" s="188">
        <v>0</v>
      </c>
      <c r="Q181" s="188">
        <f t="shared" si="26"/>
        <v>0</v>
      </c>
      <c r="R181" s="190"/>
      <c r="S181" s="190" t="s">
        <v>210</v>
      </c>
      <c r="T181" s="191" t="s">
        <v>218</v>
      </c>
      <c r="U181" s="165">
        <v>0</v>
      </c>
      <c r="V181" s="165">
        <f t="shared" si="27"/>
        <v>0</v>
      </c>
      <c r="W181" s="165"/>
      <c r="X181" s="165" t="s">
        <v>159</v>
      </c>
      <c r="Y181" s="154"/>
      <c r="Z181" s="154"/>
      <c r="AA181" s="154"/>
      <c r="AB181" s="154"/>
      <c r="AC181" s="154"/>
      <c r="AD181" s="154"/>
      <c r="AE181" s="154"/>
      <c r="AF181" s="154"/>
      <c r="AG181" s="154" t="s">
        <v>160</v>
      </c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</row>
    <row r="182" spans="1:60" outlineLevel="1" x14ac:dyDescent="0.2">
      <c r="A182" s="185">
        <v>87</v>
      </c>
      <c r="B182" s="186" t="s">
        <v>405</v>
      </c>
      <c r="C182" s="196" t="s">
        <v>406</v>
      </c>
      <c r="D182" s="187" t="s">
        <v>156</v>
      </c>
      <c r="E182" s="188">
        <v>1</v>
      </c>
      <c r="F182" s="189"/>
      <c r="G182" s="190">
        <f t="shared" si="21"/>
        <v>0</v>
      </c>
      <c r="H182" s="189"/>
      <c r="I182" s="190">
        <f t="shared" si="22"/>
        <v>0</v>
      </c>
      <c r="J182" s="189"/>
      <c r="K182" s="190">
        <f t="shared" si="23"/>
        <v>0</v>
      </c>
      <c r="L182" s="190">
        <v>12</v>
      </c>
      <c r="M182" s="190">
        <f t="shared" si="24"/>
        <v>0</v>
      </c>
      <c r="N182" s="188">
        <v>8.0000000000000007E-5</v>
      </c>
      <c r="O182" s="188">
        <f t="shared" si="25"/>
        <v>0</v>
      </c>
      <c r="P182" s="188">
        <v>0</v>
      </c>
      <c r="Q182" s="188">
        <f t="shared" si="26"/>
        <v>0</v>
      </c>
      <c r="R182" s="190"/>
      <c r="S182" s="190" t="s">
        <v>210</v>
      </c>
      <c r="T182" s="191" t="s">
        <v>218</v>
      </c>
      <c r="U182" s="165">
        <v>0</v>
      </c>
      <c r="V182" s="165">
        <f t="shared" si="27"/>
        <v>0</v>
      </c>
      <c r="W182" s="165"/>
      <c r="X182" s="165" t="s">
        <v>377</v>
      </c>
      <c r="Y182" s="154"/>
      <c r="Z182" s="154"/>
      <c r="AA182" s="154"/>
      <c r="AB182" s="154"/>
      <c r="AC182" s="154"/>
      <c r="AD182" s="154"/>
      <c r="AE182" s="154"/>
      <c r="AF182" s="154"/>
      <c r="AG182" s="154" t="s">
        <v>378</v>
      </c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</row>
    <row r="183" spans="1:60" outlineLevel="1" x14ac:dyDescent="0.2">
      <c r="A183" s="185">
        <v>88</v>
      </c>
      <c r="B183" s="186" t="s">
        <v>407</v>
      </c>
      <c r="C183" s="196" t="s">
        <v>408</v>
      </c>
      <c r="D183" s="187" t="s">
        <v>156</v>
      </c>
      <c r="E183" s="188">
        <v>1</v>
      </c>
      <c r="F183" s="189"/>
      <c r="G183" s="190">
        <f t="shared" si="21"/>
        <v>0</v>
      </c>
      <c r="H183" s="189"/>
      <c r="I183" s="190">
        <f t="shared" si="22"/>
        <v>0</v>
      </c>
      <c r="J183" s="189"/>
      <c r="K183" s="190">
        <f t="shared" si="23"/>
        <v>0</v>
      </c>
      <c r="L183" s="190">
        <v>12</v>
      </c>
      <c r="M183" s="190">
        <f t="shared" si="24"/>
        <v>0</v>
      </c>
      <c r="N183" s="188">
        <v>8.0000000000000007E-5</v>
      </c>
      <c r="O183" s="188">
        <f t="shared" si="25"/>
        <v>0</v>
      </c>
      <c r="P183" s="188">
        <v>0</v>
      </c>
      <c r="Q183" s="188">
        <f t="shared" si="26"/>
        <v>0</v>
      </c>
      <c r="R183" s="190"/>
      <c r="S183" s="190" t="s">
        <v>210</v>
      </c>
      <c r="T183" s="191" t="s">
        <v>218</v>
      </c>
      <c r="U183" s="165">
        <v>0</v>
      </c>
      <c r="V183" s="165">
        <f t="shared" si="27"/>
        <v>0</v>
      </c>
      <c r="W183" s="165"/>
      <c r="X183" s="165" t="s">
        <v>377</v>
      </c>
      <c r="Y183" s="154"/>
      <c r="Z183" s="154"/>
      <c r="AA183" s="154"/>
      <c r="AB183" s="154"/>
      <c r="AC183" s="154"/>
      <c r="AD183" s="154"/>
      <c r="AE183" s="154"/>
      <c r="AF183" s="154"/>
      <c r="AG183" s="154" t="s">
        <v>378</v>
      </c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</row>
    <row r="184" spans="1:60" ht="33.75" outlineLevel="1" x14ac:dyDescent="0.2">
      <c r="A184" s="185">
        <v>89</v>
      </c>
      <c r="B184" s="186" t="s">
        <v>409</v>
      </c>
      <c r="C184" s="196" t="s">
        <v>410</v>
      </c>
      <c r="D184" s="187" t="s">
        <v>186</v>
      </c>
      <c r="E184" s="188">
        <v>6</v>
      </c>
      <c r="F184" s="189"/>
      <c r="G184" s="190">
        <f t="shared" si="21"/>
        <v>0</v>
      </c>
      <c r="H184" s="189"/>
      <c r="I184" s="190">
        <f t="shared" si="22"/>
        <v>0</v>
      </c>
      <c r="J184" s="189"/>
      <c r="K184" s="190">
        <f t="shared" si="23"/>
        <v>0</v>
      </c>
      <c r="L184" s="190">
        <v>12</v>
      </c>
      <c r="M184" s="190">
        <f t="shared" si="24"/>
        <v>0</v>
      </c>
      <c r="N184" s="188">
        <v>4.8599999999999997E-3</v>
      </c>
      <c r="O184" s="188">
        <f t="shared" si="25"/>
        <v>0.03</v>
      </c>
      <c r="P184" s="188">
        <v>0</v>
      </c>
      <c r="Q184" s="188">
        <f t="shared" si="26"/>
        <v>0</v>
      </c>
      <c r="R184" s="190" t="s">
        <v>381</v>
      </c>
      <c r="S184" s="190" t="s">
        <v>158</v>
      </c>
      <c r="T184" s="191" t="s">
        <v>158</v>
      </c>
      <c r="U184" s="165">
        <v>0</v>
      </c>
      <c r="V184" s="165">
        <f t="shared" si="27"/>
        <v>0</v>
      </c>
      <c r="W184" s="165"/>
      <c r="X184" s="165" t="s">
        <v>377</v>
      </c>
      <c r="Y184" s="154"/>
      <c r="Z184" s="154"/>
      <c r="AA184" s="154"/>
      <c r="AB184" s="154"/>
      <c r="AC184" s="154"/>
      <c r="AD184" s="154"/>
      <c r="AE184" s="154"/>
      <c r="AF184" s="154"/>
      <c r="AG184" s="154" t="s">
        <v>388</v>
      </c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</row>
    <row r="185" spans="1:60" outlineLevel="1" x14ac:dyDescent="0.2">
      <c r="A185" s="177">
        <v>90</v>
      </c>
      <c r="B185" s="178" t="s">
        <v>411</v>
      </c>
      <c r="C185" s="194" t="s">
        <v>412</v>
      </c>
      <c r="D185" s="179" t="s">
        <v>156</v>
      </c>
      <c r="E185" s="180">
        <v>1</v>
      </c>
      <c r="F185" s="181"/>
      <c r="G185" s="182">
        <f t="shared" si="21"/>
        <v>0</v>
      </c>
      <c r="H185" s="181"/>
      <c r="I185" s="182">
        <f t="shared" si="22"/>
        <v>0</v>
      </c>
      <c r="J185" s="181"/>
      <c r="K185" s="182">
        <f t="shared" si="23"/>
        <v>0</v>
      </c>
      <c r="L185" s="182">
        <v>12</v>
      </c>
      <c r="M185" s="182">
        <f t="shared" si="24"/>
        <v>0</v>
      </c>
      <c r="N185" s="180">
        <v>0</v>
      </c>
      <c r="O185" s="180">
        <f t="shared" si="25"/>
        <v>0</v>
      </c>
      <c r="P185" s="180">
        <v>0</v>
      </c>
      <c r="Q185" s="180">
        <f t="shared" si="26"/>
        <v>0</v>
      </c>
      <c r="R185" s="182"/>
      <c r="S185" s="182" t="s">
        <v>210</v>
      </c>
      <c r="T185" s="183" t="s">
        <v>218</v>
      </c>
      <c r="U185" s="165">
        <v>0</v>
      </c>
      <c r="V185" s="165">
        <f t="shared" si="27"/>
        <v>0</v>
      </c>
      <c r="W185" s="165"/>
      <c r="X185" s="165" t="s">
        <v>377</v>
      </c>
      <c r="Y185" s="154"/>
      <c r="Z185" s="154"/>
      <c r="AA185" s="154"/>
      <c r="AB185" s="154"/>
      <c r="AC185" s="154"/>
      <c r="AD185" s="154"/>
      <c r="AE185" s="154"/>
      <c r="AF185" s="154"/>
      <c r="AG185" s="154" t="s">
        <v>388</v>
      </c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</row>
    <row r="186" spans="1:60" outlineLevel="1" x14ac:dyDescent="0.2">
      <c r="A186" s="161">
        <v>91</v>
      </c>
      <c r="B186" s="162" t="s">
        <v>413</v>
      </c>
      <c r="C186" s="197" t="s">
        <v>414</v>
      </c>
      <c r="D186" s="163" t="s">
        <v>0</v>
      </c>
      <c r="E186" s="192"/>
      <c r="F186" s="166"/>
      <c r="G186" s="165">
        <f t="shared" si="21"/>
        <v>0</v>
      </c>
      <c r="H186" s="166"/>
      <c r="I186" s="165">
        <f t="shared" si="22"/>
        <v>0</v>
      </c>
      <c r="J186" s="166"/>
      <c r="K186" s="165">
        <f t="shared" si="23"/>
        <v>0</v>
      </c>
      <c r="L186" s="165">
        <v>12</v>
      </c>
      <c r="M186" s="165">
        <f t="shared" si="24"/>
        <v>0</v>
      </c>
      <c r="N186" s="164">
        <v>0</v>
      </c>
      <c r="O186" s="164">
        <f t="shared" si="25"/>
        <v>0</v>
      </c>
      <c r="P186" s="164">
        <v>0</v>
      </c>
      <c r="Q186" s="164">
        <f t="shared" si="26"/>
        <v>0</v>
      </c>
      <c r="R186" s="165" t="s">
        <v>398</v>
      </c>
      <c r="S186" s="165" t="s">
        <v>158</v>
      </c>
      <c r="T186" s="165" t="s">
        <v>158</v>
      </c>
      <c r="U186" s="165">
        <v>0</v>
      </c>
      <c r="V186" s="165">
        <f t="shared" si="27"/>
        <v>0</v>
      </c>
      <c r="W186" s="165"/>
      <c r="X186" s="165" t="s">
        <v>283</v>
      </c>
      <c r="Y186" s="154"/>
      <c r="Z186" s="154"/>
      <c r="AA186" s="154"/>
      <c r="AB186" s="154"/>
      <c r="AC186" s="154"/>
      <c r="AD186" s="154"/>
      <c r="AE186" s="154"/>
      <c r="AF186" s="154"/>
      <c r="AG186" s="154" t="s">
        <v>284</v>
      </c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</row>
    <row r="187" spans="1:60" outlineLevel="1" x14ac:dyDescent="0.2">
      <c r="A187" s="161"/>
      <c r="B187" s="162"/>
      <c r="C187" s="263" t="s">
        <v>319</v>
      </c>
      <c r="D187" s="264"/>
      <c r="E187" s="264"/>
      <c r="F187" s="264"/>
      <c r="G187" s="264"/>
      <c r="H187" s="165"/>
      <c r="I187" s="165"/>
      <c r="J187" s="165"/>
      <c r="K187" s="165"/>
      <c r="L187" s="165"/>
      <c r="M187" s="165"/>
      <c r="N187" s="164"/>
      <c r="O187" s="164"/>
      <c r="P187" s="164"/>
      <c r="Q187" s="164"/>
      <c r="R187" s="165"/>
      <c r="S187" s="165"/>
      <c r="T187" s="165"/>
      <c r="U187" s="165"/>
      <c r="V187" s="165"/>
      <c r="W187" s="165"/>
      <c r="X187" s="165"/>
      <c r="Y187" s="154"/>
      <c r="Z187" s="154"/>
      <c r="AA187" s="154"/>
      <c r="AB187" s="154"/>
      <c r="AC187" s="154"/>
      <c r="AD187" s="154"/>
      <c r="AE187" s="154"/>
      <c r="AF187" s="154"/>
      <c r="AG187" s="154" t="s">
        <v>162</v>
      </c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</row>
    <row r="188" spans="1:60" x14ac:dyDescent="0.2">
      <c r="A188" s="170" t="s">
        <v>152</v>
      </c>
      <c r="B188" s="171" t="s">
        <v>97</v>
      </c>
      <c r="C188" s="193" t="s">
        <v>98</v>
      </c>
      <c r="D188" s="172"/>
      <c r="E188" s="173"/>
      <c r="F188" s="174"/>
      <c r="G188" s="174">
        <f>SUMIF(AG189:AG189,"&lt;&gt;NOR",G189:G189)</f>
        <v>0</v>
      </c>
      <c r="H188" s="174"/>
      <c r="I188" s="174">
        <f>SUM(I189:I189)</f>
        <v>0</v>
      </c>
      <c r="J188" s="174"/>
      <c r="K188" s="174">
        <f>SUM(K189:K189)</f>
        <v>0</v>
      </c>
      <c r="L188" s="174"/>
      <c r="M188" s="174">
        <f>SUM(M189:M189)</f>
        <v>0</v>
      </c>
      <c r="N188" s="173"/>
      <c r="O188" s="173">
        <f>SUM(O189:O189)</f>
        <v>0</v>
      </c>
      <c r="P188" s="173"/>
      <c r="Q188" s="173">
        <f>SUM(Q189:Q189)</f>
        <v>0</v>
      </c>
      <c r="R188" s="174"/>
      <c r="S188" s="174"/>
      <c r="T188" s="175"/>
      <c r="U188" s="169"/>
      <c r="V188" s="169">
        <f>SUM(V189:V189)</f>
        <v>0.49</v>
      </c>
      <c r="W188" s="169"/>
      <c r="X188" s="169"/>
      <c r="AG188" t="s">
        <v>153</v>
      </c>
    </row>
    <row r="189" spans="1:60" ht="22.5" outlineLevel="1" x14ac:dyDescent="0.2">
      <c r="A189" s="185">
        <v>92</v>
      </c>
      <c r="B189" s="186" t="s">
        <v>415</v>
      </c>
      <c r="C189" s="196" t="s">
        <v>416</v>
      </c>
      <c r="D189" s="187" t="s">
        <v>156</v>
      </c>
      <c r="E189" s="188">
        <v>2</v>
      </c>
      <c r="F189" s="189"/>
      <c r="G189" s="190">
        <f>ROUND(E189*F189,2)</f>
        <v>0</v>
      </c>
      <c r="H189" s="189"/>
      <c r="I189" s="190">
        <f>ROUND(E189*H189,2)</f>
        <v>0</v>
      </c>
      <c r="J189" s="189"/>
      <c r="K189" s="190">
        <f>ROUND(E189*J189,2)</f>
        <v>0</v>
      </c>
      <c r="L189" s="190">
        <v>12</v>
      </c>
      <c r="M189" s="190">
        <f>G189*(1+L189/100)</f>
        <v>0</v>
      </c>
      <c r="N189" s="188">
        <v>8.9999999999999998E-4</v>
      </c>
      <c r="O189" s="188">
        <f>ROUND(E189*N189,2)</f>
        <v>0</v>
      </c>
      <c r="P189" s="188">
        <v>0</v>
      </c>
      <c r="Q189" s="188">
        <f>ROUND(E189*P189,2)</f>
        <v>0</v>
      </c>
      <c r="R189" s="190" t="s">
        <v>417</v>
      </c>
      <c r="S189" s="190" t="s">
        <v>158</v>
      </c>
      <c r="T189" s="191" t="s">
        <v>158</v>
      </c>
      <c r="U189" s="165">
        <v>0.247</v>
      </c>
      <c r="V189" s="165">
        <f>ROUND(E189*U189,2)</f>
        <v>0.49</v>
      </c>
      <c r="W189" s="165"/>
      <c r="X189" s="165" t="s">
        <v>159</v>
      </c>
      <c r="Y189" s="154"/>
      <c r="Z189" s="154"/>
      <c r="AA189" s="154"/>
      <c r="AB189" s="154"/>
      <c r="AC189" s="154"/>
      <c r="AD189" s="154"/>
      <c r="AE189" s="154"/>
      <c r="AF189" s="154"/>
      <c r="AG189" s="154" t="s">
        <v>160</v>
      </c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</row>
    <row r="190" spans="1:60" x14ac:dyDescent="0.2">
      <c r="A190" s="170" t="s">
        <v>152</v>
      </c>
      <c r="B190" s="171" t="s">
        <v>99</v>
      </c>
      <c r="C190" s="193" t="s">
        <v>100</v>
      </c>
      <c r="D190" s="172"/>
      <c r="E190" s="173"/>
      <c r="F190" s="174"/>
      <c r="G190" s="174">
        <f>SUMIF(AG191:AG200,"&lt;&gt;NOR",G191:G200)</f>
        <v>0</v>
      </c>
      <c r="H190" s="174"/>
      <c r="I190" s="174">
        <f>SUM(I191:I200)</f>
        <v>0</v>
      </c>
      <c r="J190" s="174"/>
      <c r="K190" s="174">
        <f>SUM(K191:K200)</f>
        <v>0</v>
      </c>
      <c r="L190" s="174"/>
      <c r="M190" s="174">
        <f>SUM(M191:M200)</f>
        <v>0</v>
      </c>
      <c r="N190" s="173"/>
      <c r="O190" s="173">
        <f>SUM(O191:O200)</f>
        <v>0.12</v>
      </c>
      <c r="P190" s="173"/>
      <c r="Q190" s="173">
        <f>SUM(Q191:Q200)</f>
        <v>9.0000000000000011E-2</v>
      </c>
      <c r="R190" s="174"/>
      <c r="S190" s="174"/>
      <c r="T190" s="175"/>
      <c r="U190" s="169"/>
      <c r="V190" s="169">
        <f>SUM(V191:V200)</f>
        <v>3.98</v>
      </c>
      <c r="W190" s="169"/>
      <c r="X190" s="169"/>
      <c r="AG190" t="s">
        <v>153</v>
      </c>
    </row>
    <row r="191" spans="1:60" outlineLevel="1" x14ac:dyDescent="0.2">
      <c r="A191" s="185">
        <v>93</v>
      </c>
      <c r="B191" s="186" t="s">
        <v>418</v>
      </c>
      <c r="C191" s="196" t="s">
        <v>419</v>
      </c>
      <c r="D191" s="187" t="s">
        <v>165</v>
      </c>
      <c r="E191" s="188">
        <v>1.5</v>
      </c>
      <c r="F191" s="189"/>
      <c r="G191" s="190">
        <f t="shared" ref="G191:G196" si="28">ROUND(E191*F191,2)</f>
        <v>0</v>
      </c>
      <c r="H191" s="189"/>
      <c r="I191" s="190">
        <f t="shared" ref="I191:I196" si="29">ROUND(E191*H191,2)</f>
        <v>0</v>
      </c>
      <c r="J191" s="189"/>
      <c r="K191" s="190">
        <f t="shared" ref="K191:K196" si="30">ROUND(E191*J191,2)</f>
        <v>0</v>
      </c>
      <c r="L191" s="190">
        <v>12</v>
      </c>
      <c r="M191" s="190">
        <f t="shared" ref="M191:M196" si="31">G191*(1+L191/100)</f>
        <v>0</v>
      </c>
      <c r="N191" s="188">
        <v>0</v>
      </c>
      <c r="O191" s="188">
        <f t="shared" ref="O191:O196" si="32">ROUND(E191*N191,2)</f>
        <v>0</v>
      </c>
      <c r="P191" s="188">
        <v>1.057E-2</v>
      </c>
      <c r="Q191" s="188">
        <f t="shared" ref="Q191:Q196" si="33">ROUND(E191*P191,2)</f>
        <v>0.02</v>
      </c>
      <c r="R191" s="190" t="s">
        <v>417</v>
      </c>
      <c r="S191" s="190" t="s">
        <v>158</v>
      </c>
      <c r="T191" s="191" t="s">
        <v>158</v>
      </c>
      <c r="U191" s="165">
        <v>8.2000000000000003E-2</v>
      </c>
      <c r="V191" s="165">
        <f t="shared" ref="V191:V196" si="34">ROUND(E191*U191,2)</f>
        <v>0.12</v>
      </c>
      <c r="W191" s="165"/>
      <c r="X191" s="165" t="s">
        <v>159</v>
      </c>
      <c r="Y191" s="154"/>
      <c r="Z191" s="154"/>
      <c r="AA191" s="154"/>
      <c r="AB191" s="154"/>
      <c r="AC191" s="154"/>
      <c r="AD191" s="154"/>
      <c r="AE191" s="154"/>
      <c r="AF191" s="154"/>
      <c r="AG191" s="154" t="s">
        <v>160</v>
      </c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</row>
    <row r="192" spans="1:60" ht="33.75" outlineLevel="1" x14ac:dyDescent="0.2">
      <c r="A192" s="185">
        <v>94</v>
      </c>
      <c r="B192" s="186" t="s">
        <v>420</v>
      </c>
      <c r="C192" s="196" t="s">
        <v>421</v>
      </c>
      <c r="D192" s="187" t="s">
        <v>156</v>
      </c>
      <c r="E192" s="188">
        <v>2</v>
      </c>
      <c r="F192" s="189"/>
      <c r="G192" s="190">
        <f t="shared" si="28"/>
        <v>0</v>
      </c>
      <c r="H192" s="189"/>
      <c r="I192" s="190">
        <f t="shared" si="29"/>
        <v>0</v>
      </c>
      <c r="J192" s="189"/>
      <c r="K192" s="190">
        <f t="shared" si="30"/>
        <v>0</v>
      </c>
      <c r="L192" s="190">
        <v>12</v>
      </c>
      <c r="M192" s="190">
        <f t="shared" si="31"/>
        <v>0</v>
      </c>
      <c r="N192" s="188">
        <v>5.8299999999999998E-2</v>
      </c>
      <c r="O192" s="188">
        <f t="shared" si="32"/>
        <v>0.12</v>
      </c>
      <c r="P192" s="188">
        <v>0</v>
      </c>
      <c r="Q192" s="188">
        <f t="shared" si="33"/>
        <v>0</v>
      </c>
      <c r="R192" s="190" t="s">
        <v>417</v>
      </c>
      <c r="S192" s="190" t="s">
        <v>158</v>
      </c>
      <c r="T192" s="191" t="s">
        <v>158</v>
      </c>
      <c r="U192" s="165">
        <v>1.0489999999999999</v>
      </c>
      <c r="V192" s="165">
        <f t="shared" si="34"/>
        <v>2.1</v>
      </c>
      <c r="W192" s="165"/>
      <c r="X192" s="165" t="s">
        <v>159</v>
      </c>
      <c r="Y192" s="154"/>
      <c r="Z192" s="154"/>
      <c r="AA192" s="154"/>
      <c r="AB192" s="154"/>
      <c r="AC192" s="154"/>
      <c r="AD192" s="154"/>
      <c r="AE192" s="154"/>
      <c r="AF192" s="154"/>
      <c r="AG192" s="154" t="s">
        <v>160</v>
      </c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</row>
    <row r="193" spans="1:60" outlineLevel="1" x14ac:dyDescent="0.2">
      <c r="A193" s="185">
        <v>95</v>
      </c>
      <c r="B193" s="186" t="s">
        <v>422</v>
      </c>
      <c r="C193" s="196" t="s">
        <v>423</v>
      </c>
      <c r="D193" s="187" t="s">
        <v>156</v>
      </c>
      <c r="E193" s="188">
        <v>2</v>
      </c>
      <c r="F193" s="189"/>
      <c r="G193" s="190">
        <f t="shared" si="28"/>
        <v>0</v>
      </c>
      <c r="H193" s="189"/>
      <c r="I193" s="190">
        <f t="shared" si="29"/>
        <v>0</v>
      </c>
      <c r="J193" s="189"/>
      <c r="K193" s="190">
        <f t="shared" si="30"/>
        <v>0</v>
      </c>
      <c r="L193" s="190">
        <v>12</v>
      </c>
      <c r="M193" s="190">
        <f t="shared" si="31"/>
        <v>0</v>
      </c>
      <c r="N193" s="188">
        <v>1E-4</v>
      </c>
      <c r="O193" s="188">
        <f t="shared" si="32"/>
        <v>0</v>
      </c>
      <c r="P193" s="188">
        <v>3.7490000000000002E-2</v>
      </c>
      <c r="Q193" s="188">
        <f t="shared" si="33"/>
        <v>7.0000000000000007E-2</v>
      </c>
      <c r="R193" s="190" t="s">
        <v>417</v>
      </c>
      <c r="S193" s="190" t="s">
        <v>158</v>
      </c>
      <c r="T193" s="191" t="s">
        <v>158</v>
      </c>
      <c r="U193" s="165">
        <v>0.35</v>
      </c>
      <c r="V193" s="165">
        <f t="shared" si="34"/>
        <v>0.7</v>
      </c>
      <c r="W193" s="165"/>
      <c r="X193" s="165" t="s">
        <v>159</v>
      </c>
      <c r="Y193" s="154"/>
      <c r="Z193" s="154"/>
      <c r="AA193" s="154"/>
      <c r="AB193" s="154"/>
      <c r="AC193" s="154"/>
      <c r="AD193" s="154"/>
      <c r="AE193" s="154"/>
      <c r="AF193" s="154"/>
      <c r="AG193" s="154" t="s">
        <v>160</v>
      </c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</row>
    <row r="194" spans="1:60" outlineLevel="1" x14ac:dyDescent="0.2">
      <c r="A194" s="185">
        <v>96</v>
      </c>
      <c r="B194" s="186" t="s">
        <v>424</v>
      </c>
      <c r="C194" s="196" t="s">
        <v>425</v>
      </c>
      <c r="D194" s="187" t="s">
        <v>156</v>
      </c>
      <c r="E194" s="188">
        <v>1</v>
      </c>
      <c r="F194" s="189"/>
      <c r="G194" s="190">
        <f t="shared" si="28"/>
        <v>0</v>
      </c>
      <c r="H194" s="189"/>
      <c r="I194" s="190">
        <f t="shared" si="29"/>
        <v>0</v>
      </c>
      <c r="J194" s="189"/>
      <c r="K194" s="190">
        <f t="shared" si="30"/>
        <v>0</v>
      </c>
      <c r="L194" s="190">
        <v>12</v>
      </c>
      <c r="M194" s="190">
        <f t="shared" si="31"/>
        <v>0</v>
      </c>
      <c r="N194" s="188">
        <v>0</v>
      </c>
      <c r="O194" s="188">
        <f t="shared" si="32"/>
        <v>0</v>
      </c>
      <c r="P194" s="188">
        <v>0</v>
      </c>
      <c r="Q194" s="188">
        <f t="shared" si="33"/>
        <v>0</v>
      </c>
      <c r="R194" s="190" t="s">
        <v>417</v>
      </c>
      <c r="S194" s="190" t="s">
        <v>158</v>
      </c>
      <c r="T194" s="191" t="s">
        <v>158</v>
      </c>
      <c r="U194" s="165">
        <v>0.86799999999999999</v>
      </c>
      <c r="V194" s="165">
        <f t="shared" si="34"/>
        <v>0.87</v>
      </c>
      <c r="W194" s="165"/>
      <c r="X194" s="165" t="s">
        <v>159</v>
      </c>
      <c r="Y194" s="154"/>
      <c r="Z194" s="154"/>
      <c r="AA194" s="154"/>
      <c r="AB194" s="154"/>
      <c r="AC194" s="154"/>
      <c r="AD194" s="154"/>
      <c r="AE194" s="154"/>
      <c r="AF194" s="154"/>
      <c r="AG194" s="154" t="s">
        <v>160</v>
      </c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</row>
    <row r="195" spans="1:60" ht="22.5" outlineLevel="1" x14ac:dyDescent="0.2">
      <c r="A195" s="185">
        <v>97</v>
      </c>
      <c r="B195" s="186" t="s">
        <v>426</v>
      </c>
      <c r="C195" s="196" t="s">
        <v>427</v>
      </c>
      <c r="D195" s="187" t="s">
        <v>165</v>
      </c>
      <c r="E195" s="188">
        <v>2.4</v>
      </c>
      <c r="F195" s="189"/>
      <c r="G195" s="190">
        <f t="shared" si="28"/>
        <v>0</v>
      </c>
      <c r="H195" s="189"/>
      <c r="I195" s="190">
        <f t="shared" si="29"/>
        <v>0</v>
      </c>
      <c r="J195" s="189"/>
      <c r="K195" s="190">
        <f t="shared" si="30"/>
        <v>0</v>
      </c>
      <c r="L195" s="190">
        <v>12</v>
      </c>
      <c r="M195" s="190">
        <f t="shared" si="31"/>
        <v>0</v>
      </c>
      <c r="N195" s="188">
        <v>0</v>
      </c>
      <c r="O195" s="188">
        <f t="shared" si="32"/>
        <v>0</v>
      </c>
      <c r="P195" s="188">
        <v>0</v>
      </c>
      <c r="Q195" s="188">
        <f t="shared" si="33"/>
        <v>0</v>
      </c>
      <c r="R195" s="190" t="s">
        <v>417</v>
      </c>
      <c r="S195" s="190" t="s">
        <v>158</v>
      </c>
      <c r="T195" s="191" t="s">
        <v>158</v>
      </c>
      <c r="U195" s="165">
        <v>3.1E-2</v>
      </c>
      <c r="V195" s="165">
        <f t="shared" si="34"/>
        <v>7.0000000000000007E-2</v>
      </c>
      <c r="W195" s="165"/>
      <c r="X195" s="165" t="s">
        <v>159</v>
      </c>
      <c r="Y195" s="154"/>
      <c r="Z195" s="154"/>
      <c r="AA195" s="154"/>
      <c r="AB195" s="154"/>
      <c r="AC195" s="154"/>
      <c r="AD195" s="154"/>
      <c r="AE195" s="154"/>
      <c r="AF195" s="154"/>
      <c r="AG195" s="154" t="s">
        <v>160</v>
      </c>
      <c r="AH195" s="154"/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154"/>
      <c r="AZ195" s="154"/>
      <c r="BA195" s="154"/>
      <c r="BB195" s="154"/>
      <c r="BC195" s="154"/>
      <c r="BD195" s="154"/>
      <c r="BE195" s="154"/>
      <c r="BF195" s="154"/>
      <c r="BG195" s="154"/>
      <c r="BH195" s="154"/>
    </row>
    <row r="196" spans="1:60" outlineLevel="1" x14ac:dyDescent="0.2">
      <c r="A196" s="177">
        <v>98</v>
      </c>
      <c r="B196" s="178" t="s">
        <v>428</v>
      </c>
      <c r="C196" s="194" t="s">
        <v>429</v>
      </c>
      <c r="D196" s="179" t="s">
        <v>165</v>
      </c>
      <c r="E196" s="180">
        <v>2.4</v>
      </c>
      <c r="F196" s="181"/>
      <c r="G196" s="182">
        <f t="shared" si="28"/>
        <v>0</v>
      </c>
      <c r="H196" s="181"/>
      <c r="I196" s="182">
        <f t="shared" si="29"/>
        <v>0</v>
      </c>
      <c r="J196" s="181"/>
      <c r="K196" s="182">
        <f t="shared" si="30"/>
        <v>0</v>
      </c>
      <c r="L196" s="182">
        <v>12</v>
      </c>
      <c r="M196" s="182">
        <f t="shared" si="31"/>
        <v>0</v>
      </c>
      <c r="N196" s="180">
        <v>0</v>
      </c>
      <c r="O196" s="180">
        <f t="shared" si="32"/>
        <v>0</v>
      </c>
      <c r="P196" s="180">
        <v>0</v>
      </c>
      <c r="Q196" s="180">
        <f t="shared" si="33"/>
        <v>0</v>
      </c>
      <c r="R196" s="182" t="s">
        <v>417</v>
      </c>
      <c r="S196" s="182" t="s">
        <v>158</v>
      </c>
      <c r="T196" s="183" t="s">
        <v>158</v>
      </c>
      <c r="U196" s="165">
        <v>0.05</v>
      </c>
      <c r="V196" s="165">
        <f t="shared" si="34"/>
        <v>0.12</v>
      </c>
      <c r="W196" s="165"/>
      <c r="X196" s="165" t="s">
        <v>159</v>
      </c>
      <c r="Y196" s="154"/>
      <c r="Z196" s="154"/>
      <c r="AA196" s="154"/>
      <c r="AB196" s="154"/>
      <c r="AC196" s="154"/>
      <c r="AD196" s="154"/>
      <c r="AE196" s="154"/>
      <c r="AF196" s="154"/>
      <c r="AG196" s="154" t="s">
        <v>160</v>
      </c>
      <c r="AH196" s="154"/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4"/>
      <c r="AV196" s="154"/>
      <c r="AW196" s="154"/>
      <c r="AX196" s="154"/>
      <c r="AY196" s="154"/>
      <c r="AZ196" s="154"/>
      <c r="BA196" s="154"/>
      <c r="BB196" s="154"/>
      <c r="BC196" s="154"/>
      <c r="BD196" s="154"/>
      <c r="BE196" s="154"/>
      <c r="BF196" s="154"/>
      <c r="BG196" s="154"/>
      <c r="BH196" s="154"/>
    </row>
    <row r="197" spans="1:60" outlineLevel="1" x14ac:dyDescent="0.2">
      <c r="A197" s="161"/>
      <c r="B197" s="162"/>
      <c r="C197" s="261" t="s">
        <v>430</v>
      </c>
      <c r="D197" s="262"/>
      <c r="E197" s="262"/>
      <c r="F197" s="262"/>
      <c r="G197" s="262"/>
      <c r="H197" s="165"/>
      <c r="I197" s="165"/>
      <c r="J197" s="165"/>
      <c r="K197" s="165"/>
      <c r="L197" s="165"/>
      <c r="M197" s="165"/>
      <c r="N197" s="164"/>
      <c r="O197" s="164"/>
      <c r="P197" s="164"/>
      <c r="Q197" s="164"/>
      <c r="R197" s="165"/>
      <c r="S197" s="165"/>
      <c r="T197" s="165"/>
      <c r="U197" s="165"/>
      <c r="V197" s="165"/>
      <c r="W197" s="165"/>
      <c r="X197" s="165"/>
      <c r="Y197" s="154"/>
      <c r="Z197" s="154"/>
      <c r="AA197" s="154"/>
      <c r="AB197" s="154"/>
      <c r="AC197" s="154"/>
      <c r="AD197" s="154"/>
      <c r="AE197" s="154"/>
      <c r="AF197" s="154"/>
      <c r="AG197" s="154" t="s">
        <v>162</v>
      </c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  <c r="BC197" s="154"/>
      <c r="BD197" s="154"/>
      <c r="BE197" s="154"/>
      <c r="BF197" s="154"/>
      <c r="BG197" s="154"/>
      <c r="BH197" s="154"/>
    </row>
    <row r="198" spans="1:60" outlineLevel="1" x14ac:dyDescent="0.2">
      <c r="A198" s="161"/>
      <c r="B198" s="162"/>
      <c r="C198" s="195" t="s">
        <v>431</v>
      </c>
      <c r="D198" s="167"/>
      <c r="E198" s="168">
        <v>2.4</v>
      </c>
      <c r="F198" s="165"/>
      <c r="G198" s="165"/>
      <c r="H198" s="165"/>
      <c r="I198" s="165"/>
      <c r="J198" s="165"/>
      <c r="K198" s="165"/>
      <c r="L198" s="165"/>
      <c r="M198" s="165"/>
      <c r="N198" s="164"/>
      <c r="O198" s="164"/>
      <c r="P198" s="164"/>
      <c r="Q198" s="164"/>
      <c r="R198" s="165"/>
      <c r="S198" s="165"/>
      <c r="T198" s="165"/>
      <c r="U198" s="165"/>
      <c r="V198" s="165"/>
      <c r="W198" s="165"/>
      <c r="X198" s="165"/>
      <c r="Y198" s="154"/>
      <c r="Z198" s="154"/>
      <c r="AA198" s="154"/>
      <c r="AB198" s="154"/>
      <c r="AC198" s="154"/>
      <c r="AD198" s="154"/>
      <c r="AE198" s="154"/>
      <c r="AF198" s="154"/>
      <c r="AG198" s="154" t="s">
        <v>169</v>
      </c>
      <c r="AH198" s="154">
        <v>0</v>
      </c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154"/>
      <c r="AZ198" s="154"/>
      <c r="BA198" s="154"/>
      <c r="BB198" s="154"/>
      <c r="BC198" s="154"/>
      <c r="BD198" s="154"/>
      <c r="BE198" s="154"/>
      <c r="BF198" s="154"/>
      <c r="BG198" s="154"/>
      <c r="BH198" s="154"/>
    </row>
    <row r="199" spans="1:60" outlineLevel="1" x14ac:dyDescent="0.2">
      <c r="A199" s="177">
        <v>99</v>
      </c>
      <c r="B199" s="178" t="s">
        <v>432</v>
      </c>
      <c r="C199" s="194" t="s">
        <v>433</v>
      </c>
      <c r="D199" s="179" t="s">
        <v>156</v>
      </c>
      <c r="E199" s="180">
        <v>1</v>
      </c>
      <c r="F199" s="181"/>
      <c r="G199" s="182">
        <f>ROUND(E199*F199,2)</f>
        <v>0</v>
      </c>
      <c r="H199" s="181"/>
      <c r="I199" s="182">
        <f>ROUND(E199*H199,2)</f>
        <v>0</v>
      </c>
      <c r="J199" s="181"/>
      <c r="K199" s="182">
        <f>ROUND(E199*J199,2)</f>
        <v>0</v>
      </c>
      <c r="L199" s="182">
        <v>12</v>
      </c>
      <c r="M199" s="182">
        <f>G199*(1+L199/100)</f>
        <v>0</v>
      </c>
      <c r="N199" s="180">
        <v>0</v>
      </c>
      <c r="O199" s="180">
        <f>ROUND(E199*N199,2)</f>
        <v>0</v>
      </c>
      <c r="P199" s="180">
        <v>0</v>
      </c>
      <c r="Q199" s="180">
        <f>ROUND(E199*P199,2)</f>
        <v>0</v>
      </c>
      <c r="R199" s="182"/>
      <c r="S199" s="182" t="s">
        <v>210</v>
      </c>
      <c r="T199" s="183" t="s">
        <v>218</v>
      </c>
      <c r="U199" s="165">
        <v>0</v>
      </c>
      <c r="V199" s="165">
        <f>ROUND(E199*U199,2)</f>
        <v>0</v>
      </c>
      <c r="W199" s="165"/>
      <c r="X199" s="165" t="s">
        <v>377</v>
      </c>
      <c r="Y199" s="154"/>
      <c r="Z199" s="154"/>
      <c r="AA199" s="154"/>
      <c r="AB199" s="154"/>
      <c r="AC199" s="154"/>
      <c r="AD199" s="154"/>
      <c r="AE199" s="154"/>
      <c r="AF199" s="154"/>
      <c r="AG199" s="154" t="s">
        <v>388</v>
      </c>
      <c r="AH199" s="154"/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4"/>
      <c r="AV199" s="154"/>
      <c r="AW199" s="154"/>
      <c r="AX199" s="154"/>
      <c r="AY199" s="154"/>
      <c r="AZ199" s="154"/>
      <c r="BA199" s="154"/>
      <c r="BB199" s="154"/>
      <c r="BC199" s="154"/>
      <c r="BD199" s="154"/>
      <c r="BE199" s="154"/>
      <c r="BF199" s="154"/>
      <c r="BG199" s="154"/>
      <c r="BH199" s="154"/>
    </row>
    <row r="200" spans="1:60" outlineLevel="1" x14ac:dyDescent="0.2">
      <c r="A200" s="161">
        <v>100</v>
      </c>
      <c r="B200" s="162" t="s">
        <v>434</v>
      </c>
      <c r="C200" s="197" t="s">
        <v>435</v>
      </c>
      <c r="D200" s="163" t="s">
        <v>0</v>
      </c>
      <c r="E200" s="192"/>
      <c r="F200" s="166"/>
      <c r="G200" s="165">
        <f>ROUND(E200*F200,2)</f>
        <v>0</v>
      </c>
      <c r="H200" s="166"/>
      <c r="I200" s="165">
        <f>ROUND(E200*H200,2)</f>
        <v>0</v>
      </c>
      <c r="J200" s="166"/>
      <c r="K200" s="165">
        <f>ROUND(E200*J200,2)</f>
        <v>0</v>
      </c>
      <c r="L200" s="165">
        <v>12</v>
      </c>
      <c r="M200" s="165">
        <f>G200*(1+L200/100)</f>
        <v>0</v>
      </c>
      <c r="N200" s="164">
        <v>0</v>
      </c>
      <c r="O200" s="164">
        <f>ROUND(E200*N200,2)</f>
        <v>0</v>
      </c>
      <c r="P200" s="164">
        <v>0</v>
      </c>
      <c r="Q200" s="164">
        <f>ROUND(E200*P200,2)</f>
        <v>0</v>
      </c>
      <c r="R200" s="165" t="s">
        <v>417</v>
      </c>
      <c r="S200" s="165" t="s">
        <v>158</v>
      </c>
      <c r="T200" s="165" t="s">
        <v>158</v>
      </c>
      <c r="U200" s="165">
        <v>0</v>
      </c>
      <c r="V200" s="165">
        <f>ROUND(E200*U200,2)</f>
        <v>0</v>
      </c>
      <c r="W200" s="165"/>
      <c r="X200" s="165" t="s">
        <v>283</v>
      </c>
      <c r="Y200" s="154"/>
      <c r="Z200" s="154"/>
      <c r="AA200" s="154"/>
      <c r="AB200" s="154"/>
      <c r="AC200" s="154"/>
      <c r="AD200" s="154"/>
      <c r="AE200" s="154"/>
      <c r="AF200" s="154"/>
      <c r="AG200" s="154" t="s">
        <v>284</v>
      </c>
      <c r="AH200" s="154"/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54"/>
      <c r="AT200" s="154"/>
      <c r="AU200" s="154"/>
      <c r="AV200" s="154"/>
      <c r="AW200" s="154"/>
      <c r="AX200" s="154"/>
      <c r="AY200" s="154"/>
      <c r="AZ200" s="154"/>
      <c r="BA200" s="154"/>
      <c r="BB200" s="154"/>
      <c r="BC200" s="154"/>
      <c r="BD200" s="154"/>
      <c r="BE200" s="154"/>
      <c r="BF200" s="154"/>
      <c r="BG200" s="154"/>
      <c r="BH200" s="154"/>
    </row>
    <row r="201" spans="1:60" x14ac:dyDescent="0.2">
      <c r="A201" s="170" t="s">
        <v>152</v>
      </c>
      <c r="B201" s="171" t="s">
        <v>101</v>
      </c>
      <c r="C201" s="193" t="s">
        <v>102</v>
      </c>
      <c r="D201" s="172"/>
      <c r="E201" s="173"/>
      <c r="F201" s="174"/>
      <c r="G201" s="174">
        <f>SUMIF(AG202:AG205,"&lt;&gt;NOR",G202:G205)</f>
        <v>0</v>
      </c>
      <c r="H201" s="174"/>
      <c r="I201" s="174">
        <f>SUM(I202:I205)</f>
        <v>0</v>
      </c>
      <c r="J201" s="174"/>
      <c r="K201" s="174">
        <f>SUM(K202:K205)</f>
        <v>0</v>
      </c>
      <c r="L201" s="174"/>
      <c r="M201" s="174">
        <f>SUM(M202:M205)</f>
        <v>0</v>
      </c>
      <c r="N201" s="173"/>
      <c r="O201" s="173">
        <f>SUM(O202:O205)</f>
        <v>0</v>
      </c>
      <c r="P201" s="173"/>
      <c r="Q201" s="173">
        <f>SUM(Q202:Q205)</f>
        <v>0</v>
      </c>
      <c r="R201" s="174"/>
      <c r="S201" s="174"/>
      <c r="T201" s="175"/>
      <c r="U201" s="169"/>
      <c r="V201" s="169">
        <f>SUM(V202:V205)</f>
        <v>0</v>
      </c>
      <c r="W201" s="169"/>
      <c r="X201" s="169"/>
      <c r="AG201" t="s">
        <v>153</v>
      </c>
    </row>
    <row r="202" spans="1:60" outlineLevel="1" x14ac:dyDescent="0.2">
      <c r="A202" s="177">
        <v>101</v>
      </c>
      <c r="B202" s="178" t="s">
        <v>436</v>
      </c>
      <c r="C202" s="194" t="s">
        <v>437</v>
      </c>
      <c r="D202" s="179" t="s">
        <v>186</v>
      </c>
      <c r="E202" s="180">
        <v>2.1</v>
      </c>
      <c r="F202" s="181"/>
      <c r="G202" s="182">
        <f>ROUND(E202*F202,2)</f>
        <v>0</v>
      </c>
      <c r="H202" s="181"/>
      <c r="I202" s="182">
        <f>ROUND(E202*H202,2)</f>
        <v>0</v>
      </c>
      <c r="J202" s="181"/>
      <c r="K202" s="182">
        <f>ROUND(E202*J202,2)</f>
        <v>0</v>
      </c>
      <c r="L202" s="182">
        <v>12</v>
      </c>
      <c r="M202" s="182">
        <f>G202*(1+L202/100)</f>
        <v>0</v>
      </c>
      <c r="N202" s="180">
        <v>0</v>
      </c>
      <c r="O202" s="180">
        <f>ROUND(E202*N202,2)</f>
        <v>0</v>
      </c>
      <c r="P202" s="180">
        <v>0</v>
      </c>
      <c r="Q202" s="180">
        <f>ROUND(E202*P202,2)</f>
        <v>0</v>
      </c>
      <c r="R202" s="182"/>
      <c r="S202" s="182" t="s">
        <v>210</v>
      </c>
      <c r="T202" s="183" t="s">
        <v>218</v>
      </c>
      <c r="U202" s="165">
        <v>0</v>
      </c>
      <c r="V202" s="165">
        <f>ROUND(E202*U202,2)</f>
        <v>0</v>
      </c>
      <c r="W202" s="165"/>
      <c r="X202" s="165" t="s">
        <v>159</v>
      </c>
      <c r="Y202" s="154"/>
      <c r="Z202" s="154"/>
      <c r="AA202" s="154"/>
      <c r="AB202" s="154"/>
      <c r="AC202" s="154"/>
      <c r="AD202" s="154"/>
      <c r="AE202" s="154"/>
      <c r="AF202" s="154"/>
      <c r="AG202" s="154" t="s">
        <v>160</v>
      </c>
      <c r="AH202" s="154"/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C202" s="154"/>
      <c r="BD202" s="154"/>
      <c r="BE202" s="154"/>
      <c r="BF202" s="154"/>
      <c r="BG202" s="154"/>
      <c r="BH202" s="154"/>
    </row>
    <row r="203" spans="1:60" outlineLevel="1" x14ac:dyDescent="0.2">
      <c r="A203" s="161"/>
      <c r="B203" s="162"/>
      <c r="C203" s="195" t="s">
        <v>223</v>
      </c>
      <c r="D203" s="167"/>
      <c r="E203" s="168">
        <v>2.1</v>
      </c>
      <c r="F203" s="165"/>
      <c r="G203" s="165"/>
      <c r="H203" s="165"/>
      <c r="I203" s="165"/>
      <c r="J203" s="165"/>
      <c r="K203" s="165"/>
      <c r="L203" s="165"/>
      <c r="M203" s="165"/>
      <c r="N203" s="164"/>
      <c r="O203" s="164"/>
      <c r="P203" s="164"/>
      <c r="Q203" s="164"/>
      <c r="R203" s="165"/>
      <c r="S203" s="165"/>
      <c r="T203" s="165"/>
      <c r="U203" s="165"/>
      <c r="V203" s="165"/>
      <c r="W203" s="165"/>
      <c r="X203" s="165"/>
      <c r="Y203" s="154"/>
      <c r="Z203" s="154"/>
      <c r="AA203" s="154"/>
      <c r="AB203" s="154"/>
      <c r="AC203" s="154"/>
      <c r="AD203" s="154"/>
      <c r="AE203" s="154"/>
      <c r="AF203" s="154"/>
      <c r="AG203" s="154" t="s">
        <v>169</v>
      </c>
      <c r="AH203" s="154">
        <v>0</v>
      </c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4"/>
      <c r="AV203" s="154"/>
      <c r="AW203" s="154"/>
      <c r="AX203" s="154"/>
      <c r="AY203" s="154"/>
      <c r="AZ203" s="154"/>
      <c r="BA203" s="154"/>
      <c r="BB203" s="154"/>
      <c r="BC203" s="154"/>
      <c r="BD203" s="154"/>
      <c r="BE203" s="154"/>
      <c r="BF203" s="154"/>
      <c r="BG203" s="154"/>
      <c r="BH203" s="154"/>
    </row>
    <row r="204" spans="1:60" outlineLevel="1" x14ac:dyDescent="0.2">
      <c r="A204" s="161">
        <v>102</v>
      </c>
      <c r="B204" s="162" t="s">
        <v>438</v>
      </c>
      <c r="C204" s="197" t="s">
        <v>439</v>
      </c>
      <c r="D204" s="163" t="s">
        <v>0</v>
      </c>
      <c r="E204" s="192"/>
      <c r="F204" s="166"/>
      <c r="G204" s="165">
        <f>ROUND(E204*F204,2)</f>
        <v>0</v>
      </c>
      <c r="H204" s="166"/>
      <c r="I204" s="165">
        <f>ROUND(E204*H204,2)</f>
        <v>0</v>
      </c>
      <c r="J204" s="166"/>
      <c r="K204" s="165">
        <f>ROUND(E204*J204,2)</f>
        <v>0</v>
      </c>
      <c r="L204" s="165">
        <v>12</v>
      </c>
      <c r="M204" s="165">
        <f>G204*(1+L204/100)</f>
        <v>0</v>
      </c>
      <c r="N204" s="164">
        <v>0</v>
      </c>
      <c r="O204" s="164">
        <f>ROUND(E204*N204,2)</f>
        <v>0</v>
      </c>
      <c r="P204" s="164">
        <v>0</v>
      </c>
      <c r="Q204" s="164">
        <f>ROUND(E204*P204,2)</f>
        <v>0</v>
      </c>
      <c r="R204" s="165" t="s">
        <v>440</v>
      </c>
      <c r="S204" s="165" t="s">
        <v>158</v>
      </c>
      <c r="T204" s="165" t="s">
        <v>158</v>
      </c>
      <c r="U204" s="165">
        <v>0</v>
      </c>
      <c r="V204" s="165">
        <f>ROUND(E204*U204,2)</f>
        <v>0</v>
      </c>
      <c r="W204" s="165"/>
      <c r="X204" s="165" t="s">
        <v>283</v>
      </c>
      <c r="Y204" s="154"/>
      <c r="Z204" s="154"/>
      <c r="AA204" s="154"/>
      <c r="AB204" s="154"/>
      <c r="AC204" s="154"/>
      <c r="AD204" s="154"/>
      <c r="AE204" s="154"/>
      <c r="AF204" s="154"/>
      <c r="AG204" s="154" t="s">
        <v>284</v>
      </c>
      <c r="AH204" s="154"/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4"/>
      <c r="AY204" s="154"/>
      <c r="AZ204" s="154"/>
      <c r="BA204" s="154"/>
      <c r="BB204" s="154"/>
      <c r="BC204" s="154"/>
      <c r="BD204" s="154"/>
      <c r="BE204" s="154"/>
      <c r="BF204" s="154"/>
      <c r="BG204" s="154"/>
      <c r="BH204" s="154"/>
    </row>
    <row r="205" spans="1:60" outlineLevel="1" x14ac:dyDescent="0.2">
      <c r="A205" s="161"/>
      <c r="B205" s="162"/>
      <c r="C205" s="263" t="s">
        <v>441</v>
      </c>
      <c r="D205" s="264"/>
      <c r="E205" s="264"/>
      <c r="F205" s="264"/>
      <c r="G205" s="264"/>
      <c r="H205" s="165"/>
      <c r="I205" s="165"/>
      <c r="J205" s="165"/>
      <c r="K205" s="165"/>
      <c r="L205" s="165"/>
      <c r="M205" s="165"/>
      <c r="N205" s="164"/>
      <c r="O205" s="164"/>
      <c r="P205" s="164"/>
      <c r="Q205" s="164"/>
      <c r="R205" s="165"/>
      <c r="S205" s="165"/>
      <c r="T205" s="165"/>
      <c r="U205" s="165"/>
      <c r="V205" s="165"/>
      <c r="W205" s="165"/>
      <c r="X205" s="165"/>
      <c r="Y205" s="154"/>
      <c r="Z205" s="154"/>
      <c r="AA205" s="154"/>
      <c r="AB205" s="154"/>
      <c r="AC205" s="154"/>
      <c r="AD205" s="154"/>
      <c r="AE205" s="154"/>
      <c r="AF205" s="154"/>
      <c r="AG205" s="154" t="s">
        <v>162</v>
      </c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4"/>
      <c r="BC205" s="154"/>
      <c r="BD205" s="154"/>
      <c r="BE205" s="154"/>
      <c r="BF205" s="154"/>
      <c r="BG205" s="154"/>
      <c r="BH205" s="154"/>
    </row>
    <row r="206" spans="1:60" x14ac:dyDescent="0.2">
      <c r="A206" s="170" t="s">
        <v>152</v>
      </c>
      <c r="B206" s="171" t="s">
        <v>103</v>
      </c>
      <c r="C206" s="193" t="s">
        <v>104</v>
      </c>
      <c r="D206" s="172"/>
      <c r="E206" s="173"/>
      <c r="F206" s="174"/>
      <c r="G206" s="174">
        <f>SUMIF(AG207:AG230,"&lt;&gt;NOR",G207:G230)</f>
        <v>0</v>
      </c>
      <c r="H206" s="174"/>
      <c r="I206" s="174">
        <f>SUM(I207:I230)</f>
        <v>0</v>
      </c>
      <c r="J206" s="174"/>
      <c r="K206" s="174">
        <f>SUM(K207:K230)</f>
        <v>0</v>
      </c>
      <c r="L206" s="174"/>
      <c r="M206" s="174">
        <f>SUM(M207:M230)</f>
        <v>0</v>
      </c>
      <c r="N206" s="173"/>
      <c r="O206" s="173">
        <f>SUM(O207:O230)</f>
        <v>6.0000000000000005E-2</v>
      </c>
      <c r="P206" s="173"/>
      <c r="Q206" s="173">
        <f>SUM(Q207:Q230)</f>
        <v>0.22</v>
      </c>
      <c r="R206" s="174"/>
      <c r="S206" s="174"/>
      <c r="T206" s="175"/>
      <c r="U206" s="169"/>
      <c r="V206" s="169">
        <f>SUM(V207:V230)</f>
        <v>7.0699999999999994</v>
      </c>
      <c r="W206" s="169"/>
      <c r="X206" s="169"/>
      <c r="AG206" t="s">
        <v>153</v>
      </c>
    </row>
    <row r="207" spans="1:60" ht="22.5" outlineLevel="1" x14ac:dyDescent="0.2">
      <c r="A207" s="185">
        <v>103</v>
      </c>
      <c r="B207" s="186" t="s">
        <v>442</v>
      </c>
      <c r="C207" s="196" t="s">
        <v>443</v>
      </c>
      <c r="D207" s="187" t="s">
        <v>156</v>
      </c>
      <c r="E207" s="188">
        <v>4</v>
      </c>
      <c r="F207" s="189"/>
      <c r="G207" s="190">
        <f t="shared" ref="G207:G213" si="35">ROUND(E207*F207,2)</f>
        <v>0</v>
      </c>
      <c r="H207" s="189"/>
      <c r="I207" s="190">
        <f t="shared" ref="I207:I213" si="36">ROUND(E207*H207,2)</f>
        <v>0</v>
      </c>
      <c r="J207" s="189"/>
      <c r="K207" s="190">
        <f t="shared" ref="K207:K213" si="37">ROUND(E207*J207,2)</f>
        <v>0</v>
      </c>
      <c r="L207" s="190">
        <v>12</v>
      </c>
      <c r="M207" s="190">
        <f t="shared" ref="M207:M213" si="38">G207*(1+L207/100)</f>
        <v>0</v>
      </c>
      <c r="N207" s="188">
        <v>0</v>
      </c>
      <c r="O207" s="188">
        <f t="shared" ref="O207:O213" si="39">ROUND(E207*N207,2)</f>
        <v>0</v>
      </c>
      <c r="P207" s="188">
        <v>0</v>
      </c>
      <c r="Q207" s="188">
        <f t="shared" ref="Q207:Q213" si="40">ROUND(E207*P207,2)</f>
        <v>0</v>
      </c>
      <c r="R207" s="190" t="s">
        <v>444</v>
      </c>
      <c r="S207" s="190" t="s">
        <v>158</v>
      </c>
      <c r="T207" s="191" t="s">
        <v>158</v>
      </c>
      <c r="U207" s="165">
        <v>1.45</v>
      </c>
      <c r="V207" s="165">
        <f t="shared" ref="V207:V213" si="41">ROUND(E207*U207,2)</f>
        <v>5.8</v>
      </c>
      <c r="W207" s="165"/>
      <c r="X207" s="165" t="s">
        <v>159</v>
      </c>
      <c r="Y207" s="154"/>
      <c r="Z207" s="154"/>
      <c r="AA207" s="154"/>
      <c r="AB207" s="154"/>
      <c r="AC207" s="154"/>
      <c r="AD207" s="154"/>
      <c r="AE207" s="154"/>
      <c r="AF207" s="154"/>
      <c r="AG207" s="154" t="s">
        <v>289</v>
      </c>
      <c r="AH207" s="154"/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154"/>
      <c r="AZ207" s="154"/>
      <c r="BA207" s="154"/>
      <c r="BB207" s="154"/>
      <c r="BC207" s="154"/>
      <c r="BD207" s="154"/>
      <c r="BE207" s="154"/>
      <c r="BF207" s="154"/>
      <c r="BG207" s="154"/>
      <c r="BH207" s="154"/>
    </row>
    <row r="208" spans="1:60" outlineLevel="1" x14ac:dyDescent="0.2">
      <c r="A208" s="185">
        <v>104</v>
      </c>
      <c r="B208" s="186" t="s">
        <v>445</v>
      </c>
      <c r="C208" s="196" t="s">
        <v>446</v>
      </c>
      <c r="D208" s="187" t="s">
        <v>156</v>
      </c>
      <c r="E208" s="188">
        <v>1</v>
      </c>
      <c r="F208" s="189"/>
      <c r="G208" s="190">
        <f t="shared" si="35"/>
        <v>0</v>
      </c>
      <c r="H208" s="189"/>
      <c r="I208" s="190">
        <f t="shared" si="36"/>
        <v>0</v>
      </c>
      <c r="J208" s="189"/>
      <c r="K208" s="190">
        <f t="shared" si="37"/>
        <v>0</v>
      </c>
      <c r="L208" s="190">
        <v>12</v>
      </c>
      <c r="M208" s="190">
        <f t="shared" si="38"/>
        <v>0</v>
      </c>
      <c r="N208" s="188">
        <v>0</v>
      </c>
      <c r="O208" s="188">
        <f t="shared" si="39"/>
        <v>0</v>
      </c>
      <c r="P208" s="188">
        <v>1.8E-3</v>
      </c>
      <c r="Q208" s="188">
        <f t="shared" si="40"/>
        <v>0</v>
      </c>
      <c r="R208" s="190" t="s">
        <v>444</v>
      </c>
      <c r="S208" s="190" t="s">
        <v>158</v>
      </c>
      <c r="T208" s="191" t="s">
        <v>158</v>
      </c>
      <c r="U208" s="165">
        <v>0.11</v>
      </c>
      <c r="V208" s="165">
        <f t="shared" si="41"/>
        <v>0.11</v>
      </c>
      <c r="W208" s="165"/>
      <c r="X208" s="165" t="s">
        <v>159</v>
      </c>
      <c r="Y208" s="154"/>
      <c r="Z208" s="154"/>
      <c r="AA208" s="154"/>
      <c r="AB208" s="154"/>
      <c r="AC208" s="154"/>
      <c r="AD208" s="154"/>
      <c r="AE208" s="154"/>
      <c r="AF208" s="154"/>
      <c r="AG208" s="154" t="s">
        <v>160</v>
      </c>
      <c r="AH208" s="154"/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54"/>
      <c r="AT208" s="154"/>
      <c r="AU208" s="154"/>
      <c r="AV208" s="154"/>
      <c r="AW208" s="154"/>
      <c r="AX208" s="154"/>
      <c r="AY208" s="154"/>
      <c r="AZ208" s="154"/>
      <c r="BA208" s="154"/>
      <c r="BB208" s="154"/>
      <c r="BC208" s="154"/>
      <c r="BD208" s="154"/>
      <c r="BE208" s="154"/>
      <c r="BF208" s="154"/>
      <c r="BG208" s="154"/>
      <c r="BH208" s="154"/>
    </row>
    <row r="209" spans="1:60" outlineLevel="1" x14ac:dyDescent="0.2">
      <c r="A209" s="185">
        <v>105</v>
      </c>
      <c r="B209" s="186" t="s">
        <v>447</v>
      </c>
      <c r="C209" s="196" t="s">
        <v>448</v>
      </c>
      <c r="D209" s="187" t="s">
        <v>156</v>
      </c>
      <c r="E209" s="188">
        <v>1</v>
      </c>
      <c r="F209" s="189"/>
      <c r="G209" s="190">
        <f t="shared" si="35"/>
        <v>0</v>
      </c>
      <c r="H209" s="189"/>
      <c r="I209" s="190">
        <f t="shared" si="36"/>
        <v>0</v>
      </c>
      <c r="J209" s="189"/>
      <c r="K209" s="190">
        <f t="shared" si="37"/>
        <v>0</v>
      </c>
      <c r="L209" s="190">
        <v>12</v>
      </c>
      <c r="M209" s="190">
        <f t="shared" si="38"/>
        <v>0</v>
      </c>
      <c r="N209" s="188">
        <v>0</v>
      </c>
      <c r="O209" s="188">
        <f t="shared" si="39"/>
        <v>0</v>
      </c>
      <c r="P209" s="188">
        <v>0.13100000000000001</v>
      </c>
      <c r="Q209" s="188">
        <f t="shared" si="40"/>
        <v>0.13</v>
      </c>
      <c r="R209" s="190" t="s">
        <v>444</v>
      </c>
      <c r="S209" s="190" t="s">
        <v>158</v>
      </c>
      <c r="T209" s="191" t="s">
        <v>158</v>
      </c>
      <c r="U209" s="165">
        <v>0.76800000000000002</v>
      </c>
      <c r="V209" s="165">
        <f t="shared" si="41"/>
        <v>0.77</v>
      </c>
      <c r="W209" s="165"/>
      <c r="X209" s="165" t="s">
        <v>159</v>
      </c>
      <c r="Y209" s="154"/>
      <c r="Z209" s="154"/>
      <c r="AA209" s="154"/>
      <c r="AB209" s="154"/>
      <c r="AC209" s="154"/>
      <c r="AD209" s="154"/>
      <c r="AE209" s="154"/>
      <c r="AF209" s="154"/>
      <c r="AG209" s="154" t="s">
        <v>160</v>
      </c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4"/>
      <c r="AV209" s="154"/>
      <c r="AW209" s="154"/>
      <c r="AX209" s="154"/>
      <c r="AY209" s="154"/>
      <c r="AZ209" s="154"/>
      <c r="BA209" s="154"/>
      <c r="BB209" s="154"/>
      <c r="BC209" s="154"/>
      <c r="BD209" s="154"/>
      <c r="BE209" s="154"/>
      <c r="BF209" s="154"/>
      <c r="BG209" s="154"/>
      <c r="BH209" s="154"/>
    </row>
    <row r="210" spans="1:60" outlineLevel="1" x14ac:dyDescent="0.2">
      <c r="A210" s="185">
        <v>106</v>
      </c>
      <c r="B210" s="186" t="s">
        <v>449</v>
      </c>
      <c r="C210" s="196" t="s">
        <v>450</v>
      </c>
      <c r="D210" s="187" t="s">
        <v>156</v>
      </c>
      <c r="E210" s="188">
        <v>1</v>
      </c>
      <c r="F210" s="189"/>
      <c r="G210" s="190">
        <f t="shared" si="35"/>
        <v>0</v>
      </c>
      <c r="H210" s="189"/>
      <c r="I210" s="190">
        <f t="shared" si="36"/>
        <v>0</v>
      </c>
      <c r="J210" s="189"/>
      <c r="K210" s="190">
        <f t="shared" si="37"/>
        <v>0</v>
      </c>
      <c r="L210" s="190">
        <v>12</v>
      </c>
      <c r="M210" s="190">
        <f t="shared" si="38"/>
        <v>0</v>
      </c>
      <c r="N210" s="188">
        <v>0</v>
      </c>
      <c r="O210" s="188">
        <f t="shared" si="39"/>
        <v>0</v>
      </c>
      <c r="P210" s="188">
        <v>8.8099999999999998E-2</v>
      </c>
      <c r="Q210" s="188">
        <f t="shared" si="40"/>
        <v>0.09</v>
      </c>
      <c r="R210" s="190" t="s">
        <v>444</v>
      </c>
      <c r="S210" s="190" t="s">
        <v>158</v>
      </c>
      <c r="T210" s="191" t="s">
        <v>158</v>
      </c>
      <c r="U210" s="165">
        <v>0.39</v>
      </c>
      <c r="V210" s="165">
        <f t="shared" si="41"/>
        <v>0.39</v>
      </c>
      <c r="W210" s="165"/>
      <c r="X210" s="165" t="s">
        <v>159</v>
      </c>
      <c r="Y210" s="154"/>
      <c r="Z210" s="154"/>
      <c r="AA210" s="154"/>
      <c r="AB210" s="154"/>
      <c r="AC210" s="154"/>
      <c r="AD210" s="154"/>
      <c r="AE210" s="154"/>
      <c r="AF210" s="154"/>
      <c r="AG210" s="154" t="s">
        <v>160</v>
      </c>
      <c r="AH210" s="154"/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4"/>
      <c r="AY210" s="154"/>
      <c r="AZ210" s="154"/>
      <c r="BA210" s="154"/>
      <c r="BB210" s="154"/>
      <c r="BC210" s="154"/>
      <c r="BD210" s="154"/>
      <c r="BE210" s="154"/>
      <c r="BF210" s="154"/>
      <c r="BG210" s="154"/>
      <c r="BH210" s="154"/>
    </row>
    <row r="211" spans="1:60" ht="22.5" outlineLevel="1" x14ac:dyDescent="0.2">
      <c r="A211" s="185">
        <v>107</v>
      </c>
      <c r="B211" s="186" t="s">
        <v>451</v>
      </c>
      <c r="C211" s="196" t="s">
        <v>452</v>
      </c>
      <c r="D211" s="187" t="s">
        <v>156</v>
      </c>
      <c r="E211" s="188">
        <v>1</v>
      </c>
      <c r="F211" s="189"/>
      <c r="G211" s="190">
        <f t="shared" si="35"/>
        <v>0</v>
      </c>
      <c r="H211" s="189"/>
      <c r="I211" s="190">
        <f t="shared" si="36"/>
        <v>0</v>
      </c>
      <c r="J211" s="189"/>
      <c r="K211" s="190">
        <f t="shared" si="37"/>
        <v>0</v>
      </c>
      <c r="L211" s="190">
        <v>12</v>
      </c>
      <c r="M211" s="190">
        <f t="shared" si="38"/>
        <v>0</v>
      </c>
      <c r="N211" s="188">
        <v>0</v>
      </c>
      <c r="O211" s="188">
        <f t="shared" si="39"/>
        <v>0</v>
      </c>
      <c r="P211" s="188">
        <v>0</v>
      </c>
      <c r="Q211" s="188">
        <f t="shared" si="40"/>
        <v>0</v>
      </c>
      <c r="R211" s="190"/>
      <c r="S211" s="190" t="s">
        <v>210</v>
      </c>
      <c r="T211" s="191" t="s">
        <v>218</v>
      </c>
      <c r="U211" s="165">
        <v>0</v>
      </c>
      <c r="V211" s="165">
        <f t="shared" si="41"/>
        <v>0</v>
      </c>
      <c r="W211" s="165"/>
      <c r="X211" s="165" t="s">
        <v>159</v>
      </c>
      <c r="Y211" s="154"/>
      <c r="Z211" s="154"/>
      <c r="AA211" s="154"/>
      <c r="AB211" s="154"/>
      <c r="AC211" s="154"/>
      <c r="AD211" s="154"/>
      <c r="AE211" s="154"/>
      <c r="AF211" s="154"/>
      <c r="AG211" s="154" t="s">
        <v>289</v>
      </c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4"/>
      <c r="AY211" s="154"/>
      <c r="AZ211" s="154"/>
      <c r="BA211" s="154"/>
      <c r="BB211" s="154"/>
      <c r="BC211" s="154"/>
      <c r="BD211" s="154"/>
      <c r="BE211" s="154"/>
      <c r="BF211" s="154"/>
      <c r="BG211" s="154"/>
      <c r="BH211" s="154"/>
    </row>
    <row r="212" spans="1:60" outlineLevel="1" x14ac:dyDescent="0.2">
      <c r="A212" s="185">
        <v>108</v>
      </c>
      <c r="B212" s="186" t="s">
        <v>453</v>
      </c>
      <c r="C212" s="196" t="s">
        <v>454</v>
      </c>
      <c r="D212" s="187" t="s">
        <v>156</v>
      </c>
      <c r="E212" s="188">
        <v>1</v>
      </c>
      <c r="F212" s="189"/>
      <c r="G212" s="190">
        <f t="shared" si="35"/>
        <v>0</v>
      </c>
      <c r="H212" s="189"/>
      <c r="I212" s="190">
        <f t="shared" si="36"/>
        <v>0</v>
      </c>
      <c r="J212" s="189"/>
      <c r="K212" s="190">
        <f t="shared" si="37"/>
        <v>0</v>
      </c>
      <c r="L212" s="190">
        <v>12</v>
      </c>
      <c r="M212" s="190">
        <f t="shared" si="38"/>
        <v>0</v>
      </c>
      <c r="N212" s="188">
        <v>0</v>
      </c>
      <c r="O212" s="188">
        <f t="shared" si="39"/>
        <v>0</v>
      </c>
      <c r="P212" s="188">
        <v>0</v>
      </c>
      <c r="Q212" s="188">
        <f t="shared" si="40"/>
        <v>0</v>
      </c>
      <c r="R212" s="190"/>
      <c r="S212" s="190" t="s">
        <v>210</v>
      </c>
      <c r="T212" s="191" t="s">
        <v>218</v>
      </c>
      <c r="U212" s="165">
        <v>0</v>
      </c>
      <c r="V212" s="165">
        <f t="shared" si="41"/>
        <v>0</v>
      </c>
      <c r="W212" s="165"/>
      <c r="X212" s="165" t="s">
        <v>159</v>
      </c>
      <c r="Y212" s="154"/>
      <c r="Z212" s="154"/>
      <c r="AA212" s="154"/>
      <c r="AB212" s="154"/>
      <c r="AC212" s="154"/>
      <c r="AD212" s="154"/>
      <c r="AE212" s="154"/>
      <c r="AF212" s="154"/>
      <c r="AG212" s="154" t="s">
        <v>160</v>
      </c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4"/>
      <c r="AY212" s="154"/>
      <c r="AZ212" s="154"/>
      <c r="BA212" s="154"/>
      <c r="BB212" s="154"/>
      <c r="BC212" s="154"/>
      <c r="BD212" s="154"/>
      <c r="BE212" s="154"/>
      <c r="BF212" s="154"/>
      <c r="BG212" s="154"/>
      <c r="BH212" s="154"/>
    </row>
    <row r="213" spans="1:60" outlineLevel="1" x14ac:dyDescent="0.2">
      <c r="A213" s="177">
        <v>109</v>
      </c>
      <c r="B213" s="178" t="s">
        <v>455</v>
      </c>
      <c r="C213" s="194" t="s">
        <v>456</v>
      </c>
      <c r="D213" s="179" t="s">
        <v>186</v>
      </c>
      <c r="E213" s="180">
        <v>1.2</v>
      </c>
      <c r="F213" s="181"/>
      <c r="G213" s="182">
        <f t="shared" si="35"/>
        <v>0</v>
      </c>
      <c r="H213" s="181"/>
      <c r="I213" s="182">
        <f t="shared" si="36"/>
        <v>0</v>
      </c>
      <c r="J213" s="181"/>
      <c r="K213" s="182">
        <f t="shared" si="37"/>
        <v>0</v>
      </c>
      <c r="L213" s="182">
        <v>12</v>
      </c>
      <c r="M213" s="182">
        <f t="shared" si="38"/>
        <v>0</v>
      </c>
      <c r="N213" s="180">
        <v>0</v>
      </c>
      <c r="O213" s="180">
        <f t="shared" si="39"/>
        <v>0</v>
      </c>
      <c r="P213" s="180">
        <v>0</v>
      </c>
      <c r="Q213" s="180">
        <f t="shared" si="40"/>
        <v>0</v>
      </c>
      <c r="R213" s="182"/>
      <c r="S213" s="182" t="s">
        <v>210</v>
      </c>
      <c r="T213" s="183" t="s">
        <v>218</v>
      </c>
      <c r="U213" s="165">
        <v>0</v>
      </c>
      <c r="V213" s="165">
        <f t="shared" si="41"/>
        <v>0</v>
      </c>
      <c r="W213" s="165"/>
      <c r="X213" s="165" t="s">
        <v>159</v>
      </c>
      <c r="Y213" s="154"/>
      <c r="Z213" s="154"/>
      <c r="AA213" s="154"/>
      <c r="AB213" s="154"/>
      <c r="AC213" s="154"/>
      <c r="AD213" s="154"/>
      <c r="AE213" s="154"/>
      <c r="AF213" s="154"/>
      <c r="AG213" s="154" t="s">
        <v>289</v>
      </c>
      <c r="AH213" s="154"/>
      <c r="AI213" s="154"/>
      <c r="AJ213" s="154"/>
      <c r="AK213" s="154"/>
      <c r="AL213" s="154"/>
      <c r="AM213" s="154"/>
      <c r="AN213" s="154"/>
      <c r="AO213" s="154"/>
      <c r="AP213" s="154"/>
      <c r="AQ213" s="154"/>
      <c r="AR213" s="154"/>
      <c r="AS213" s="154"/>
      <c r="AT213" s="154"/>
      <c r="AU213" s="154"/>
      <c r="AV213" s="154"/>
      <c r="AW213" s="154"/>
      <c r="AX213" s="154"/>
      <c r="AY213" s="154"/>
      <c r="AZ213" s="154"/>
      <c r="BA213" s="154"/>
      <c r="BB213" s="154"/>
      <c r="BC213" s="154"/>
      <c r="BD213" s="154"/>
      <c r="BE213" s="154"/>
      <c r="BF213" s="154"/>
      <c r="BG213" s="154"/>
      <c r="BH213" s="154"/>
    </row>
    <row r="214" spans="1:60" outlineLevel="1" x14ac:dyDescent="0.2">
      <c r="A214" s="161"/>
      <c r="B214" s="162"/>
      <c r="C214" s="259" t="s">
        <v>457</v>
      </c>
      <c r="D214" s="260"/>
      <c r="E214" s="260"/>
      <c r="F214" s="260"/>
      <c r="G214" s="260"/>
      <c r="H214" s="165"/>
      <c r="I214" s="165"/>
      <c r="J214" s="165"/>
      <c r="K214" s="165"/>
      <c r="L214" s="165"/>
      <c r="M214" s="165"/>
      <c r="N214" s="164"/>
      <c r="O214" s="164"/>
      <c r="P214" s="164"/>
      <c r="Q214" s="164"/>
      <c r="R214" s="165"/>
      <c r="S214" s="165"/>
      <c r="T214" s="165"/>
      <c r="U214" s="165"/>
      <c r="V214" s="165"/>
      <c r="W214" s="165"/>
      <c r="X214" s="165"/>
      <c r="Y214" s="154"/>
      <c r="Z214" s="154"/>
      <c r="AA214" s="154"/>
      <c r="AB214" s="154"/>
      <c r="AC214" s="154"/>
      <c r="AD214" s="154"/>
      <c r="AE214" s="154"/>
      <c r="AF214" s="154"/>
      <c r="AG214" s="154" t="s">
        <v>174</v>
      </c>
      <c r="AH214" s="154"/>
      <c r="AI214" s="154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54"/>
      <c r="AT214" s="154"/>
      <c r="AU214" s="154"/>
      <c r="AV214" s="154"/>
      <c r="AW214" s="154"/>
      <c r="AX214" s="154"/>
      <c r="AY214" s="154"/>
      <c r="AZ214" s="154"/>
      <c r="BA214" s="154"/>
      <c r="BB214" s="154"/>
      <c r="BC214" s="154"/>
      <c r="BD214" s="154"/>
      <c r="BE214" s="154"/>
      <c r="BF214" s="154"/>
      <c r="BG214" s="154"/>
      <c r="BH214" s="154"/>
    </row>
    <row r="215" spans="1:60" outlineLevel="1" x14ac:dyDescent="0.2">
      <c r="A215" s="161"/>
      <c r="B215" s="162"/>
      <c r="C215" s="257" t="s">
        <v>458</v>
      </c>
      <c r="D215" s="258"/>
      <c r="E215" s="258"/>
      <c r="F215" s="258"/>
      <c r="G215" s="258"/>
      <c r="H215" s="165"/>
      <c r="I215" s="165"/>
      <c r="J215" s="165"/>
      <c r="K215" s="165"/>
      <c r="L215" s="165"/>
      <c r="M215" s="165"/>
      <c r="N215" s="164"/>
      <c r="O215" s="164"/>
      <c r="P215" s="164"/>
      <c r="Q215" s="164"/>
      <c r="R215" s="165"/>
      <c r="S215" s="165"/>
      <c r="T215" s="165"/>
      <c r="U215" s="165"/>
      <c r="V215" s="165"/>
      <c r="W215" s="165"/>
      <c r="X215" s="165"/>
      <c r="Y215" s="154"/>
      <c r="Z215" s="154"/>
      <c r="AA215" s="154"/>
      <c r="AB215" s="154"/>
      <c r="AC215" s="154"/>
      <c r="AD215" s="154"/>
      <c r="AE215" s="154"/>
      <c r="AF215" s="154"/>
      <c r="AG215" s="154" t="s">
        <v>174</v>
      </c>
      <c r="AH215" s="154"/>
      <c r="AI215" s="154"/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54"/>
      <c r="AT215" s="154"/>
      <c r="AU215" s="154"/>
      <c r="AV215" s="154"/>
      <c r="AW215" s="154"/>
      <c r="AX215" s="154"/>
      <c r="AY215" s="154"/>
      <c r="AZ215" s="154"/>
      <c r="BA215" s="154"/>
      <c r="BB215" s="154"/>
      <c r="BC215" s="154"/>
      <c r="BD215" s="154"/>
      <c r="BE215" s="154"/>
      <c r="BF215" s="154"/>
      <c r="BG215" s="154"/>
      <c r="BH215" s="154"/>
    </row>
    <row r="216" spans="1:60" outlineLevel="1" x14ac:dyDescent="0.2">
      <c r="A216" s="161"/>
      <c r="B216" s="162"/>
      <c r="C216" s="257" t="s">
        <v>459</v>
      </c>
      <c r="D216" s="258"/>
      <c r="E216" s="258"/>
      <c r="F216" s="258"/>
      <c r="G216" s="258"/>
      <c r="H216" s="165"/>
      <c r="I216" s="165"/>
      <c r="J216" s="165"/>
      <c r="K216" s="165"/>
      <c r="L216" s="165"/>
      <c r="M216" s="165"/>
      <c r="N216" s="164"/>
      <c r="O216" s="164"/>
      <c r="P216" s="164"/>
      <c r="Q216" s="164"/>
      <c r="R216" s="165"/>
      <c r="S216" s="165"/>
      <c r="T216" s="165"/>
      <c r="U216" s="165"/>
      <c r="V216" s="165"/>
      <c r="W216" s="165"/>
      <c r="X216" s="165"/>
      <c r="Y216" s="154"/>
      <c r="Z216" s="154"/>
      <c r="AA216" s="154"/>
      <c r="AB216" s="154"/>
      <c r="AC216" s="154"/>
      <c r="AD216" s="154"/>
      <c r="AE216" s="154"/>
      <c r="AF216" s="154"/>
      <c r="AG216" s="154" t="s">
        <v>174</v>
      </c>
      <c r="AH216" s="154"/>
      <c r="AI216" s="154"/>
      <c r="AJ216" s="154"/>
      <c r="AK216" s="154"/>
      <c r="AL216" s="154"/>
      <c r="AM216" s="154"/>
      <c r="AN216" s="154"/>
      <c r="AO216" s="154"/>
      <c r="AP216" s="154"/>
      <c r="AQ216" s="154"/>
      <c r="AR216" s="154"/>
      <c r="AS216" s="154"/>
      <c r="AT216" s="154"/>
      <c r="AU216" s="154"/>
      <c r="AV216" s="154"/>
      <c r="AW216" s="154"/>
      <c r="AX216" s="154"/>
      <c r="AY216" s="154"/>
      <c r="AZ216" s="154"/>
      <c r="BA216" s="154"/>
      <c r="BB216" s="154"/>
      <c r="BC216" s="154"/>
      <c r="BD216" s="154"/>
      <c r="BE216" s="154"/>
      <c r="BF216" s="154"/>
      <c r="BG216" s="154"/>
      <c r="BH216" s="154"/>
    </row>
    <row r="217" spans="1:60" outlineLevel="1" x14ac:dyDescent="0.2">
      <c r="A217" s="161"/>
      <c r="B217" s="162"/>
      <c r="C217" s="257" t="s">
        <v>460</v>
      </c>
      <c r="D217" s="258"/>
      <c r="E217" s="258"/>
      <c r="F217" s="258"/>
      <c r="G217" s="258"/>
      <c r="H217" s="165"/>
      <c r="I217" s="165"/>
      <c r="J217" s="165"/>
      <c r="K217" s="165"/>
      <c r="L217" s="165"/>
      <c r="M217" s="165"/>
      <c r="N217" s="164"/>
      <c r="O217" s="164"/>
      <c r="P217" s="164"/>
      <c r="Q217" s="164"/>
      <c r="R217" s="165"/>
      <c r="S217" s="165"/>
      <c r="T217" s="165"/>
      <c r="U217" s="165"/>
      <c r="V217" s="165"/>
      <c r="W217" s="165"/>
      <c r="X217" s="165"/>
      <c r="Y217" s="154"/>
      <c r="Z217" s="154"/>
      <c r="AA217" s="154"/>
      <c r="AB217" s="154"/>
      <c r="AC217" s="154"/>
      <c r="AD217" s="154"/>
      <c r="AE217" s="154"/>
      <c r="AF217" s="154"/>
      <c r="AG217" s="154" t="s">
        <v>174</v>
      </c>
      <c r="AH217" s="154"/>
      <c r="AI217" s="154"/>
      <c r="AJ217" s="154"/>
      <c r="AK217" s="154"/>
      <c r="AL217" s="154"/>
      <c r="AM217" s="154"/>
      <c r="AN217" s="154"/>
      <c r="AO217" s="154"/>
      <c r="AP217" s="154"/>
      <c r="AQ217" s="154"/>
      <c r="AR217" s="154"/>
      <c r="AS217" s="154"/>
      <c r="AT217" s="154"/>
      <c r="AU217" s="154"/>
      <c r="AV217" s="154"/>
      <c r="AW217" s="154"/>
      <c r="AX217" s="154"/>
      <c r="AY217" s="154"/>
      <c r="AZ217" s="154"/>
      <c r="BA217" s="154"/>
      <c r="BB217" s="154"/>
      <c r="BC217" s="154"/>
      <c r="BD217" s="154"/>
      <c r="BE217" s="154"/>
      <c r="BF217" s="154"/>
      <c r="BG217" s="154"/>
      <c r="BH217" s="154"/>
    </row>
    <row r="218" spans="1:60" outlineLevel="1" x14ac:dyDescent="0.2">
      <c r="A218" s="161"/>
      <c r="B218" s="162"/>
      <c r="C218" s="257" t="s">
        <v>461</v>
      </c>
      <c r="D218" s="258"/>
      <c r="E218" s="258"/>
      <c r="F218" s="258"/>
      <c r="G218" s="258"/>
      <c r="H218" s="165"/>
      <c r="I218" s="165"/>
      <c r="J218" s="165"/>
      <c r="K218" s="165"/>
      <c r="L218" s="165"/>
      <c r="M218" s="165"/>
      <c r="N218" s="164"/>
      <c r="O218" s="164"/>
      <c r="P218" s="164"/>
      <c r="Q218" s="164"/>
      <c r="R218" s="165"/>
      <c r="S218" s="165"/>
      <c r="T218" s="165"/>
      <c r="U218" s="165"/>
      <c r="V218" s="165"/>
      <c r="W218" s="165"/>
      <c r="X218" s="165"/>
      <c r="Y218" s="154"/>
      <c r="Z218" s="154"/>
      <c r="AA218" s="154"/>
      <c r="AB218" s="154"/>
      <c r="AC218" s="154"/>
      <c r="AD218" s="154"/>
      <c r="AE218" s="154"/>
      <c r="AF218" s="154"/>
      <c r="AG218" s="154" t="s">
        <v>174</v>
      </c>
      <c r="AH218" s="154"/>
      <c r="AI218" s="154"/>
      <c r="AJ218" s="154"/>
      <c r="AK218" s="154"/>
      <c r="AL218" s="154"/>
      <c r="AM218" s="154"/>
      <c r="AN218" s="154"/>
      <c r="AO218" s="154"/>
      <c r="AP218" s="154"/>
      <c r="AQ218" s="154"/>
      <c r="AR218" s="154"/>
      <c r="AS218" s="154"/>
      <c r="AT218" s="154"/>
      <c r="AU218" s="154"/>
      <c r="AV218" s="154"/>
      <c r="AW218" s="154"/>
      <c r="AX218" s="154"/>
      <c r="AY218" s="154"/>
      <c r="AZ218" s="154"/>
      <c r="BA218" s="154"/>
      <c r="BB218" s="154"/>
      <c r="BC218" s="154"/>
      <c r="BD218" s="154"/>
      <c r="BE218" s="154"/>
      <c r="BF218" s="154"/>
      <c r="BG218" s="154"/>
      <c r="BH218" s="154"/>
    </row>
    <row r="219" spans="1:60" outlineLevel="1" x14ac:dyDescent="0.2">
      <c r="A219" s="161"/>
      <c r="B219" s="162"/>
      <c r="C219" s="257" t="s">
        <v>462</v>
      </c>
      <c r="D219" s="258"/>
      <c r="E219" s="258"/>
      <c r="F219" s="258"/>
      <c r="G219" s="258"/>
      <c r="H219" s="165"/>
      <c r="I219" s="165"/>
      <c r="J219" s="165"/>
      <c r="K219" s="165"/>
      <c r="L219" s="165"/>
      <c r="M219" s="165"/>
      <c r="N219" s="164"/>
      <c r="O219" s="164"/>
      <c r="P219" s="164"/>
      <c r="Q219" s="164"/>
      <c r="R219" s="165"/>
      <c r="S219" s="165"/>
      <c r="T219" s="165"/>
      <c r="U219" s="165"/>
      <c r="V219" s="165"/>
      <c r="W219" s="165"/>
      <c r="X219" s="165"/>
      <c r="Y219" s="154"/>
      <c r="Z219" s="154"/>
      <c r="AA219" s="154"/>
      <c r="AB219" s="154"/>
      <c r="AC219" s="154"/>
      <c r="AD219" s="154"/>
      <c r="AE219" s="154"/>
      <c r="AF219" s="154"/>
      <c r="AG219" s="154" t="s">
        <v>174</v>
      </c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4"/>
      <c r="AY219" s="154"/>
      <c r="AZ219" s="154"/>
      <c r="BA219" s="154"/>
      <c r="BB219" s="154"/>
      <c r="BC219" s="154"/>
      <c r="BD219" s="154"/>
      <c r="BE219" s="154"/>
      <c r="BF219" s="154"/>
      <c r="BG219" s="154"/>
      <c r="BH219" s="154"/>
    </row>
    <row r="220" spans="1:60" outlineLevel="1" x14ac:dyDescent="0.2">
      <c r="A220" s="161"/>
      <c r="B220" s="162"/>
      <c r="C220" s="257" t="s">
        <v>463</v>
      </c>
      <c r="D220" s="258"/>
      <c r="E220" s="258"/>
      <c r="F220" s="258"/>
      <c r="G220" s="258"/>
      <c r="H220" s="165"/>
      <c r="I220" s="165"/>
      <c r="J220" s="165"/>
      <c r="K220" s="165"/>
      <c r="L220" s="165"/>
      <c r="M220" s="165"/>
      <c r="N220" s="164"/>
      <c r="O220" s="164"/>
      <c r="P220" s="164"/>
      <c r="Q220" s="164"/>
      <c r="R220" s="165"/>
      <c r="S220" s="165"/>
      <c r="T220" s="165"/>
      <c r="U220" s="165"/>
      <c r="V220" s="165"/>
      <c r="W220" s="165"/>
      <c r="X220" s="165"/>
      <c r="Y220" s="154"/>
      <c r="Z220" s="154"/>
      <c r="AA220" s="154"/>
      <c r="AB220" s="154"/>
      <c r="AC220" s="154"/>
      <c r="AD220" s="154"/>
      <c r="AE220" s="154"/>
      <c r="AF220" s="154"/>
      <c r="AG220" s="154" t="s">
        <v>174</v>
      </c>
      <c r="AH220" s="154"/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54"/>
      <c r="AT220" s="154"/>
      <c r="AU220" s="154"/>
      <c r="AV220" s="154"/>
      <c r="AW220" s="154"/>
      <c r="AX220" s="154"/>
      <c r="AY220" s="154"/>
      <c r="AZ220" s="154"/>
      <c r="BA220" s="154"/>
      <c r="BB220" s="154"/>
      <c r="BC220" s="154"/>
      <c r="BD220" s="154"/>
      <c r="BE220" s="154"/>
      <c r="BF220" s="154"/>
      <c r="BG220" s="154"/>
      <c r="BH220" s="154"/>
    </row>
    <row r="221" spans="1:60" outlineLevel="1" x14ac:dyDescent="0.2">
      <c r="A221" s="161"/>
      <c r="B221" s="162"/>
      <c r="C221" s="257" t="s">
        <v>464</v>
      </c>
      <c r="D221" s="258"/>
      <c r="E221" s="258"/>
      <c r="F221" s="258"/>
      <c r="G221" s="258"/>
      <c r="H221" s="165"/>
      <c r="I221" s="165"/>
      <c r="J221" s="165"/>
      <c r="K221" s="165"/>
      <c r="L221" s="165"/>
      <c r="M221" s="165"/>
      <c r="N221" s="164"/>
      <c r="O221" s="164"/>
      <c r="P221" s="164"/>
      <c r="Q221" s="164"/>
      <c r="R221" s="165"/>
      <c r="S221" s="165"/>
      <c r="T221" s="165"/>
      <c r="U221" s="165"/>
      <c r="V221" s="165"/>
      <c r="W221" s="165"/>
      <c r="X221" s="165"/>
      <c r="Y221" s="154"/>
      <c r="Z221" s="154"/>
      <c r="AA221" s="154"/>
      <c r="AB221" s="154"/>
      <c r="AC221" s="154"/>
      <c r="AD221" s="154"/>
      <c r="AE221" s="154"/>
      <c r="AF221" s="154"/>
      <c r="AG221" s="154" t="s">
        <v>174</v>
      </c>
      <c r="AH221" s="154"/>
      <c r="AI221" s="154"/>
      <c r="AJ221" s="154"/>
      <c r="AK221" s="154"/>
      <c r="AL221" s="154"/>
      <c r="AM221" s="154"/>
      <c r="AN221" s="154"/>
      <c r="AO221" s="154"/>
      <c r="AP221" s="154"/>
      <c r="AQ221" s="154"/>
      <c r="AR221" s="154"/>
      <c r="AS221" s="154"/>
      <c r="AT221" s="154"/>
      <c r="AU221" s="154"/>
      <c r="AV221" s="154"/>
      <c r="AW221" s="154"/>
      <c r="AX221" s="154"/>
      <c r="AY221" s="154"/>
      <c r="AZ221" s="154"/>
      <c r="BA221" s="154"/>
      <c r="BB221" s="154"/>
      <c r="BC221" s="154"/>
      <c r="BD221" s="154"/>
      <c r="BE221" s="154"/>
      <c r="BF221" s="154"/>
      <c r="BG221" s="154"/>
      <c r="BH221" s="154"/>
    </row>
    <row r="222" spans="1:60" outlineLevel="1" x14ac:dyDescent="0.2">
      <c r="A222" s="161"/>
      <c r="B222" s="162"/>
      <c r="C222" s="257" t="s">
        <v>465</v>
      </c>
      <c r="D222" s="258"/>
      <c r="E222" s="258"/>
      <c r="F222" s="258"/>
      <c r="G222" s="258"/>
      <c r="H222" s="165"/>
      <c r="I222" s="165"/>
      <c r="J222" s="165"/>
      <c r="K222" s="165"/>
      <c r="L222" s="165"/>
      <c r="M222" s="165"/>
      <c r="N222" s="164"/>
      <c r="O222" s="164"/>
      <c r="P222" s="164"/>
      <c r="Q222" s="164"/>
      <c r="R222" s="165"/>
      <c r="S222" s="165"/>
      <c r="T222" s="165"/>
      <c r="U222" s="165"/>
      <c r="V222" s="165"/>
      <c r="W222" s="165"/>
      <c r="X222" s="165"/>
      <c r="Y222" s="154"/>
      <c r="Z222" s="154"/>
      <c r="AA222" s="154"/>
      <c r="AB222" s="154"/>
      <c r="AC222" s="154"/>
      <c r="AD222" s="154"/>
      <c r="AE222" s="154"/>
      <c r="AF222" s="154"/>
      <c r="AG222" s="154" t="s">
        <v>174</v>
      </c>
      <c r="AH222" s="154"/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4"/>
      <c r="AV222" s="154"/>
      <c r="AW222" s="154"/>
      <c r="AX222" s="154"/>
      <c r="AY222" s="154"/>
      <c r="AZ222" s="154"/>
      <c r="BA222" s="154"/>
      <c r="BB222" s="154"/>
      <c r="BC222" s="154"/>
      <c r="BD222" s="154"/>
      <c r="BE222" s="154"/>
      <c r="BF222" s="154"/>
      <c r="BG222" s="154"/>
      <c r="BH222" s="154"/>
    </row>
    <row r="223" spans="1:60" outlineLevel="1" x14ac:dyDescent="0.2">
      <c r="A223" s="161"/>
      <c r="B223" s="162"/>
      <c r="C223" s="257" t="s">
        <v>466</v>
      </c>
      <c r="D223" s="258"/>
      <c r="E223" s="258"/>
      <c r="F223" s="258"/>
      <c r="G223" s="258"/>
      <c r="H223" s="165"/>
      <c r="I223" s="165"/>
      <c r="J223" s="165"/>
      <c r="K223" s="165"/>
      <c r="L223" s="165"/>
      <c r="M223" s="165"/>
      <c r="N223" s="164"/>
      <c r="O223" s="164"/>
      <c r="P223" s="164"/>
      <c r="Q223" s="164"/>
      <c r="R223" s="165"/>
      <c r="S223" s="165"/>
      <c r="T223" s="165"/>
      <c r="U223" s="165"/>
      <c r="V223" s="165"/>
      <c r="W223" s="165"/>
      <c r="X223" s="165"/>
      <c r="Y223" s="154"/>
      <c r="Z223" s="154"/>
      <c r="AA223" s="154"/>
      <c r="AB223" s="154"/>
      <c r="AC223" s="154"/>
      <c r="AD223" s="154"/>
      <c r="AE223" s="154"/>
      <c r="AF223" s="154"/>
      <c r="AG223" s="154" t="s">
        <v>174</v>
      </c>
      <c r="AH223" s="154"/>
      <c r="AI223" s="154"/>
      <c r="AJ223" s="154"/>
      <c r="AK223" s="154"/>
      <c r="AL223" s="154"/>
      <c r="AM223" s="154"/>
      <c r="AN223" s="154"/>
      <c r="AO223" s="154"/>
      <c r="AP223" s="154"/>
      <c r="AQ223" s="154"/>
      <c r="AR223" s="154"/>
      <c r="AS223" s="154"/>
      <c r="AT223" s="154"/>
      <c r="AU223" s="154"/>
      <c r="AV223" s="154"/>
      <c r="AW223" s="154"/>
      <c r="AX223" s="154"/>
      <c r="AY223" s="154"/>
      <c r="AZ223" s="154"/>
      <c r="BA223" s="154"/>
      <c r="BB223" s="154"/>
      <c r="BC223" s="154"/>
      <c r="BD223" s="154"/>
      <c r="BE223" s="154"/>
      <c r="BF223" s="154"/>
      <c r="BG223" s="154"/>
      <c r="BH223" s="154"/>
    </row>
    <row r="224" spans="1:60" ht="22.5" outlineLevel="1" x14ac:dyDescent="0.2">
      <c r="A224" s="185">
        <v>110</v>
      </c>
      <c r="B224" s="186" t="s">
        <v>467</v>
      </c>
      <c r="C224" s="196" t="s">
        <v>468</v>
      </c>
      <c r="D224" s="187" t="s">
        <v>156</v>
      </c>
      <c r="E224" s="188">
        <v>2</v>
      </c>
      <c r="F224" s="189"/>
      <c r="G224" s="190">
        <f t="shared" ref="G224:G229" si="42">ROUND(E224*F224,2)</f>
        <v>0</v>
      </c>
      <c r="H224" s="189"/>
      <c r="I224" s="190">
        <f t="shared" ref="I224:I229" si="43">ROUND(E224*H224,2)</f>
        <v>0</v>
      </c>
      <c r="J224" s="189"/>
      <c r="K224" s="190">
        <f t="shared" ref="K224:K229" si="44">ROUND(E224*J224,2)</f>
        <v>0</v>
      </c>
      <c r="L224" s="190">
        <v>12</v>
      </c>
      <c r="M224" s="190">
        <f t="shared" ref="M224:M229" si="45">G224*(1+L224/100)</f>
        <v>0</v>
      </c>
      <c r="N224" s="188">
        <v>0</v>
      </c>
      <c r="O224" s="188">
        <f t="shared" ref="O224:O229" si="46">ROUND(E224*N224,2)</f>
        <v>0</v>
      </c>
      <c r="P224" s="188">
        <v>0</v>
      </c>
      <c r="Q224" s="188">
        <f t="shared" ref="Q224:Q229" si="47">ROUND(E224*P224,2)</f>
        <v>0</v>
      </c>
      <c r="R224" s="190"/>
      <c r="S224" s="190" t="s">
        <v>210</v>
      </c>
      <c r="T224" s="191" t="s">
        <v>218</v>
      </c>
      <c r="U224" s="165">
        <v>0</v>
      </c>
      <c r="V224" s="165">
        <f t="shared" ref="V224:V229" si="48">ROUND(E224*U224,2)</f>
        <v>0</v>
      </c>
      <c r="W224" s="165"/>
      <c r="X224" s="165" t="s">
        <v>159</v>
      </c>
      <c r="Y224" s="154"/>
      <c r="Z224" s="154"/>
      <c r="AA224" s="154"/>
      <c r="AB224" s="154"/>
      <c r="AC224" s="154"/>
      <c r="AD224" s="154"/>
      <c r="AE224" s="154"/>
      <c r="AF224" s="154"/>
      <c r="AG224" s="154" t="s">
        <v>160</v>
      </c>
      <c r="AH224" s="154"/>
      <c r="AI224" s="154"/>
      <c r="AJ224" s="154"/>
      <c r="AK224" s="154"/>
      <c r="AL224" s="154"/>
      <c r="AM224" s="154"/>
      <c r="AN224" s="154"/>
      <c r="AO224" s="154"/>
      <c r="AP224" s="154"/>
      <c r="AQ224" s="154"/>
      <c r="AR224" s="154"/>
      <c r="AS224" s="154"/>
      <c r="AT224" s="154"/>
      <c r="AU224" s="154"/>
      <c r="AV224" s="154"/>
      <c r="AW224" s="154"/>
      <c r="AX224" s="154"/>
      <c r="AY224" s="154"/>
      <c r="AZ224" s="154"/>
      <c r="BA224" s="154"/>
      <c r="BB224" s="154"/>
      <c r="BC224" s="154"/>
      <c r="BD224" s="154"/>
      <c r="BE224" s="154"/>
      <c r="BF224" s="154"/>
      <c r="BG224" s="154"/>
      <c r="BH224" s="154"/>
    </row>
    <row r="225" spans="1:60" outlineLevel="1" x14ac:dyDescent="0.2">
      <c r="A225" s="185">
        <v>111</v>
      </c>
      <c r="B225" s="186" t="s">
        <v>469</v>
      </c>
      <c r="C225" s="196" t="s">
        <v>470</v>
      </c>
      <c r="D225" s="187" t="s">
        <v>156</v>
      </c>
      <c r="E225" s="188">
        <v>1</v>
      </c>
      <c r="F225" s="189"/>
      <c r="G225" s="190">
        <f t="shared" si="42"/>
        <v>0</v>
      </c>
      <c r="H225" s="189"/>
      <c r="I225" s="190">
        <f t="shared" si="43"/>
        <v>0</v>
      </c>
      <c r="J225" s="189"/>
      <c r="K225" s="190">
        <f t="shared" si="44"/>
        <v>0</v>
      </c>
      <c r="L225" s="190">
        <v>12</v>
      </c>
      <c r="M225" s="190">
        <f t="shared" si="45"/>
        <v>0</v>
      </c>
      <c r="N225" s="188">
        <v>0</v>
      </c>
      <c r="O225" s="188">
        <f t="shared" si="46"/>
        <v>0</v>
      </c>
      <c r="P225" s="188">
        <v>0</v>
      </c>
      <c r="Q225" s="188">
        <f t="shared" si="47"/>
        <v>0</v>
      </c>
      <c r="R225" s="190"/>
      <c r="S225" s="190" t="s">
        <v>210</v>
      </c>
      <c r="T225" s="191" t="s">
        <v>218</v>
      </c>
      <c r="U225" s="165">
        <v>0</v>
      </c>
      <c r="V225" s="165">
        <f t="shared" si="48"/>
        <v>0</v>
      </c>
      <c r="W225" s="165"/>
      <c r="X225" s="165" t="s">
        <v>159</v>
      </c>
      <c r="Y225" s="154"/>
      <c r="Z225" s="154"/>
      <c r="AA225" s="154"/>
      <c r="AB225" s="154"/>
      <c r="AC225" s="154"/>
      <c r="AD225" s="154"/>
      <c r="AE225" s="154"/>
      <c r="AF225" s="154"/>
      <c r="AG225" s="154" t="s">
        <v>160</v>
      </c>
      <c r="AH225" s="154"/>
      <c r="AI225" s="154"/>
      <c r="AJ225" s="154"/>
      <c r="AK225" s="154"/>
      <c r="AL225" s="154"/>
      <c r="AM225" s="154"/>
      <c r="AN225" s="154"/>
      <c r="AO225" s="154"/>
      <c r="AP225" s="154"/>
      <c r="AQ225" s="154"/>
      <c r="AR225" s="154"/>
      <c r="AS225" s="154"/>
      <c r="AT225" s="154"/>
      <c r="AU225" s="154"/>
      <c r="AV225" s="154"/>
      <c r="AW225" s="154"/>
      <c r="AX225" s="154"/>
      <c r="AY225" s="154"/>
      <c r="AZ225" s="154"/>
      <c r="BA225" s="154"/>
      <c r="BB225" s="154"/>
      <c r="BC225" s="154"/>
      <c r="BD225" s="154"/>
      <c r="BE225" s="154"/>
      <c r="BF225" s="154"/>
      <c r="BG225" s="154"/>
      <c r="BH225" s="154"/>
    </row>
    <row r="226" spans="1:60" outlineLevel="1" x14ac:dyDescent="0.2">
      <c r="A226" s="185">
        <v>112</v>
      </c>
      <c r="B226" s="186" t="s">
        <v>471</v>
      </c>
      <c r="C226" s="196" t="s">
        <v>472</v>
      </c>
      <c r="D226" s="187" t="s">
        <v>156</v>
      </c>
      <c r="E226" s="188">
        <v>2</v>
      </c>
      <c r="F226" s="189"/>
      <c r="G226" s="190">
        <f t="shared" si="42"/>
        <v>0</v>
      </c>
      <c r="H226" s="189"/>
      <c r="I226" s="190">
        <f t="shared" si="43"/>
        <v>0</v>
      </c>
      <c r="J226" s="189"/>
      <c r="K226" s="190">
        <f t="shared" si="44"/>
        <v>0</v>
      </c>
      <c r="L226" s="190">
        <v>12</v>
      </c>
      <c r="M226" s="190">
        <f t="shared" si="45"/>
        <v>0</v>
      </c>
      <c r="N226" s="188">
        <v>0.02</v>
      </c>
      <c r="O226" s="188">
        <f t="shared" si="46"/>
        <v>0.04</v>
      </c>
      <c r="P226" s="188">
        <v>0</v>
      </c>
      <c r="Q226" s="188">
        <f t="shared" si="47"/>
        <v>0</v>
      </c>
      <c r="R226" s="190"/>
      <c r="S226" s="190" t="s">
        <v>210</v>
      </c>
      <c r="T226" s="191" t="s">
        <v>218</v>
      </c>
      <c r="U226" s="165">
        <v>0</v>
      </c>
      <c r="V226" s="165">
        <f t="shared" si="48"/>
        <v>0</v>
      </c>
      <c r="W226" s="165"/>
      <c r="X226" s="165" t="s">
        <v>473</v>
      </c>
      <c r="Y226" s="154"/>
      <c r="Z226" s="154"/>
      <c r="AA226" s="154"/>
      <c r="AB226" s="154"/>
      <c r="AC226" s="154"/>
      <c r="AD226" s="154"/>
      <c r="AE226" s="154"/>
      <c r="AF226" s="154"/>
      <c r="AG226" s="154" t="s">
        <v>474</v>
      </c>
      <c r="AH226" s="154"/>
      <c r="AI226" s="154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4"/>
      <c r="AV226" s="154"/>
      <c r="AW226" s="154"/>
      <c r="AX226" s="154"/>
      <c r="AY226" s="154"/>
      <c r="AZ226" s="154"/>
      <c r="BA226" s="154"/>
      <c r="BB226" s="154"/>
      <c r="BC226" s="154"/>
      <c r="BD226" s="154"/>
      <c r="BE226" s="154"/>
      <c r="BF226" s="154"/>
      <c r="BG226" s="154"/>
      <c r="BH226" s="154"/>
    </row>
    <row r="227" spans="1:60" ht="22.5" outlineLevel="1" x14ac:dyDescent="0.2">
      <c r="A227" s="185">
        <v>113</v>
      </c>
      <c r="B227" s="186" t="s">
        <v>475</v>
      </c>
      <c r="C227" s="196" t="s">
        <v>476</v>
      </c>
      <c r="D227" s="187" t="s">
        <v>156</v>
      </c>
      <c r="E227" s="188">
        <v>1</v>
      </c>
      <c r="F227" s="189"/>
      <c r="G227" s="190">
        <f t="shared" si="42"/>
        <v>0</v>
      </c>
      <c r="H227" s="189"/>
      <c r="I227" s="190">
        <f t="shared" si="43"/>
        <v>0</v>
      </c>
      <c r="J227" s="189"/>
      <c r="K227" s="190">
        <f t="shared" si="44"/>
        <v>0</v>
      </c>
      <c r="L227" s="190">
        <v>12</v>
      </c>
      <c r="M227" s="190">
        <f t="shared" si="45"/>
        <v>0</v>
      </c>
      <c r="N227" s="188">
        <v>1.2999999999999999E-2</v>
      </c>
      <c r="O227" s="188">
        <f t="shared" si="46"/>
        <v>0.01</v>
      </c>
      <c r="P227" s="188">
        <v>0</v>
      </c>
      <c r="Q227" s="188">
        <f t="shared" si="47"/>
        <v>0</v>
      </c>
      <c r="R227" s="190" t="s">
        <v>381</v>
      </c>
      <c r="S227" s="190" t="s">
        <v>158</v>
      </c>
      <c r="T227" s="191" t="s">
        <v>218</v>
      </c>
      <c r="U227" s="165">
        <v>0</v>
      </c>
      <c r="V227" s="165">
        <f t="shared" si="48"/>
        <v>0</v>
      </c>
      <c r="W227" s="165"/>
      <c r="X227" s="165" t="s">
        <v>377</v>
      </c>
      <c r="Y227" s="154"/>
      <c r="Z227" s="154"/>
      <c r="AA227" s="154"/>
      <c r="AB227" s="154"/>
      <c r="AC227" s="154"/>
      <c r="AD227" s="154"/>
      <c r="AE227" s="154"/>
      <c r="AF227" s="154"/>
      <c r="AG227" s="154" t="s">
        <v>378</v>
      </c>
      <c r="AH227" s="154"/>
      <c r="AI227" s="154"/>
      <c r="AJ227" s="154"/>
      <c r="AK227" s="154"/>
      <c r="AL227" s="154"/>
      <c r="AM227" s="154"/>
      <c r="AN227" s="154"/>
      <c r="AO227" s="154"/>
      <c r="AP227" s="154"/>
      <c r="AQ227" s="154"/>
      <c r="AR227" s="154"/>
      <c r="AS227" s="154"/>
      <c r="AT227" s="154"/>
      <c r="AU227" s="154"/>
      <c r="AV227" s="154"/>
      <c r="AW227" s="154"/>
      <c r="AX227" s="154"/>
      <c r="AY227" s="154"/>
      <c r="AZ227" s="154"/>
      <c r="BA227" s="154"/>
      <c r="BB227" s="154"/>
      <c r="BC227" s="154"/>
      <c r="BD227" s="154"/>
      <c r="BE227" s="154"/>
      <c r="BF227" s="154"/>
      <c r="BG227" s="154"/>
      <c r="BH227" s="154"/>
    </row>
    <row r="228" spans="1:60" ht="22.5" outlineLevel="1" x14ac:dyDescent="0.2">
      <c r="A228" s="177">
        <v>114</v>
      </c>
      <c r="B228" s="178" t="s">
        <v>477</v>
      </c>
      <c r="C228" s="194" t="s">
        <v>478</v>
      </c>
      <c r="D228" s="179" t="s">
        <v>156</v>
      </c>
      <c r="E228" s="180">
        <v>1</v>
      </c>
      <c r="F228" s="181"/>
      <c r="G228" s="182">
        <f t="shared" si="42"/>
        <v>0</v>
      </c>
      <c r="H228" s="181"/>
      <c r="I228" s="182">
        <f t="shared" si="43"/>
        <v>0</v>
      </c>
      <c r="J228" s="181"/>
      <c r="K228" s="182">
        <f t="shared" si="44"/>
        <v>0</v>
      </c>
      <c r="L228" s="182">
        <v>12</v>
      </c>
      <c r="M228" s="182">
        <f t="shared" si="45"/>
        <v>0</v>
      </c>
      <c r="N228" s="180">
        <v>1.2999999999999999E-2</v>
      </c>
      <c r="O228" s="180">
        <f t="shared" si="46"/>
        <v>0.01</v>
      </c>
      <c r="P228" s="180">
        <v>0</v>
      </c>
      <c r="Q228" s="180">
        <f t="shared" si="47"/>
        <v>0</v>
      </c>
      <c r="R228" s="182"/>
      <c r="S228" s="182" t="s">
        <v>210</v>
      </c>
      <c r="T228" s="183" t="s">
        <v>218</v>
      </c>
      <c r="U228" s="165">
        <v>0</v>
      </c>
      <c r="V228" s="165">
        <f t="shared" si="48"/>
        <v>0</v>
      </c>
      <c r="W228" s="165"/>
      <c r="X228" s="165" t="s">
        <v>377</v>
      </c>
      <c r="Y228" s="154"/>
      <c r="Z228" s="154"/>
      <c r="AA228" s="154"/>
      <c r="AB228" s="154"/>
      <c r="AC228" s="154"/>
      <c r="AD228" s="154"/>
      <c r="AE228" s="154"/>
      <c r="AF228" s="154"/>
      <c r="AG228" s="154" t="s">
        <v>378</v>
      </c>
      <c r="AH228" s="154"/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4"/>
      <c r="AV228" s="154"/>
      <c r="AW228" s="154"/>
      <c r="AX228" s="154"/>
      <c r="AY228" s="154"/>
      <c r="AZ228" s="154"/>
      <c r="BA228" s="154"/>
      <c r="BB228" s="154"/>
      <c r="BC228" s="154"/>
      <c r="BD228" s="154"/>
      <c r="BE228" s="154"/>
      <c r="BF228" s="154"/>
      <c r="BG228" s="154"/>
      <c r="BH228" s="154"/>
    </row>
    <row r="229" spans="1:60" outlineLevel="1" x14ac:dyDescent="0.2">
      <c r="A229" s="161">
        <v>115</v>
      </c>
      <c r="B229" s="162" t="s">
        <v>479</v>
      </c>
      <c r="C229" s="197" t="s">
        <v>480</v>
      </c>
      <c r="D229" s="163" t="s">
        <v>0</v>
      </c>
      <c r="E229" s="192"/>
      <c r="F229" s="166"/>
      <c r="G229" s="165">
        <f t="shared" si="42"/>
        <v>0</v>
      </c>
      <c r="H229" s="166"/>
      <c r="I229" s="165">
        <f t="shared" si="43"/>
        <v>0</v>
      </c>
      <c r="J229" s="166"/>
      <c r="K229" s="165">
        <f t="shared" si="44"/>
        <v>0</v>
      </c>
      <c r="L229" s="165">
        <v>12</v>
      </c>
      <c r="M229" s="165">
        <f t="shared" si="45"/>
        <v>0</v>
      </c>
      <c r="N229" s="164">
        <v>0</v>
      </c>
      <c r="O229" s="164">
        <f t="shared" si="46"/>
        <v>0</v>
      </c>
      <c r="P229" s="164">
        <v>0</v>
      </c>
      <c r="Q229" s="164">
        <f t="shared" si="47"/>
        <v>0</v>
      </c>
      <c r="R229" s="165" t="s">
        <v>444</v>
      </c>
      <c r="S229" s="165" t="s">
        <v>158</v>
      </c>
      <c r="T229" s="165" t="s">
        <v>158</v>
      </c>
      <c r="U229" s="165">
        <v>0</v>
      </c>
      <c r="V229" s="165">
        <f t="shared" si="48"/>
        <v>0</v>
      </c>
      <c r="W229" s="165"/>
      <c r="X229" s="165" t="s">
        <v>283</v>
      </c>
      <c r="Y229" s="154"/>
      <c r="Z229" s="154"/>
      <c r="AA229" s="154"/>
      <c r="AB229" s="154"/>
      <c r="AC229" s="154"/>
      <c r="AD229" s="154"/>
      <c r="AE229" s="154"/>
      <c r="AF229" s="154"/>
      <c r="AG229" s="154" t="s">
        <v>284</v>
      </c>
      <c r="AH229" s="154"/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4"/>
      <c r="AV229" s="154"/>
      <c r="AW229" s="154"/>
      <c r="AX229" s="154"/>
      <c r="AY229" s="154"/>
      <c r="AZ229" s="154"/>
      <c r="BA229" s="154"/>
      <c r="BB229" s="154"/>
      <c r="BC229" s="154"/>
      <c r="BD229" s="154"/>
      <c r="BE229" s="154"/>
      <c r="BF229" s="154"/>
      <c r="BG229" s="154"/>
      <c r="BH229" s="154"/>
    </row>
    <row r="230" spans="1:60" outlineLevel="1" x14ac:dyDescent="0.2">
      <c r="A230" s="161"/>
      <c r="B230" s="162"/>
      <c r="C230" s="263" t="s">
        <v>441</v>
      </c>
      <c r="D230" s="264"/>
      <c r="E230" s="264"/>
      <c r="F230" s="264"/>
      <c r="G230" s="264"/>
      <c r="H230" s="165"/>
      <c r="I230" s="165"/>
      <c r="J230" s="165"/>
      <c r="K230" s="165"/>
      <c r="L230" s="165"/>
      <c r="M230" s="165"/>
      <c r="N230" s="164"/>
      <c r="O230" s="164"/>
      <c r="P230" s="164"/>
      <c r="Q230" s="164"/>
      <c r="R230" s="165"/>
      <c r="S230" s="165"/>
      <c r="T230" s="165"/>
      <c r="U230" s="165"/>
      <c r="V230" s="165"/>
      <c r="W230" s="165"/>
      <c r="X230" s="165"/>
      <c r="Y230" s="154"/>
      <c r="Z230" s="154"/>
      <c r="AA230" s="154"/>
      <c r="AB230" s="154"/>
      <c r="AC230" s="154"/>
      <c r="AD230" s="154"/>
      <c r="AE230" s="154"/>
      <c r="AF230" s="154"/>
      <c r="AG230" s="154" t="s">
        <v>162</v>
      </c>
      <c r="AH230" s="154"/>
      <c r="AI230" s="154"/>
      <c r="AJ230" s="154"/>
      <c r="AK230" s="154"/>
      <c r="AL230" s="154"/>
      <c r="AM230" s="154"/>
      <c r="AN230" s="154"/>
      <c r="AO230" s="154"/>
      <c r="AP230" s="154"/>
      <c r="AQ230" s="154"/>
      <c r="AR230" s="154"/>
      <c r="AS230" s="154"/>
      <c r="AT230" s="154"/>
      <c r="AU230" s="154"/>
      <c r="AV230" s="154"/>
      <c r="AW230" s="154"/>
      <c r="AX230" s="154"/>
      <c r="AY230" s="154"/>
      <c r="AZ230" s="154"/>
      <c r="BA230" s="154"/>
      <c r="BB230" s="154"/>
      <c r="BC230" s="154"/>
      <c r="BD230" s="154"/>
      <c r="BE230" s="154"/>
      <c r="BF230" s="154"/>
      <c r="BG230" s="154"/>
      <c r="BH230" s="154"/>
    </row>
    <row r="231" spans="1:60" x14ac:dyDescent="0.2">
      <c r="A231" s="170" t="s">
        <v>152</v>
      </c>
      <c r="B231" s="171" t="s">
        <v>105</v>
      </c>
      <c r="C231" s="193" t="s">
        <v>106</v>
      </c>
      <c r="D231" s="172"/>
      <c r="E231" s="173"/>
      <c r="F231" s="174"/>
      <c r="G231" s="174">
        <f>SUMIF(AG232:AG258,"&lt;&gt;NOR",G232:G258)</f>
        <v>0</v>
      </c>
      <c r="H231" s="174"/>
      <c r="I231" s="174">
        <f>SUM(I232:I258)</f>
        <v>0</v>
      </c>
      <c r="J231" s="174"/>
      <c r="K231" s="174">
        <f>SUM(K232:K258)</f>
        <v>0</v>
      </c>
      <c r="L231" s="174"/>
      <c r="M231" s="174">
        <f>SUM(M232:M258)</f>
        <v>0</v>
      </c>
      <c r="N231" s="173"/>
      <c r="O231" s="173">
        <f>SUM(O232:O258)</f>
        <v>0.04</v>
      </c>
      <c r="P231" s="173"/>
      <c r="Q231" s="173">
        <f>SUM(Q232:Q258)</f>
        <v>0</v>
      </c>
      <c r="R231" s="174"/>
      <c r="S231" s="174"/>
      <c r="T231" s="175"/>
      <c r="U231" s="169"/>
      <c r="V231" s="169">
        <f>SUM(V232:V258)</f>
        <v>9.6</v>
      </c>
      <c r="W231" s="169"/>
      <c r="X231" s="169"/>
      <c r="AG231" t="s">
        <v>153</v>
      </c>
    </row>
    <row r="232" spans="1:60" ht="22.5" outlineLevel="1" x14ac:dyDescent="0.2">
      <c r="A232" s="177">
        <v>116</v>
      </c>
      <c r="B232" s="178" t="s">
        <v>481</v>
      </c>
      <c r="C232" s="194" t="s">
        <v>482</v>
      </c>
      <c r="D232" s="179" t="s">
        <v>165</v>
      </c>
      <c r="E232" s="180">
        <v>5.49</v>
      </c>
      <c r="F232" s="181"/>
      <c r="G232" s="182">
        <f>ROUND(E232*F232,2)</f>
        <v>0</v>
      </c>
      <c r="H232" s="181"/>
      <c r="I232" s="182">
        <f>ROUND(E232*H232,2)</f>
        <v>0</v>
      </c>
      <c r="J232" s="181"/>
      <c r="K232" s="182">
        <f>ROUND(E232*J232,2)</f>
        <v>0</v>
      </c>
      <c r="L232" s="182">
        <v>12</v>
      </c>
      <c r="M232" s="182">
        <f>G232*(1+L232/100)</f>
        <v>0</v>
      </c>
      <c r="N232" s="180">
        <v>0</v>
      </c>
      <c r="O232" s="180">
        <f>ROUND(E232*N232,2)</f>
        <v>0</v>
      </c>
      <c r="P232" s="180">
        <v>0</v>
      </c>
      <c r="Q232" s="180">
        <f>ROUND(E232*P232,2)</f>
        <v>0</v>
      </c>
      <c r="R232" s="182" t="s">
        <v>483</v>
      </c>
      <c r="S232" s="182" t="s">
        <v>158</v>
      </c>
      <c r="T232" s="183" t="s">
        <v>158</v>
      </c>
      <c r="U232" s="165">
        <v>0.02</v>
      </c>
      <c r="V232" s="165">
        <f>ROUND(E232*U232,2)</f>
        <v>0.11</v>
      </c>
      <c r="W232" s="165"/>
      <c r="X232" s="165" t="s">
        <v>159</v>
      </c>
      <c r="Y232" s="154"/>
      <c r="Z232" s="154"/>
      <c r="AA232" s="154"/>
      <c r="AB232" s="154"/>
      <c r="AC232" s="154"/>
      <c r="AD232" s="154"/>
      <c r="AE232" s="154"/>
      <c r="AF232" s="154"/>
      <c r="AG232" s="154" t="s">
        <v>289</v>
      </c>
      <c r="AH232" s="154"/>
      <c r="AI232" s="154"/>
      <c r="AJ232" s="154"/>
      <c r="AK232" s="154"/>
      <c r="AL232" s="154"/>
      <c r="AM232" s="154"/>
      <c r="AN232" s="154"/>
      <c r="AO232" s="154"/>
      <c r="AP232" s="154"/>
      <c r="AQ232" s="154"/>
      <c r="AR232" s="154"/>
      <c r="AS232" s="154"/>
      <c r="AT232" s="154"/>
      <c r="AU232" s="154"/>
      <c r="AV232" s="154"/>
      <c r="AW232" s="154"/>
      <c r="AX232" s="154"/>
      <c r="AY232" s="154"/>
      <c r="AZ232" s="154"/>
      <c r="BA232" s="154"/>
      <c r="BB232" s="154"/>
      <c r="BC232" s="154"/>
      <c r="BD232" s="154"/>
      <c r="BE232" s="154"/>
      <c r="BF232" s="154"/>
      <c r="BG232" s="154"/>
      <c r="BH232" s="154"/>
    </row>
    <row r="233" spans="1:60" outlineLevel="1" x14ac:dyDescent="0.2">
      <c r="A233" s="161"/>
      <c r="B233" s="162"/>
      <c r="C233" s="195" t="s">
        <v>290</v>
      </c>
      <c r="D233" s="167"/>
      <c r="E233" s="168">
        <v>3.02</v>
      </c>
      <c r="F233" s="165"/>
      <c r="G233" s="165"/>
      <c r="H233" s="165"/>
      <c r="I233" s="165"/>
      <c r="J233" s="165"/>
      <c r="K233" s="165"/>
      <c r="L233" s="165"/>
      <c r="M233" s="165"/>
      <c r="N233" s="164"/>
      <c r="O233" s="164"/>
      <c r="P233" s="164"/>
      <c r="Q233" s="164"/>
      <c r="R233" s="165"/>
      <c r="S233" s="165"/>
      <c r="T233" s="165"/>
      <c r="U233" s="165"/>
      <c r="V233" s="165"/>
      <c r="W233" s="165"/>
      <c r="X233" s="165"/>
      <c r="Y233" s="154"/>
      <c r="Z233" s="154"/>
      <c r="AA233" s="154"/>
      <c r="AB233" s="154"/>
      <c r="AC233" s="154"/>
      <c r="AD233" s="154"/>
      <c r="AE233" s="154"/>
      <c r="AF233" s="154"/>
      <c r="AG233" s="154" t="s">
        <v>169</v>
      </c>
      <c r="AH233" s="154">
        <v>0</v>
      </c>
      <c r="AI233" s="154"/>
      <c r="AJ233" s="154"/>
      <c r="AK233" s="154"/>
      <c r="AL233" s="154"/>
      <c r="AM233" s="154"/>
      <c r="AN233" s="154"/>
      <c r="AO233" s="154"/>
      <c r="AP233" s="154"/>
      <c r="AQ233" s="154"/>
      <c r="AR233" s="154"/>
      <c r="AS233" s="154"/>
      <c r="AT233" s="154"/>
      <c r="AU233" s="154"/>
      <c r="AV233" s="154"/>
      <c r="AW233" s="154"/>
      <c r="AX233" s="154"/>
      <c r="AY233" s="154"/>
      <c r="AZ233" s="154"/>
      <c r="BA233" s="154"/>
      <c r="BB233" s="154"/>
      <c r="BC233" s="154"/>
      <c r="BD233" s="154"/>
      <c r="BE233" s="154"/>
      <c r="BF233" s="154"/>
      <c r="BG233" s="154"/>
      <c r="BH233" s="154"/>
    </row>
    <row r="234" spans="1:60" outlineLevel="1" x14ac:dyDescent="0.2">
      <c r="A234" s="161"/>
      <c r="B234" s="162"/>
      <c r="C234" s="195" t="s">
        <v>484</v>
      </c>
      <c r="D234" s="167"/>
      <c r="E234" s="168">
        <v>2.4700000000000002</v>
      </c>
      <c r="F234" s="165"/>
      <c r="G234" s="165"/>
      <c r="H234" s="165"/>
      <c r="I234" s="165"/>
      <c r="J234" s="165"/>
      <c r="K234" s="165"/>
      <c r="L234" s="165"/>
      <c r="M234" s="165"/>
      <c r="N234" s="164"/>
      <c r="O234" s="164"/>
      <c r="P234" s="164"/>
      <c r="Q234" s="164"/>
      <c r="R234" s="165"/>
      <c r="S234" s="165"/>
      <c r="T234" s="165"/>
      <c r="U234" s="165"/>
      <c r="V234" s="165"/>
      <c r="W234" s="165"/>
      <c r="X234" s="165"/>
      <c r="Y234" s="154"/>
      <c r="Z234" s="154"/>
      <c r="AA234" s="154"/>
      <c r="AB234" s="154"/>
      <c r="AC234" s="154"/>
      <c r="AD234" s="154"/>
      <c r="AE234" s="154"/>
      <c r="AF234" s="154"/>
      <c r="AG234" s="154" t="s">
        <v>169</v>
      </c>
      <c r="AH234" s="154">
        <v>0</v>
      </c>
      <c r="AI234" s="154"/>
      <c r="AJ234" s="154"/>
      <c r="AK234" s="154"/>
      <c r="AL234" s="154"/>
      <c r="AM234" s="154"/>
      <c r="AN234" s="154"/>
      <c r="AO234" s="154"/>
      <c r="AP234" s="154"/>
      <c r="AQ234" s="154"/>
      <c r="AR234" s="154"/>
      <c r="AS234" s="154"/>
      <c r="AT234" s="154"/>
      <c r="AU234" s="154"/>
      <c r="AV234" s="154"/>
      <c r="AW234" s="154"/>
      <c r="AX234" s="154"/>
      <c r="AY234" s="154"/>
      <c r="AZ234" s="154"/>
      <c r="BA234" s="154"/>
      <c r="BB234" s="154"/>
      <c r="BC234" s="154"/>
      <c r="BD234" s="154"/>
      <c r="BE234" s="154"/>
      <c r="BF234" s="154"/>
      <c r="BG234" s="154"/>
      <c r="BH234" s="154"/>
    </row>
    <row r="235" spans="1:60" outlineLevel="1" x14ac:dyDescent="0.2">
      <c r="A235" s="185">
        <v>117</v>
      </c>
      <c r="B235" s="186" t="s">
        <v>485</v>
      </c>
      <c r="C235" s="196" t="s">
        <v>486</v>
      </c>
      <c r="D235" s="187" t="s">
        <v>165</v>
      </c>
      <c r="E235" s="188">
        <v>5.49</v>
      </c>
      <c r="F235" s="189"/>
      <c r="G235" s="190">
        <f>ROUND(E235*F235,2)</f>
        <v>0</v>
      </c>
      <c r="H235" s="189"/>
      <c r="I235" s="190">
        <f>ROUND(E235*H235,2)</f>
        <v>0</v>
      </c>
      <c r="J235" s="189"/>
      <c r="K235" s="190">
        <f>ROUND(E235*J235,2)</f>
        <v>0</v>
      </c>
      <c r="L235" s="190">
        <v>12</v>
      </c>
      <c r="M235" s="190">
        <f>G235*(1+L235/100)</f>
        <v>0</v>
      </c>
      <c r="N235" s="188">
        <v>2.1000000000000001E-4</v>
      </c>
      <c r="O235" s="188">
        <f>ROUND(E235*N235,2)</f>
        <v>0</v>
      </c>
      <c r="P235" s="188">
        <v>0</v>
      </c>
      <c r="Q235" s="188">
        <f>ROUND(E235*P235,2)</f>
        <v>0</v>
      </c>
      <c r="R235" s="190" t="s">
        <v>483</v>
      </c>
      <c r="S235" s="190" t="s">
        <v>158</v>
      </c>
      <c r="T235" s="191" t="s">
        <v>158</v>
      </c>
      <c r="U235" s="165">
        <v>0.05</v>
      </c>
      <c r="V235" s="165">
        <f>ROUND(E235*U235,2)</f>
        <v>0.27</v>
      </c>
      <c r="W235" s="165"/>
      <c r="X235" s="165" t="s">
        <v>159</v>
      </c>
      <c r="Y235" s="154"/>
      <c r="Z235" s="154"/>
      <c r="AA235" s="154"/>
      <c r="AB235" s="154"/>
      <c r="AC235" s="154"/>
      <c r="AD235" s="154"/>
      <c r="AE235" s="154"/>
      <c r="AF235" s="154"/>
      <c r="AG235" s="154" t="s">
        <v>289</v>
      </c>
      <c r="AH235" s="154"/>
      <c r="AI235" s="154"/>
      <c r="AJ235" s="154"/>
      <c r="AK235" s="154"/>
      <c r="AL235" s="154"/>
      <c r="AM235" s="154"/>
      <c r="AN235" s="154"/>
      <c r="AO235" s="154"/>
      <c r="AP235" s="154"/>
      <c r="AQ235" s="154"/>
      <c r="AR235" s="154"/>
      <c r="AS235" s="154"/>
      <c r="AT235" s="154"/>
      <c r="AU235" s="154"/>
      <c r="AV235" s="154"/>
      <c r="AW235" s="154"/>
      <c r="AX235" s="154"/>
      <c r="AY235" s="154"/>
      <c r="AZ235" s="154"/>
      <c r="BA235" s="154"/>
      <c r="BB235" s="154"/>
      <c r="BC235" s="154"/>
      <c r="BD235" s="154"/>
      <c r="BE235" s="154"/>
      <c r="BF235" s="154"/>
      <c r="BG235" s="154"/>
      <c r="BH235" s="154"/>
    </row>
    <row r="236" spans="1:60" outlineLevel="1" x14ac:dyDescent="0.2">
      <c r="A236" s="185">
        <v>118</v>
      </c>
      <c r="B236" s="186" t="s">
        <v>487</v>
      </c>
      <c r="C236" s="196" t="s">
        <v>488</v>
      </c>
      <c r="D236" s="187" t="s">
        <v>165</v>
      </c>
      <c r="E236" s="188">
        <v>5.49</v>
      </c>
      <c r="F236" s="189"/>
      <c r="G236" s="190">
        <f>ROUND(E236*F236,2)</f>
        <v>0</v>
      </c>
      <c r="H236" s="189"/>
      <c r="I236" s="190">
        <f>ROUND(E236*H236,2)</f>
        <v>0</v>
      </c>
      <c r="J236" s="189"/>
      <c r="K236" s="190">
        <f>ROUND(E236*J236,2)</f>
        <v>0</v>
      </c>
      <c r="L236" s="190">
        <v>12</v>
      </c>
      <c r="M236" s="190">
        <f>G236*(1+L236/100)</f>
        <v>0</v>
      </c>
      <c r="N236" s="188">
        <v>0</v>
      </c>
      <c r="O236" s="188">
        <f>ROUND(E236*N236,2)</f>
        <v>0</v>
      </c>
      <c r="P236" s="188">
        <v>0</v>
      </c>
      <c r="Q236" s="188">
        <f>ROUND(E236*P236,2)</f>
        <v>0</v>
      </c>
      <c r="R236" s="190" t="s">
        <v>483</v>
      </c>
      <c r="S236" s="190" t="s">
        <v>158</v>
      </c>
      <c r="T236" s="191" t="s">
        <v>158</v>
      </c>
      <c r="U236" s="165">
        <v>0.15</v>
      </c>
      <c r="V236" s="165">
        <f>ROUND(E236*U236,2)</f>
        <v>0.82</v>
      </c>
      <c r="W236" s="165"/>
      <c r="X236" s="165" t="s">
        <v>159</v>
      </c>
      <c r="Y236" s="154"/>
      <c r="Z236" s="154"/>
      <c r="AA236" s="154"/>
      <c r="AB236" s="154"/>
      <c r="AC236" s="154"/>
      <c r="AD236" s="154"/>
      <c r="AE236" s="154"/>
      <c r="AF236" s="154"/>
      <c r="AG236" s="154" t="s">
        <v>160</v>
      </c>
      <c r="AH236" s="154"/>
      <c r="AI236" s="154"/>
      <c r="AJ236" s="154"/>
      <c r="AK236" s="154"/>
      <c r="AL236" s="154"/>
      <c r="AM236" s="154"/>
      <c r="AN236" s="154"/>
      <c r="AO236" s="154"/>
      <c r="AP236" s="154"/>
      <c r="AQ236" s="154"/>
      <c r="AR236" s="154"/>
      <c r="AS236" s="154"/>
      <c r="AT236" s="154"/>
      <c r="AU236" s="154"/>
      <c r="AV236" s="154"/>
      <c r="AW236" s="154"/>
      <c r="AX236" s="154"/>
      <c r="AY236" s="154"/>
      <c r="AZ236" s="154"/>
      <c r="BA236" s="154"/>
      <c r="BB236" s="154"/>
      <c r="BC236" s="154"/>
      <c r="BD236" s="154"/>
      <c r="BE236" s="154"/>
      <c r="BF236" s="154"/>
      <c r="BG236" s="154"/>
      <c r="BH236" s="154"/>
    </row>
    <row r="237" spans="1:60" ht="22.5" outlineLevel="1" x14ac:dyDescent="0.2">
      <c r="A237" s="177">
        <v>119</v>
      </c>
      <c r="B237" s="178" t="s">
        <v>489</v>
      </c>
      <c r="C237" s="194" t="s">
        <v>490</v>
      </c>
      <c r="D237" s="179" t="s">
        <v>186</v>
      </c>
      <c r="E237" s="180">
        <v>2.98</v>
      </c>
      <c r="F237" s="181"/>
      <c r="G237" s="182">
        <f>ROUND(E237*F237,2)</f>
        <v>0</v>
      </c>
      <c r="H237" s="181"/>
      <c r="I237" s="182">
        <f>ROUND(E237*H237,2)</f>
        <v>0</v>
      </c>
      <c r="J237" s="181"/>
      <c r="K237" s="182">
        <f>ROUND(E237*J237,2)</f>
        <v>0</v>
      </c>
      <c r="L237" s="182">
        <v>12</v>
      </c>
      <c r="M237" s="182">
        <f>G237*(1+L237/100)</f>
        <v>0</v>
      </c>
      <c r="N237" s="180">
        <v>3.2000000000000003E-4</v>
      </c>
      <c r="O237" s="180">
        <f>ROUND(E237*N237,2)</f>
        <v>0</v>
      </c>
      <c r="P237" s="180">
        <v>0</v>
      </c>
      <c r="Q237" s="180">
        <f>ROUND(E237*P237,2)</f>
        <v>0</v>
      </c>
      <c r="R237" s="182" t="s">
        <v>483</v>
      </c>
      <c r="S237" s="182" t="s">
        <v>158</v>
      </c>
      <c r="T237" s="183" t="s">
        <v>158</v>
      </c>
      <c r="U237" s="165">
        <v>0.23599999999999999</v>
      </c>
      <c r="V237" s="165">
        <f>ROUND(E237*U237,2)</f>
        <v>0.7</v>
      </c>
      <c r="W237" s="165"/>
      <c r="X237" s="165" t="s">
        <v>159</v>
      </c>
      <c r="Y237" s="154"/>
      <c r="Z237" s="154"/>
      <c r="AA237" s="154"/>
      <c r="AB237" s="154"/>
      <c r="AC237" s="154"/>
      <c r="AD237" s="154"/>
      <c r="AE237" s="154"/>
      <c r="AF237" s="154"/>
      <c r="AG237" s="154" t="s">
        <v>160</v>
      </c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4"/>
      <c r="AY237" s="154"/>
      <c r="AZ237" s="154"/>
      <c r="BA237" s="154"/>
      <c r="BB237" s="154"/>
      <c r="BC237" s="154"/>
      <c r="BD237" s="154"/>
      <c r="BE237" s="154"/>
      <c r="BF237" s="154"/>
      <c r="BG237" s="154"/>
      <c r="BH237" s="154"/>
    </row>
    <row r="238" spans="1:60" outlineLevel="1" x14ac:dyDescent="0.2">
      <c r="A238" s="161"/>
      <c r="B238" s="162"/>
      <c r="C238" s="195" t="s">
        <v>491</v>
      </c>
      <c r="D238" s="167"/>
      <c r="E238" s="168">
        <v>2.98</v>
      </c>
      <c r="F238" s="165"/>
      <c r="G238" s="165"/>
      <c r="H238" s="165"/>
      <c r="I238" s="165"/>
      <c r="J238" s="165"/>
      <c r="K238" s="165"/>
      <c r="L238" s="165"/>
      <c r="M238" s="165"/>
      <c r="N238" s="164"/>
      <c r="O238" s="164"/>
      <c r="P238" s="164"/>
      <c r="Q238" s="164"/>
      <c r="R238" s="165"/>
      <c r="S238" s="165"/>
      <c r="T238" s="165"/>
      <c r="U238" s="165"/>
      <c r="V238" s="165"/>
      <c r="W238" s="165"/>
      <c r="X238" s="165"/>
      <c r="Y238" s="154"/>
      <c r="Z238" s="154"/>
      <c r="AA238" s="154"/>
      <c r="AB238" s="154"/>
      <c r="AC238" s="154"/>
      <c r="AD238" s="154"/>
      <c r="AE238" s="154"/>
      <c r="AF238" s="154"/>
      <c r="AG238" s="154" t="s">
        <v>169</v>
      </c>
      <c r="AH238" s="154">
        <v>0</v>
      </c>
      <c r="AI238" s="154"/>
      <c r="AJ238" s="154"/>
      <c r="AK238" s="154"/>
      <c r="AL238" s="154"/>
      <c r="AM238" s="154"/>
      <c r="AN238" s="154"/>
      <c r="AO238" s="154"/>
      <c r="AP238" s="154"/>
      <c r="AQ238" s="154"/>
      <c r="AR238" s="154"/>
      <c r="AS238" s="154"/>
      <c r="AT238" s="154"/>
      <c r="AU238" s="154"/>
      <c r="AV238" s="154"/>
      <c r="AW238" s="154"/>
      <c r="AX238" s="154"/>
      <c r="AY238" s="154"/>
      <c r="AZ238" s="154"/>
      <c r="BA238" s="154"/>
      <c r="BB238" s="154"/>
      <c r="BC238" s="154"/>
      <c r="BD238" s="154"/>
      <c r="BE238" s="154"/>
      <c r="BF238" s="154"/>
      <c r="BG238" s="154"/>
      <c r="BH238" s="154"/>
    </row>
    <row r="239" spans="1:60" outlineLevel="1" x14ac:dyDescent="0.2">
      <c r="A239" s="177">
        <v>120</v>
      </c>
      <c r="B239" s="178" t="s">
        <v>492</v>
      </c>
      <c r="C239" s="194" t="s">
        <v>493</v>
      </c>
      <c r="D239" s="179" t="s">
        <v>186</v>
      </c>
      <c r="E239" s="180">
        <v>2.98</v>
      </c>
      <c r="F239" s="181"/>
      <c r="G239" s="182">
        <f>ROUND(E239*F239,2)</f>
        <v>0</v>
      </c>
      <c r="H239" s="181"/>
      <c r="I239" s="182">
        <f>ROUND(E239*H239,2)</f>
        <v>0</v>
      </c>
      <c r="J239" s="181"/>
      <c r="K239" s="182">
        <f>ROUND(E239*J239,2)</f>
        <v>0</v>
      </c>
      <c r="L239" s="182">
        <v>12</v>
      </c>
      <c r="M239" s="182">
        <f>G239*(1+L239/100)</f>
        <v>0</v>
      </c>
      <c r="N239" s="180">
        <v>0</v>
      </c>
      <c r="O239" s="180">
        <f>ROUND(E239*N239,2)</f>
        <v>0</v>
      </c>
      <c r="P239" s="180">
        <v>0</v>
      </c>
      <c r="Q239" s="180">
        <f>ROUND(E239*P239,2)</f>
        <v>0</v>
      </c>
      <c r="R239" s="182" t="s">
        <v>483</v>
      </c>
      <c r="S239" s="182" t="s">
        <v>158</v>
      </c>
      <c r="T239" s="183" t="s">
        <v>158</v>
      </c>
      <c r="U239" s="165">
        <v>0.154</v>
      </c>
      <c r="V239" s="165">
        <f>ROUND(E239*U239,2)</f>
        <v>0.46</v>
      </c>
      <c r="W239" s="165"/>
      <c r="X239" s="165" t="s">
        <v>159</v>
      </c>
      <c r="Y239" s="154"/>
      <c r="Z239" s="154"/>
      <c r="AA239" s="154"/>
      <c r="AB239" s="154"/>
      <c r="AC239" s="154"/>
      <c r="AD239" s="154"/>
      <c r="AE239" s="154"/>
      <c r="AF239" s="154"/>
      <c r="AG239" s="154" t="s">
        <v>160</v>
      </c>
      <c r="AH239" s="154"/>
      <c r="AI239" s="154"/>
      <c r="AJ239" s="154"/>
      <c r="AK239" s="154"/>
      <c r="AL239" s="154"/>
      <c r="AM239" s="154"/>
      <c r="AN239" s="154"/>
      <c r="AO239" s="154"/>
      <c r="AP239" s="154"/>
      <c r="AQ239" s="154"/>
      <c r="AR239" s="154"/>
      <c r="AS239" s="154"/>
      <c r="AT239" s="154"/>
      <c r="AU239" s="154"/>
      <c r="AV239" s="154"/>
      <c r="AW239" s="154"/>
      <c r="AX239" s="154"/>
      <c r="AY239" s="154"/>
      <c r="AZ239" s="154"/>
      <c r="BA239" s="154"/>
      <c r="BB239" s="154"/>
      <c r="BC239" s="154"/>
      <c r="BD239" s="154"/>
      <c r="BE239" s="154"/>
      <c r="BF239" s="154"/>
      <c r="BG239" s="154"/>
      <c r="BH239" s="154"/>
    </row>
    <row r="240" spans="1:60" outlineLevel="1" x14ac:dyDescent="0.2">
      <c r="A240" s="161"/>
      <c r="B240" s="162"/>
      <c r="C240" s="195" t="s">
        <v>491</v>
      </c>
      <c r="D240" s="167"/>
      <c r="E240" s="168">
        <v>2.98</v>
      </c>
      <c r="F240" s="165"/>
      <c r="G240" s="165"/>
      <c r="H240" s="165"/>
      <c r="I240" s="165"/>
      <c r="J240" s="165"/>
      <c r="K240" s="165"/>
      <c r="L240" s="165"/>
      <c r="M240" s="165"/>
      <c r="N240" s="164"/>
      <c r="O240" s="164"/>
      <c r="P240" s="164"/>
      <c r="Q240" s="164"/>
      <c r="R240" s="165"/>
      <c r="S240" s="165"/>
      <c r="T240" s="165"/>
      <c r="U240" s="165"/>
      <c r="V240" s="165"/>
      <c r="W240" s="165"/>
      <c r="X240" s="165"/>
      <c r="Y240" s="154"/>
      <c r="Z240" s="154"/>
      <c r="AA240" s="154"/>
      <c r="AB240" s="154"/>
      <c r="AC240" s="154"/>
      <c r="AD240" s="154"/>
      <c r="AE240" s="154"/>
      <c r="AF240" s="154"/>
      <c r="AG240" s="154" t="s">
        <v>169</v>
      </c>
      <c r="AH240" s="154">
        <v>0</v>
      </c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</row>
    <row r="241" spans="1:60" ht="22.5" outlineLevel="1" x14ac:dyDescent="0.2">
      <c r="A241" s="185">
        <v>121</v>
      </c>
      <c r="B241" s="186" t="s">
        <v>494</v>
      </c>
      <c r="C241" s="196" t="s">
        <v>495</v>
      </c>
      <c r="D241" s="187" t="s">
        <v>165</v>
      </c>
      <c r="E241" s="188">
        <v>5.49</v>
      </c>
      <c r="F241" s="189"/>
      <c r="G241" s="190">
        <f>ROUND(E241*F241,2)</f>
        <v>0</v>
      </c>
      <c r="H241" s="189"/>
      <c r="I241" s="190">
        <f>ROUND(E241*H241,2)</f>
        <v>0</v>
      </c>
      <c r="J241" s="189"/>
      <c r="K241" s="190">
        <f>ROUND(E241*J241,2)</f>
        <v>0</v>
      </c>
      <c r="L241" s="190">
        <v>12</v>
      </c>
      <c r="M241" s="190">
        <f>G241*(1+L241/100)</f>
        <v>0</v>
      </c>
      <c r="N241" s="188">
        <v>5.1500000000000001E-3</v>
      </c>
      <c r="O241" s="188">
        <f>ROUND(E241*N241,2)</f>
        <v>0.03</v>
      </c>
      <c r="P241" s="188">
        <v>0</v>
      </c>
      <c r="Q241" s="188">
        <f>ROUND(E241*P241,2)</f>
        <v>0</v>
      </c>
      <c r="R241" s="190" t="s">
        <v>483</v>
      </c>
      <c r="S241" s="190" t="s">
        <v>158</v>
      </c>
      <c r="T241" s="191" t="s">
        <v>158</v>
      </c>
      <c r="U241" s="165">
        <v>0.97799999999999998</v>
      </c>
      <c r="V241" s="165">
        <f>ROUND(E241*U241,2)</f>
        <v>5.37</v>
      </c>
      <c r="W241" s="165"/>
      <c r="X241" s="165" t="s">
        <v>159</v>
      </c>
      <c r="Y241" s="154"/>
      <c r="Z241" s="154"/>
      <c r="AA241" s="154"/>
      <c r="AB241" s="154"/>
      <c r="AC241" s="154"/>
      <c r="AD241" s="154"/>
      <c r="AE241" s="154"/>
      <c r="AF241" s="154"/>
      <c r="AG241" s="154" t="s">
        <v>289</v>
      </c>
      <c r="AH241" s="154"/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</row>
    <row r="242" spans="1:60" ht="33.75" outlineLevel="1" x14ac:dyDescent="0.2">
      <c r="A242" s="177">
        <v>122</v>
      </c>
      <c r="B242" s="178" t="s">
        <v>496</v>
      </c>
      <c r="C242" s="194" t="s">
        <v>497</v>
      </c>
      <c r="D242" s="179" t="s">
        <v>186</v>
      </c>
      <c r="E242" s="180">
        <v>1.4</v>
      </c>
      <c r="F242" s="181"/>
      <c r="G242" s="182">
        <f>ROUND(E242*F242,2)</f>
        <v>0</v>
      </c>
      <c r="H242" s="181"/>
      <c r="I242" s="182">
        <f>ROUND(E242*H242,2)</f>
        <v>0</v>
      </c>
      <c r="J242" s="181"/>
      <c r="K242" s="182">
        <f>ROUND(E242*J242,2)</f>
        <v>0</v>
      </c>
      <c r="L242" s="182">
        <v>12</v>
      </c>
      <c r="M242" s="182">
        <f>G242*(1+L242/100)</f>
        <v>0</v>
      </c>
      <c r="N242" s="180">
        <v>1.3999999999999999E-4</v>
      </c>
      <c r="O242" s="180">
        <f>ROUND(E242*N242,2)</f>
        <v>0</v>
      </c>
      <c r="P242" s="180">
        <v>0</v>
      </c>
      <c r="Q242" s="180">
        <f>ROUND(E242*P242,2)</f>
        <v>0</v>
      </c>
      <c r="R242" s="182" t="s">
        <v>483</v>
      </c>
      <c r="S242" s="182" t="s">
        <v>158</v>
      </c>
      <c r="T242" s="183" t="s">
        <v>158</v>
      </c>
      <c r="U242" s="165">
        <v>0.15</v>
      </c>
      <c r="V242" s="165">
        <f>ROUND(E242*U242,2)</f>
        <v>0.21</v>
      </c>
      <c r="W242" s="165"/>
      <c r="X242" s="165" t="s">
        <v>159</v>
      </c>
      <c r="Y242" s="154"/>
      <c r="Z242" s="154"/>
      <c r="AA242" s="154"/>
      <c r="AB242" s="154"/>
      <c r="AC242" s="154"/>
      <c r="AD242" s="154"/>
      <c r="AE242" s="154"/>
      <c r="AF242" s="154"/>
      <c r="AG242" s="154" t="s">
        <v>160</v>
      </c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</row>
    <row r="243" spans="1:60" outlineLevel="1" x14ac:dyDescent="0.2">
      <c r="A243" s="161"/>
      <c r="B243" s="162"/>
      <c r="C243" s="195" t="s">
        <v>498</v>
      </c>
      <c r="D243" s="167"/>
      <c r="E243" s="168">
        <v>1.4</v>
      </c>
      <c r="F243" s="165"/>
      <c r="G243" s="165"/>
      <c r="H243" s="165"/>
      <c r="I243" s="165"/>
      <c r="J243" s="165"/>
      <c r="K243" s="165"/>
      <c r="L243" s="165"/>
      <c r="M243" s="165"/>
      <c r="N243" s="164"/>
      <c r="O243" s="164"/>
      <c r="P243" s="164"/>
      <c r="Q243" s="164"/>
      <c r="R243" s="165"/>
      <c r="S243" s="165"/>
      <c r="T243" s="165"/>
      <c r="U243" s="165"/>
      <c r="V243" s="165"/>
      <c r="W243" s="165"/>
      <c r="X243" s="165"/>
      <c r="Y243" s="154"/>
      <c r="Z243" s="154"/>
      <c r="AA243" s="154"/>
      <c r="AB243" s="154"/>
      <c r="AC243" s="154"/>
      <c r="AD243" s="154"/>
      <c r="AE243" s="154"/>
      <c r="AF243" s="154"/>
      <c r="AG243" s="154" t="s">
        <v>169</v>
      </c>
      <c r="AH243" s="154">
        <v>0</v>
      </c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54"/>
      <c r="BB243" s="154"/>
      <c r="BC243" s="154"/>
      <c r="BD243" s="154"/>
      <c r="BE243" s="154"/>
      <c r="BF243" s="154"/>
      <c r="BG243" s="154"/>
      <c r="BH243" s="154"/>
    </row>
    <row r="244" spans="1:60" outlineLevel="1" x14ac:dyDescent="0.2">
      <c r="A244" s="177">
        <v>123</v>
      </c>
      <c r="B244" s="178" t="s">
        <v>499</v>
      </c>
      <c r="C244" s="194" t="s">
        <v>500</v>
      </c>
      <c r="D244" s="179" t="s">
        <v>186</v>
      </c>
      <c r="E244" s="180">
        <v>12.54</v>
      </c>
      <c r="F244" s="181"/>
      <c r="G244" s="182">
        <f>ROUND(E244*F244,2)</f>
        <v>0</v>
      </c>
      <c r="H244" s="181"/>
      <c r="I244" s="182">
        <f>ROUND(E244*H244,2)</f>
        <v>0</v>
      </c>
      <c r="J244" s="181"/>
      <c r="K244" s="182">
        <f>ROUND(E244*J244,2)</f>
        <v>0</v>
      </c>
      <c r="L244" s="182">
        <v>12</v>
      </c>
      <c r="M244" s="182">
        <f>G244*(1+L244/100)</f>
        <v>0</v>
      </c>
      <c r="N244" s="180">
        <v>4.0000000000000003E-5</v>
      </c>
      <c r="O244" s="180">
        <f>ROUND(E244*N244,2)</f>
        <v>0</v>
      </c>
      <c r="P244" s="180">
        <v>0</v>
      </c>
      <c r="Q244" s="180">
        <f>ROUND(E244*P244,2)</f>
        <v>0</v>
      </c>
      <c r="R244" s="182" t="s">
        <v>483</v>
      </c>
      <c r="S244" s="182" t="s">
        <v>158</v>
      </c>
      <c r="T244" s="183" t="s">
        <v>158</v>
      </c>
      <c r="U244" s="165">
        <v>7.0000000000000007E-2</v>
      </c>
      <c r="V244" s="165">
        <f>ROUND(E244*U244,2)</f>
        <v>0.88</v>
      </c>
      <c r="W244" s="165"/>
      <c r="X244" s="165" t="s">
        <v>159</v>
      </c>
      <c r="Y244" s="154"/>
      <c r="Z244" s="154"/>
      <c r="AA244" s="154"/>
      <c r="AB244" s="154"/>
      <c r="AC244" s="154"/>
      <c r="AD244" s="154"/>
      <c r="AE244" s="154"/>
      <c r="AF244" s="154"/>
      <c r="AG244" s="154" t="s">
        <v>289</v>
      </c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154"/>
    </row>
    <row r="245" spans="1:60" outlineLevel="1" x14ac:dyDescent="0.2">
      <c r="A245" s="161"/>
      <c r="B245" s="162"/>
      <c r="C245" s="195" t="s">
        <v>501</v>
      </c>
      <c r="D245" s="167"/>
      <c r="E245" s="168">
        <v>7.26</v>
      </c>
      <c r="F245" s="165"/>
      <c r="G245" s="165"/>
      <c r="H245" s="165"/>
      <c r="I245" s="165"/>
      <c r="J245" s="165"/>
      <c r="K245" s="165"/>
      <c r="L245" s="165"/>
      <c r="M245" s="165"/>
      <c r="N245" s="164"/>
      <c r="O245" s="164"/>
      <c r="P245" s="164"/>
      <c r="Q245" s="164"/>
      <c r="R245" s="165"/>
      <c r="S245" s="165"/>
      <c r="T245" s="165"/>
      <c r="U245" s="165"/>
      <c r="V245" s="165"/>
      <c r="W245" s="165"/>
      <c r="X245" s="165"/>
      <c r="Y245" s="154"/>
      <c r="Z245" s="154"/>
      <c r="AA245" s="154"/>
      <c r="AB245" s="154"/>
      <c r="AC245" s="154"/>
      <c r="AD245" s="154"/>
      <c r="AE245" s="154"/>
      <c r="AF245" s="154"/>
      <c r="AG245" s="154" t="s">
        <v>169</v>
      </c>
      <c r="AH245" s="154">
        <v>0</v>
      </c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154"/>
      <c r="AZ245" s="154"/>
      <c r="BA245" s="154"/>
      <c r="BB245" s="154"/>
      <c r="BC245" s="154"/>
      <c r="BD245" s="154"/>
      <c r="BE245" s="154"/>
      <c r="BF245" s="154"/>
      <c r="BG245" s="154"/>
      <c r="BH245" s="154"/>
    </row>
    <row r="246" spans="1:60" outlineLevel="1" x14ac:dyDescent="0.2">
      <c r="A246" s="161"/>
      <c r="B246" s="162"/>
      <c r="C246" s="195" t="s">
        <v>502</v>
      </c>
      <c r="D246" s="167"/>
      <c r="E246" s="168">
        <v>5.28</v>
      </c>
      <c r="F246" s="165"/>
      <c r="G246" s="165"/>
      <c r="H246" s="165"/>
      <c r="I246" s="165"/>
      <c r="J246" s="165"/>
      <c r="K246" s="165"/>
      <c r="L246" s="165"/>
      <c r="M246" s="165"/>
      <c r="N246" s="164"/>
      <c r="O246" s="164"/>
      <c r="P246" s="164"/>
      <c r="Q246" s="164"/>
      <c r="R246" s="165"/>
      <c r="S246" s="165"/>
      <c r="T246" s="165"/>
      <c r="U246" s="165"/>
      <c r="V246" s="165"/>
      <c r="W246" s="165"/>
      <c r="X246" s="165"/>
      <c r="Y246" s="154"/>
      <c r="Z246" s="154"/>
      <c r="AA246" s="154"/>
      <c r="AB246" s="154"/>
      <c r="AC246" s="154"/>
      <c r="AD246" s="154"/>
      <c r="AE246" s="154"/>
      <c r="AF246" s="154"/>
      <c r="AG246" s="154" t="s">
        <v>169</v>
      </c>
      <c r="AH246" s="154">
        <v>0</v>
      </c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154"/>
      <c r="AZ246" s="154"/>
      <c r="BA246" s="154"/>
      <c r="BB246" s="154"/>
      <c r="BC246" s="154"/>
      <c r="BD246" s="154"/>
      <c r="BE246" s="154"/>
      <c r="BF246" s="154"/>
      <c r="BG246" s="154"/>
      <c r="BH246" s="154"/>
    </row>
    <row r="247" spans="1:60" ht="22.5" outlineLevel="1" x14ac:dyDescent="0.2">
      <c r="A247" s="185">
        <v>124</v>
      </c>
      <c r="B247" s="186" t="s">
        <v>503</v>
      </c>
      <c r="C247" s="196" t="s">
        <v>504</v>
      </c>
      <c r="D247" s="187" t="s">
        <v>165</v>
      </c>
      <c r="E247" s="188">
        <v>5.49</v>
      </c>
      <c r="F247" s="189"/>
      <c r="G247" s="190">
        <f>ROUND(E247*F247,2)</f>
        <v>0</v>
      </c>
      <c r="H247" s="189"/>
      <c r="I247" s="190">
        <f>ROUND(E247*H247,2)</f>
        <v>0</v>
      </c>
      <c r="J247" s="189"/>
      <c r="K247" s="190">
        <f>ROUND(E247*J247,2)</f>
        <v>0</v>
      </c>
      <c r="L247" s="190">
        <v>12</v>
      </c>
      <c r="M247" s="190">
        <f>G247*(1+L247/100)</f>
        <v>0</v>
      </c>
      <c r="N247" s="188">
        <v>0</v>
      </c>
      <c r="O247" s="188">
        <f>ROUND(E247*N247,2)</f>
        <v>0</v>
      </c>
      <c r="P247" s="188">
        <v>0</v>
      </c>
      <c r="Q247" s="188">
        <f>ROUND(E247*P247,2)</f>
        <v>0</v>
      </c>
      <c r="R247" s="190" t="s">
        <v>483</v>
      </c>
      <c r="S247" s="190" t="s">
        <v>158</v>
      </c>
      <c r="T247" s="191" t="s">
        <v>158</v>
      </c>
      <c r="U247" s="165">
        <v>0.03</v>
      </c>
      <c r="V247" s="165">
        <f>ROUND(E247*U247,2)</f>
        <v>0.16</v>
      </c>
      <c r="W247" s="165"/>
      <c r="X247" s="165" t="s">
        <v>159</v>
      </c>
      <c r="Y247" s="154"/>
      <c r="Z247" s="154"/>
      <c r="AA247" s="154"/>
      <c r="AB247" s="154"/>
      <c r="AC247" s="154"/>
      <c r="AD247" s="154"/>
      <c r="AE247" s="154"/>
      <c r="AF247" s="154"/>
      <c r="AG247" s="154" t="s">
        <v>289</v>
      </c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</row>
    <row r="248" spans="1:60" outlineLevel="1" x14ac:dyDescent="0.2">
      <c r="A248" s="185">
        <v>125</v>
      </c>
      <c r="B248" s="186" t="s">
        <v>505</v>
      </c>
      <c r="C248" s="196" t="s">
        <v>506</v>
      </c>
      <c r="D248" s="187" t="s">
        <v>165</v>
      </c>
      <c r="E248" s="188">
        <v>5.49</v>
      </c>
      <c r="F248" s="189"/>
      <c r="G248" s="190">
        <f>ROUND(E248*F248,2)</f>
        <v>0</v>
      </c>
      <c r="H248" s="189"/>
      <c r="I248" s="190">
        <f>ROUND(E248*H248,2)</f>
        <v>0</v>
      </c>
      <c r="J248" s="189"/>
      <c r="K248" s="190">
        <f>ROUND(E248*J248,2)</f>
        <v>0</v>
      </c>
      <c r="L248" s="190">
        <v>12</v>
      </c>
      <c r="M248" s="190">
        <f>G248*(1+L248/100)</f>
        <v>0</v>
      </c>
      <c r="N248" s="188">
        <v>1.1999999999999999E-3</v>
      </c>
      <c r="O248" s="188">
        <f>ROUND(E248*N248,2)</f>
        <v>0.01</v>
      </c>
      <c r="P248" s="188">
        <v>0</v>
      </c>
      <c r="Q248" s="188">
        <f>ROUND(E248*P248,2)</f>
        <v>0</v>
      </c>
      <c r="R248" s="190" t="s">
        <v>483</v>
      </c>
      <c r="S248" s="190" t="s">
        <v>158</v>
      </c>
      <c r="T248" s="191" t="s">
        <v>158</v>
      </c>
      <c r="U248" s="165">
        <v>0</v>
      </c>
      <c r="V248" s="165">
        <f>ROUND(E248*U248,2)</f>
        <v>0</v>
      </c>
      <c r="W248" s="165"/>
      <c r="X248" s="165" t="s">
        <v>159</v>
      </c>
      <c r="Y248" s="154"/>
      <c r="Z248" s="154"/>
      <c r="AA248" s="154"/>
      <c r="AB248" s="154"/>
      <c r="AC248" s="154"/>
      <c r="AD248" s="154"/>
      <c r="AE248" s="154"/>
      <c r="AF248" s="154"/>
      <c r="AG248" s="154" t="s">
        <v>289</v>
      </c>
      <c r="AH248" s="154"/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54"/>
      <c r="BB248" s="154"/>
      <c r="BC248" s="154"/>
      <c r="BD248" s="154"/>
      <c r="BE248" s="154"/>
      <c r="BF248" s="154"/>
      <c r="BG248" s="154"/>
      <c r="BH248" s="154"/>
    </row>
    <row r="249" spans="1:60" outlineLevel="1" x14ac:dyDescent="0.2">
      <c r="A249" s="185">
        <v>126</v>
      </c>
      <c r="B249" s="186" t="s">
        <v>507</v>
      </c>
      <c r="C249" s="196" t="s">
        <v>508</v>
      </c>
      <c r="D249" s="187" t="s">
        <v>186</v>
      </c>
      <c r="E249" s="188">
        <v>4.0999999999999996</v>
      </c>
      <c r="F249" s="189"/>
      <c r="G249" s="190">
        <f>ROUND(E249*F249,2)</f>
        <v>0</v>
      </c>
      <c r="H249" s="189"/>
      <c r="I249" s="190">
        <f>ROUND(E249*H249,2)</f>
        <v>0</v>
      </c>
      <c r="J249" s="189"/>
      <c r="K249" s="190">
        <f>ROUND(E249*J249,2)</f>
        <v>0</v>
      </c>
      <c r="L249" s="190">
        <v>12</v>
      </c>
      <c r="M249" s="190">
        <f>G249*(1+L249/100)</f>
        <v>0</v>
      </c>
      <c r="N249" s="188">
        <v>1.3999999999999999E-4</v>
      </c>
      <c r="O249" s="188">
        <f>ROUND(E249*N249,2)</f>
        <v>0</v>
      </c>
      <c r="P249" s="188">
        <v>0</v>
      </c>
      <c r="Q249" s="188">
        <f>ROUND(E249*P249,2)</f>
        <v>0</v>
      </c>
      <c r="R249" s="190"/>
      <c r="S249" s="190" t="s">
        <v>210</v>
      </c>
      <c r="T249" s="191" t="s">
        <v>218</v>
      </c>
      <c r="U249" s="165">
        <v>0.15</v>
      </c>
      <c r="V249" s="165">
        <f>ROUND(E249*U249,2)</f>
        <v>0.62</v>
      </c>
      <c r="W249" s="165"/>
      <c r="X249" s="165" t="s">
        <v>159</v>
      </c>
      <c r="Y249" s="154"/>
      <c r="Z249" s="154"/>
      <c r="AA249" s="154"/>
      <c r="AB249" s="154"/>
      <c r="AC249" s="154"/>
      <c r="AD249" s="154"/>
      <c r="AE249" s="154"/>
      <c r="AF249" s="154"/>
      <c r="AG249" s="154" t="s">
        <v>160</v>
      </c>
      <c r="AH249" s="154"/>
      <c r="AI249" s="154"/>
      <c r="AJ249" s="154"/>
      <c r="AK249" s="154"/>
      <c r="AL249" s="154"/>
      <c r="AM249" s="154"/>
      <c r="AN249" s="154"/>
      <c r="AO249" s="154"/>
      <c r="AP249" s="154"/>
      <c r="AQ249" s="154"/>
      <c r="AR249" s="154"/>
      <c r="AS249" s="154"/>
      <c r="AT249" s="154"/>
      <c r="AU249" s="154"/>
      <c r="AV249" s="154"/>
      <c r="AW249" s="154"/>
      <c r="AX249" s="154"/>
      <c r="AY249" s="154"/>
      <c r="AZ249" s="154"/>
      <c r="BA249" s="154"/>
      <c r="BB249" s="154"/>
      <c r="BC249" s="154"/>
      <c r="BD249" s="154"/>
      <c r="BE249" s="154"/>
      <c r="BF249" s="154"/>
      <c r="BG249" s="154"/>
      <c r="BH249" s="154"/>
    </row>
    <row r="250" spans="1:60" outlineLevel="1" x14ac:dyDescent="0.2">
      <c r="A250" s="177">
        <v>127</v>
      </c>
      <c r="B250" s="178" t="s">
        <v>509</v>
      </c>
      <c r="C250" s="194" t="s">
        <v>510</v>
      </c>
      <c r="D250" s="179" t="s">
        <v>165</v>
      </c>
      <c r="E250" s="180">
        <v>6.4859999999999998</v>
      </c>
      <c r="F250" s="181"/>
      <c r="G250" s="182">
        <f>ROUND(E250*F250,2)</f>
        <v>0</v>
      </c>
      <c r="H250" s="181"/>
      <c r="I250" s="182">
        <f>ROUND(E250*H250,2)</f>
        <v>0</v>
      </c>
      <c r="J250" s="181"/>
      <c r="K250" s="182">
        <f>ROUND(E250*J250,2)</f>
        <v>0</v>
      </c>
      <c r="L250" s="182">
        <v>12</v>
      </c>
      <c r="M250" s="182">
        <f>G250*(1+L250/100)</f>
        <v>0</v>
      </c>
      <c r="N250" s="180">
        <v>0</v>
      </c>
      <c r="O250" s="180">
        <f>ROUND(E250*N250,2)</f>
        <v>0</v>
      </c>
      <c r="P250" s="180">
        <v>0</v>
      </c>
      <c r="Q250" s="180">
        <f>ROUND(E250*P250,2)</f>
        <v>0</v>
      </c>
      <c r="R250" s="182"/>
      <c r="S250" s="182" t="s">
        <v>210</v>
      </c>
      <c r="T250" s="183" t="s">
        <v>218</v>
      </c>
      <c r="U250" s="165">
        <v>0</v>
      </c>
      <c r="V250" s="165">
        <f>ROUND(E250*U250,2)</f>
        <v>0</v>
      </c>
      <c r="W250" s="165"/>
      <c r="X250" s="165" t="s">
        <v>377</v>
      </c>
      <c r="Y250" s="154"/>
      <c r="Z250" s="154"/>
      <c r="AA250" s="154"/>
      <c r="AB250" s="154"/>
      <c r="AC250" s="154"/>
      <c r="AD250" s="154"/>
      <c r="AE250" s="154"/>
      <c r="AF250" s="154"/>
      <c r="AG250" s="154" t="s">
        <v>378</v>
      </c>
      <c r="AH250" s="154"/>
      <c r="AI250" s="154"/>
      <c r="AJ250" s="154"/>
      <c r="AK250" s="154"/>
      <c r="AL250" s="154"/>
      <c r="AM250" s="154"/>
      <c r="AN250" s="154"/>
      <c r="AO250" s="154"/>
      <c r="AP250" s="154"/>
      <c r="AQ250" s="154"/>
      <c r="AR250" s="154"/>
      <c r="AS250" s="154"/>
      <c r="AT250" s="154"/>
      <c r="AU250" s="154"/>
      <c r="AV250" s="154"/>
      <c r="AW250" s="154"/>
      <c r="AX250" s="154"/>
      <c r="AY250" s="154"/>
      <c r="AZ250" s="154"/>
      <c r="BA250" s="154"/>
      <c r="BB250" s="154"/>
      <c r="BC250" s="154"/>
      <c r="BD250" s="154"/>
      <c r="BE250" s="154"/>
      <c r="BF250" s="154"/>
      <c r="BG250" s="154"/>
      <c r="BH250" s="154"/>
    </row>
    <row r="251" spans="1:60" outlineLevel="1" x14ac:dyDescent="0.2">
      <c r="A251" s="161"/>
      <c r="B251" s="162"/>
      <c r="C251" s="259" t="s">
        <v>511</v>
      </c>
      <c r="D251" s="260"/>
      <c r="E251" s="260"/>
      <c r="F251" s="260"/>
      <c r="G251" s="260"/>
      <c r="H251" s="165"/>
      <c r="I251" s="165"/>
      <c r="J251" s="165"/>
      <c r="K251" s="165"/>
      <c r="L251" s="165"/>
      <c r="M251" s="165"/>
      <c r="N251" s="164"/>
      <c r="O251" s="164"/>
      <c r="P251" s="164"/>
      <c r="Q251" s="164"/>
      <c r="R251" s="165"/>
      <c r="S251" s="165"/>
      <c r="T251" s="165"/>
      <c r="U251" s="165"/>
      <c r="V251" s="165"/>
      <c r="W251" s="165"/>
      <c r="X251" s="165"/>
      <c r="Y251" s="154"/>
      <c r="Z251" s="154"/>
      <c r="AA251" s="154"/>
      <c r="AB251" s="154"/>
      <c r="AC251" s="154"/>
      <c r="AD251" s="154"/>
      <c r="AE251" s="154"/>
      <c r="AF251" s="154"/>
      <c r="AG251" s="154" t="s">
        <v>174</v>
      </c>
      <c r="AH251" s="154"/>
      <c r="AI251" s="154"/>
      <c r="AJ251" s="154"/>
      <c r="AK251" s="154"/>
      <c r="AL251" s="154"/>
      <c r="AM251" s="154"/>
      <c r="AN251" s="154"/>
      <c r="AO251" s="154"/>
      <c r="AP251" s="154"/>
      <c r="AQ251" s="154"/>
      <c r="AR251" s="154"/>
      <c r="AS251" s="154"/>
      <c r="AT251" s="154"/>
      <c r="AU251" s="154"/>
      <c r="AV251" s="154"/>
      <c r="AW251" s="154"/>
      <c r="AX251" s="154"/>
      <c r="AY251" s="154"/>
      <c r="AZ251" s="154"/>
      <c r="BA251" s="154"/>
      <c r="BB251" s="154"/>
      <c r="BC251" s="154"/>
      <c r="BD251" s="154"/>
      <c r="BE251" s="154"/>
      <c r="BF251" s="154"/>
      <c r="BG251" s="154"/>
      <c r="BH251" s="154"/>
    </row>
    <row r="252" spans="1:60" outlineLevel="1" x14ac:dyDescent="0.2">
      <c r="A252" s="161"/>
      <c r="B252" s="162"/>
      <c r="C252" s="257" t="s">
        <v>512</v>
      </c>
      <c r="D252" s="258"/>
      <c r="E252" s="258"/>
      <c r="F252" s="258"/>
      <c r="G252" s="258"/>
      <c r="H252" s="165"/>
      <c r="I252" s="165"/>
      <c r="J252" s="165"/>
      <c r="K252" s="165"/>
      <c r="L252" s="165"/>
      <c r="M252" s="165"/>
      <c r="N252" s="164"/>
      <c r="O252" s="164"/>
      <c r="P252" s="164"/>
      <c r="Q252" s="164"/>
      <c r="R252" s="165"/>
      <c r="S252" s="165"/>
      <c r="T252" s="165"/>
      <c r="U252" s="165"/>
      <c r="V252" s="165"/>
      <c r="W252" s="165"/>
      <c r="X252" s="165"/>
      <c r="Y252" s="154"/>
      <c r="Z252" s="154"/>
      <c r="AA252" s="154"/>
      <c r="AB252" s="154"/>
      <c r="AC252" s="154"/>
      <c r="AD252" s="154"/>
      <c r="AE252" s="154"/>
      <c r="AF252" s="154"/>
      <c r="AG252" s="154" t="s">
        <v>174</v>
      </c>
      <c r="AH252" s="154"/>
      <c r="AI252" s="154"/>
      <c r="AJ252" s="154"/>
      <c r="AK252" s="154"/>
      <c r="AL252" s="154"/>
      <c r="AM252" s="154"/>
      <c r="AN252" s="154"/>
      <c r="AO252" s="154"/>
      <c r="AP252" s="154"/>
      <c r="AQ252" s="154"/>
      <c r="AR252" s="154"/>
      <c r="AS252" s="154"/>
      <c r="AT252" s="154"/>
      <c r="AU252" s="154"/>
      <c r="AV252" s="154"/>
      <c r="AW252" s="154"/>
      <c r="AX252" s="154"/>
      <c r="AY252" s="154"/>
      <c r="AZ252" s="154"/>
      <c r="BA252" s="154"/>
      <c r="BB252" s="154"/>
      <c r="BC252" s="154"/>
      <c r="BD252" s="154"/>
      <c r="BE252" s="154"/>
      <c r="BF252" s="154"/>
      <c r="BG252" s="154"/>
      <c r="BH252" s="154"/>
    </row>
    <row r="253" spans="1:60" outlineLevel="1" x14ac:dyDescent="0.2">
      <c r="A253" s="161"/>
      <c r="B253" s="162"/>
      <c r="C253" s="257" t="s">
        <v>511</v>
      </c>
      <c r="D253" s="258"/>
      <c r="E253" s="258"/>
      <c r="F253" s="258"/>
      <c r="G253" s="258"/>
      <c r="H253" s="165"/>
      <c r="I253" s="165"/>
      <c r="J253" s="165"/>
      <c r="K253" s="165"/>
      <c r="L253" s="165"/>
      <c r="M253" s="165"/>
      <c r="N253" s="164"/>
      <c r="O253" s="164"/>
      <c r="P253" s="164"/>
      <c r="Q253" s="164"/>
      <c r="R253" s="165"/>
      <c r="S253" s="165"/>
      <c r="T253" s="165"/>
      <c r="U253" s="165"/>
      <c r="V253" s="165"/>
      <c r="W253" s="165"/>
      <c r="X253" s="165"/>
      <c r="Y253" s="154"/>
      <c r="Z253" s="154"/>
      <c r="AA253" s="154"/>
      <c r="AB253" s="154"/>
      <c r="AC253" s="154"/>
      <c r="AD253" s="154"/>
      <c r="AE253" s="154"/>
      <c r="AF253" s="154"/>
      <c r="AG253" s="154" t="s">
        <v>174</v>
      </c>
      <c r="AH253" s="154"/>
      <c r="AI253" s="154"/>
      <c r="AJ253" s="154"/>
      <c r="AK253" s="154"/>
      <c r="AL253" s="154"/>
      <c r="AM253" s="154"/>
      <c r="AN253" s="154"/>
      <c r="AO253" s="154"/>
      <c r="AP253" s="154"/>
      <c r="AQ253" s="154"/>
      <c r="AR253" s="154"/>
      <c r="AS253" s="154"/>
      <c r="AT253" s="154"/>
      <c r="AU253" s="154"/>
      <c r="AV253" s="154"/>
      <c r="AW253" s="154"/>
      <c r="AX253" s="154"/>
      <c r="AY253" s="154"/>
      <c r="AZ253" s="154"/>
      <c r="BA253" s="154"/>
      <c r="BB253" s="154"/>
      <c r="BC253" s="154"/>
      <c r="BD253" s="154"/>
      <c r="BE253" s="154"/>
      <c r="BF253" s="154"/>
      <c r="BG253" s="154"/>
      <c r="BH253" s="154"/>
    </row>
    <row r="254" spans="1:60" outlineLevel="1" x14ac:dyDescent="0.2">
      <c r="A254" s="161"/>
      <c r="B254" s="162"/>
      <c r="C254" s="257" t="s">
        <v>512</v>
      </c>
      <c r="D254" s="258"/>
      <c r="E254" s="258"/>
      <c r="F254" s="258"/>
      <c r="G254" s="258"/>
      <c r="H254" s="165"/>
      <c r="I254" s="165"/>
      <c r="J254" s="165"/>
      <c r="K254" s="165"/>
      <c r="L254" s="165"/>
      <c r="M254" s="165"/>
      <c r="N254" s="164"/>
      <c r="O254" s="164"/>
      <c r="P254" s="164"/>
      <c r="Q254" s="164"/>
      <c r="R254" s="165"/>
      <c r="S254" s="165"/>
      <c r="T254" s="165"/>
      <c r="U254" s="165"/>
      <c r="V254" s="165"/>
      <c r="W254" s="165"/>
      <c r="X254" s="165"/>
      <c r="Y254" s="154"/>
      <c r="Z254" s="154"/>
      <c r="AA254" s="154"/>
      <c r="AB254" s="154"/>
      <c r="AC254" s="154"/>
      <c r="AD254" s="154"/>
      <c r="AE254" s="154"/>
      <c r="AF254" s="154"/>
      <c r="AG254" s="154" t="s">
        <v>174</v>
      </c>
      <c r="AH254" s="154"/>
      <c r="AI254" s="154"/>
      <c r="AJ254" s="154"/>
      <c r="AK254" s="154"/>
      <c r="AL254" s="154"/>
      <c r="AM254" s="154"/>
      <c r="AN254" s="154"/>
      <c r="AO254" s="154"/>
      <c r="AP254" s="154"/>
      <c r="AQ254" s="154"/>
      <c r="AR254" s="154"/>
      <c r="AS254" s="154"/>
      <c r="AT254" s="154"/>
      <c r="AU254" s="154"/>
      <c r="AV254" s="154"/>
      <c r="AW254" s="154"/>
      <c r="AX254" s="154"/>
      <c r="AY254" s="154"/>
      <c r="AZ254" s="154"/>
      <c r="BA254" s="154"/>
      <c r="BB254" s="154"/>
      <c r="BC254" s="154"/>
      <c r="BD254" s="154"/>
      <c r="BE254" s="154"/>
      <c r="BF254" s="154"/>
      <c r="BG254" s="154"/>
      <c r="BH254" s="154"/>
    </row>
    <row r="255" spans="1:60" outlineLevel="1" x14ac:dyDescent="0.2">
      <c r="A255" s="161"/>
      <c r="B255" s="162"/>
      <c r="C255" s="195" t="s">
        <v>513</v>
      </c>
      <c r="D255" s="167"/>
      <c r="E255" s="168">
        <v>6.0389999999999997</v>
      </c>
      <c r="F255" s="165"/>
      <c r="G255" s="165"/>
      <c r="H255" s="165"/>
      <c r="I255" s="165"/>
      <c r="J255" s="165"/>
      <c r="K255" s="165"/>
      <c r="L255" s="165"/>
      <c r="M255" s="165"/>
      <c r="N255" s="164"/>
      <c r="O255" s="164"/>
      <c r="P255" s="164"/>
      <c r="Q255" s="164"/>
      <c r="R255" s="165"/>
      <c r="S255" s="165"/>
      <c r="T255" s="165"/>
      <c r="U255" s="165"/>
      <c r="V255" s="165"/>
      <c r="W255" s="165"/>
      <c r="X255" s="165"/>
      <c r="Y255" s="154"/>
      <c r="Z255" s="154"/>
      <c r="AA255" s="154"/>
      <c r="AB255" s="154"/>
      <c r="AC255" s="154"/>
      <c r="AD255" s="154"/>
      <c r="AE255" s="154"/>
      <c r="AF255" s="154"/>
      <c r="AG255" s="154" t="s">
        <v>169</v>
      </c>
      <c r="AH255" s="154">
        <v>0</v>
      </c>
      <c r="AI255" s="154"/>
      <c r="AJ255" s="154"/>
      <c r="AK255" s="154"/>
      <c r="AL255" s="154"/>
      <c r="AM255" s="154"/>
      <c r="AN255" s="154"/>
      <c r="AO255" s="154"/>
      <c r="AP255" s="154"/>
      <c r="AQ255" s="154"/>
      <c r="AR255" s="154"/>
      <c r="AS255" s="154"/>
      <c r="AT255" s="154"/>
      <c r="AU255" s="154"/>
      <c r="AV255" s="154"/>
      <c r="AW255" s="154"/>
      <c r="AX255" s="154"/>
      <c r="AY255" s="154"/>
      <c r="AZ255" s="154"/>
      <c r="BA255" s="154"/>
      <c r="BB255" s="154"/>
      <c r="BC255" s="154"/>
      <c r="BD255" s="154"/>
      <c r="BE255" s="154"/>
      <c r="BF255" s="154"/>
      <c r="BG255" s="154"/>
      <c r="BH255" s="154"/>
    </row>
    <row r="256" spans="1:60" outlineLevel="1" x14ac:dyDescent="0.2">
      <c r="A256" s="161"/>
      <c r="B256" s="162"/>
      <c r="C256" s="195" t="s">
        <v>514</v>
      </c>
      <c r="D256" s="167"/>
      <c r="E256" s="168">
        <v>0.44700000000000001</v>
      </c>
      <c r="F256" s="165"/>
      <c r="G256" s="165"/>
      <c r="H256" s="165"/>
      <c r="I256" s="165"/>
      <c r="J256" s="165"/>
      <c r="K256" s="165"/>
      <c r="L256" s="165"/>
      <c r="M256" s="165"/>
      <c r="N256" s="164"/>
      <c r="O256" s="164"/>
      <c r="P256" s="164"/>
      <c r="Q256" s="164"/>
      <c r="R256" s="165"/>
      <c r="S256" s="165"/>
      <c r="T256" s="165"/>
      <c r="U256" s="165"/>
      <c r="V256" s="165"/>
      <c r="W256" s="165"/>
      <c r="X256" s="165"/>
      <c r="Y256" s="154"/>
      <c r="Z256" s="154"/>
      <c r="AA256" s="154"/>
      <c r="AB256" s="154"/>
      <c r="AC256" s="154"/>
      <c r="AD256" s="154"/>
      <c r="AE256" s="154"/>
      <c r="AF256" s="154"/>
      <c r="AG256" s="154" t="s">
        <v>169</v>
      </c>
      <c r="AH256" s="154">
        <v>0</v>
      </c>
      <c r="AI256" s="154"/>
      <c r="AJ256" s="154"/>
      <c r="AK256" s="154"/>
      <c r="AL256" s="154"/>
      <c r="AM256" s="154"/>
      <c r="AN256" s="154"/>
      <c r="AO256" s="154"/>
      <c r="AP256" s="154"/>
      <c r="AQ256" s="154"/>
      <c r="AR256" s="154"/>
      <c r="AS256" s="154"/>
      <c r="AT256" s="154"/>
      <c r="AU256" s="154"/>
      <c r="AV256" s="154"/>
      <c r="AW256" s="154"/>
      <c r="AX256" s="154"/>
      <c r="AY256" s="154"/>
      <c r="AZ256" s="154"/>
      <c r="BA256" s="154"/>
      <c r="BB256" s="154"/>
      <c r="BC256" s="154"/>
      <c r="BD256" s="154"/>
      <c r="BE256" s="154"/>
      <c r="BF256" s="154"/>
      <c r="BG256" s="154"/>
      <c r="BH256" s="154"/>
    </row>
    <row r="257" spans="1:60" outlineLevel="1" x14ac:dyDescent="0.2">
      <c r="A257" s="161">
        <v>128</v>
      </c>
      <c r="B257" s="162" t="s">
        <v>515</v>
      </c>
      <c r="C257" s="197" t="s">
        <v>516</v>
      </c>
      <c r="D257" s="163" t="s">
        <v>0</v>
      </c>
      <c r="E257" s="192"/>
      <c r="F257" s="166"/>
      <c r="G257" s="165">
        <f>ROUND(E257*F257,2)</f>
        <v>0</v>
      </c>
      <c r="H257" s="166"/>
      <c r="I257" s="165">
        <f>ROUND(E257*H257,2)</f>
        <v>0</v>
      </c>
      <c r="J257" s="166"/>
      <c r="K257" s="165">
        <f>ROUND(E257*J257,2)</f>
        <v>0</v>
      </c>
      <c r="L257" s="165">
        <v>12</v>
      </c>
      <c r="M257" s="165">
        <f>G257*(1+L257/100)</f>
        <v>0</v>
      </c>
      <c r="N257" s="164">
        <v>0</v>
      </c>
      <c r="O257" s="164">
        <f>ROUND(E257*N257,2)</f>
        <v>0</v>
      </c>
      <c r="P257" s="164">
        <v>0</v>
      </c>
      <c r="Q257" s="164">
        <f>ROUND(E257*P257,2)</f>
        <v>0</v>
      </c>
      <c r="R257" s="165" t="s">
        <v>483</v>
      </c>
      <c r="S257" s="165" t="s">
        <v>158</v>
      </c>
      <c r="T257" s="165" t="s">
        <v>158</v>
      </c>
      <c r="U257" s="165">
        <v>0</v>
      </c>
      <c r="V257" s="165">
        <f>ROUND(E257*U257,2)</f>
        <v>0</v>
      </c>
      <c r="W257" s="165"/>
      <c r="X257" s="165" t="s">
        <v>283</v>
      </c>
      <c r="Y257" s="154"/>
      <c r="Z257" s="154"/>
      <c r="AA257" s="154"/>
      <c r="AB257" s="154"/>
      <c r="AC257" s="154"/>
      <c r="AD257" s="154"/>
      <c r="AE257" s="154"/>
      <c r="AF257" s="154"/>
      <c r="AG257" s="154" t="s">
        <v>284</v>
      </c>
      <c r="AH257" s="154"/>
      <c r="AI257" s="154"/>
      <c r="AJ257" s="154"/>
      <c r="AK257" s="154"/>
      <c r="AL257" s="154"/>
      <c r="AM257" s="154"/>
      <c r="AN257" s="154"/>
      <c r="AO257" s="154"/>
      <c r="AP257" s="154"/>
      <c r="AQ257" s="154"/>
      <c r="AR257" s="154"/>
      <c r="AS257" s="154"/>
      <c r="AT257" s="154"/>
      <c r="AU257" s="154"/>
      <c r="AV257" s="154"/>
      <c r="AW257" s="154"/>
      <c r="AX257" s="154"/>
      <c r="AY257" s="154"/>
      <c r="AZ257" s="154"/>
      <c r="BA257" s="154"/>
      <c r="BB257" s="154"/>
      <c r="BC257" s="154"/>
      <c r="BD257" s="154"/>
      <c r="BE257" s="154"/>
      <c r="BF257" s="154"/>
      <c r="BG257" s="154"/>
      <c r="BH257" s="154"/>
    </row>
    <row r="258" spans="1:60" outlineLevel="1" x14ac:dyDescent="0.2">
      <c r="A258" s="161"/>
      <c r="B258" s="162"/>
      <c r="C258" s="263" t="s">
        <v>441</v>
      </c>
      <c r="D258" s="264"/>
      <c r="E258" s="264"/>
      <c r="F258" s="264"/>
      <c r="G258" s="264"/>
      <c r="H258" s="165"/>
      <c r="I258" s="165"/>
      <c r="J258" s="165"/>
      <c r="K258" s="165"/>
      <c r="L258" s="165"/>
      <c r="M258" s="165"/>
      <c r="N258" s="164"/>
      <c r="O258" s="164"/>
      <c r="P258" s="164"/>
      <c r="Q258" s="164"/>
      <c r="R258" s="165"/>
      <c r="S258" s="165"/>
      <c r="T258" s="165"/>
      <c r="U258" s="165"/>
      <c r="V258" s="165"/>
      <c r="W258" s="165"/>
      <c r="X258" s="165"/>
      <c r="Y258" s="154"/>
      <c r="Z258" s="154"/>
      <c r="AA258" s="154"/>
      <c r="AB258" s="154"/>
      <c r="AC258" s="154"/>
      <c r="AD258" s="154"/>
      <c r="AE258" s="154"/>
      <c r="AF258" s="154"/>
      <c r="AG258" s="154" t="s">
        <v>162</v>
      </c>
      <c r="AH258" s="154"/>
      <c r="AI258" s="154"/>
      <c r="AJ258" s="154"/>
      <c r="AK258" s="154"/>
      <c r="AL258" s="154"/>
      <c r="AM258" s="154"/>
      <c r="AN258" s="154"/>
      <c r="AO258" s="154"/>
      <c r="AP258" s="154"/>
      <c r="AQ258" s="154"/>
      <c r="AR258" s="154"/>
      <c r="AS258" s="154"/>
      <c r="AT258" s="154"/>
      <c r="AU258" s="154"/>
      <c r="AV258" s="154"/>
      <c r="AW258" s="154"/>
      <c r="AX258" s="154"/>
      <c r="AY258" s="154"/>
      <c r="AZ258" s="154"/>
      <c r="BA258" s="154"/>
      <c r="BB258" s="154"/>
      <c r="BC258" s="154"/>
      <c r="BD258" s="154"/>
      <c r="BE258" s="154"/>
      <c r="BF258" s="154"/>
      <c r="BG258" s="154"/>
      <c r="BH258" s="154"/>
    </row>
    <row r="259" spans="1:60" x14ac:dyDescent="0.2">
      <c r="A259" s="170" t="s">
        <v>152</v>
      </c>
      <c r="B259" s="171" t="s">
        <v>107</v>
      </c>
      <c r="C259" s="193" t="s">
        <v>108</v>
      </c>
      <c r="D259" s="172"/>
      <c r="E259" s="173"/>
      <c r="F259" s="174"/>
      <c r="G259" s="174">
        <f>SUMIF(AG260:AG263,"&lt;&gt;NOR",G260:G263)</f>
        <v>0</v>
      </c>
      <c r="H259" s="174"/>
      <c r="I259" s="174">
        <f>SUM(I260:I263)</f>
        <v>0</v>
      </c>
      <c r="J259" s="174"/>
      <c r="K259" s="174">
        <f>SUM(K260:K263)</f>
        <v>0</v>
      </c>
      <c r="L259" s="174"/>
      <c r="M259" s="174">
        <f>SUM(M260:M263)</f>
        <v>0</v>
      </c>
      <c r="N259" s="173"/>
      <c r="O259" s="173">
        <f>SUM(O260:O263)</f>
        <v>0</v>
      </c>
      <c r="P259" s="173"/>
      <c r="Q259" s="173">
        <f>SUM(Q260:Q263)</f>
        <v>0.33</v>
      </c>
      <c r="R259" s="174"/>
      <c r="S259" s="174"/>
      <c r="T259" s="175"/>
      <c r="U259" s="169"/>
      <c r="V259" s="169">
        <f>SUM(V260:V263)</f>
        <v>6.6</v>
      </c>
      <c r="W259" s="169"/>
      <c r="X259" s="169"/>
      <c r="AG259" t="s">
        <v>153</v>
      </c>
    </row>
    <row r="260" spans="1:60" outlineLevel="1" x14ac:dyDescent="0.2">
      <c r="A260" s="177">
        <v>129</v>
      </c>
      <c r="B260" s="178" t="s">
        <v>517</v>
      </c>
      <c r="C260" s="194" t="s">
        <v>518</v>
      </c>
      <c r="D260" s="179" t="s">
        <v>165</v>
      </c>
      <c r="E260" s="180">
        <v>36.659999999999997</v>
      </c>
      <c r="F260" s="181"/>
      <c r="G260" s="182">
        <f>ROUND(E260*F260,2)</f>
        <v>0</v>
      </c>
      <c r="H260" s="181"/>
      <c r="I260" s="182">
        <f>ROUND(E260*H260,2)</f>
        <v>0</v>
      </c>
      <c r="J260" s="181"/>
      <c r="K260" s="182">
        <f>ROUND(E260*J260,2)</f>
        <v>0</v>
      </c>
      <c r="L260" s="182">
        <v>12</v>
      </c>
      <c r="M260" s="182">
        <f>G260*(1+L260/100)</f>
        <v>0</v>
      </c>
      <c r="N260" s="180">
        <v>0</v>
      </c>
      <c r="O260" s="180">
        <f>ROUND(E260*N260,2)</f>
        <v>0</v>
      </c>
      <c r="P260" s="180">
        <v>8.9499999999999996E-3</v>
      </c>
      <c r="Q260" s="180">
        <f>ROUND(E260*P260,2)</f>
        <v>0.33</v>
      </c>
      <c r="R260" s="182" t="s">
        <v>519</v>
      </c>
      <c r="S260" s="182" t="s">
        <v>158</v>
      </c>
      <c r="T260" s="183" t="s">
        <v>158</v>
      </c>
      <c r="U260" s="165">
        <v>0.18</v>
      </c>
      <c r="V260" s="165">
        <f>ROUND(E260*U260,2)</f>
        <v>6.6</v>
      </c>
      <c r="W260" s="165"/>
      <c r="X260" s="165" t="s">
        <v>159</v>
      </c>
      <c r="Y260" s="154"/>
      <c r="Z260" s="154"/>
      <c r="AA260" s="154"/>
      <c r="AB260" s="154"/>
      <c r="AC260" s="154"/>
      <c r="AD260" s="154"/>
      <c r="AE260" s="154"/>
      <c r="AF260" s="154"/>
      <c r="AG260" s="154" t="s">
        <v>160</v>
      </c>
      <c r="AH260" s="154"/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4"/>
      <c r="AV260" s="154"/>
      <c r="AW260" s="154"/>
      <c r="AX260" s="154"/>
      <c r="AY260" s="154"/>
      <c r="AZ260" s="154"/>
      <c r="BA260" s="154"/>
      <c r="BB260" s="154"/>
      <c r="BC260" s="154"/>
      <c r="BD260" s="154"/>
      <c r="BE260" s="154"/>
      <c r="BF260" s="154"/>
      <c r="BG260" s="154"/>
      <c r="BH260" s="154"/>
    </row>
    <row r="261" spans="1:60" outlineLevel="1" x14ac:dyDescent="0.2">
      <c r="A261" s="161"/>
      <c r="B261" s="162"/>
      <c r="C261" s="261" t="s">
        <v>520</v>
      </c>
      <c r="D261" s="262"/>
      <c r="E261" s="262"/>
      <c r="F261" s="262"/>
      <c r="G261" s="262"/>
      <c r="H261" s="165"/>
      <c r="I261" s="165"/>
      <c r="J261" s="165"/>
      <c r="K261" s="165"/>
      <c r="L261" s="165"/>
      <c r="M261" s="165"/>
      <c r="N261" s="164"/>
      <c r="O261" s="164"/>
      <c r="P261" s="164"/>
      <c r="Q261" s="164"/>
      <c r="R261" s="165"/>
      <c r="S261" s="165"/>
      <c r="T261" s="165"/>
      <c r="U261" s="165"/>
      <c r="V261" s="165"/>
      <c r="W261" s="165"/>
      <c r="X261" s="165"/>
      <c r="Y261" s="154"/>
      <c r="Z261" s="154"/>
      <c r="AA261" s="154"/>
      <c r="AB261" s="154"/>
      <c r="AC261" s="154"/>
      <c r="AD261" s="154"/>
      <c r="AE261" s="154"/>
      <c r="AF261" s="154"/>
      <c r="AG261" s="154" t="s">
        <v>162</v>
      </c>
      <c r="AH261" s="154"/>
      <c r="AI261" s="154"/>
      <c r="AJ261" s="154"/>
      <c r="AK261" s="154"/>
      <c r="AL261" s="154"/>
      <c r="AM261" s="154"/>
      <c r="AN261" s="154"/>
      <c r="AO261" s="154"/>
      <c r="AP261" s="154"/>
      <c r="AQ261" s="154"/>
      <c r="AR261" s="154"/>
      <c r="AS261" s="154"/>
      <c r="AT261" s="154"/>
      <c r="AU261" s="154"/>
      <c r="AV261" s="154"/>
      <c r="AW261" s="154"/>
      <c r="AX261" s="154"/>
      <c r="AY261" s="154"/>
      <c r="AZ261" s="154"/>
      <c r="BA261" s="154"/>
      <c r="BB261" s="154"/>
      <c r="BC261" s="154"/>
      <c r="BD261" s="154"/>
      <c r="BE261" s="154"/>
      <c r="BF261" s="154"/>
      <c r="BG261" s="154"/>
      <c r="BH261" s="154"/>
    </row>
    <row r="262" spans="1:60" outlineLevel="1" x14ac:dyDescent="0.2">
      <c r="A262" s="161"/>
      <c r="B262" s="162"/>
      <c r="C262" s="257" t="s">
        <v>521</v>
      </c>
      <c r="D262" s="258"/>
      <c r="E262" s="258"/>
      <c r="F262" s="258"/>
      <c r="G262" s="258"/>
      <c r="H262" s="165"/>
      <c r="I262" s="165"/>
      <c r="J262" s="165"/>
      <c r="K262" s="165"/>
      <c r="L262" s="165"/>
      <c r="M262" s="165"/>
      <c r="N262" s="164"/>
      <c r="O262" s="164"/>
      <c r="P262" s="164"/>
      <c r="Q262" s="164"/>
      <c r="R262" s="165"/>
      <c r="S262" s="165"/>
      <c r="T262" s="165"/>
      <c r="U262" s="165"/>
      <c r="V262" s="165"/>
      <c r="W262" s="165"/>
      <c r="X262" s="165"/>
      <c r="Y262" s="154"/>
      <c r="Z262" s="154"/>
      <c r="AA262" s="154"/>
      <c r="AB262" s="154"/>
      <c r="AC262" s="154"/>
      <c r="AD262" s="154"/>
      <c r="AE262" s="154"/>
      <c r="AF262" s="154"/>
      <c r="AG262" s="154" t="s">
        <v>174</v>
      </c>
      <c r="AH262" s="154"/>
      <c r="AI262" s="154"/>
      <c r="AJ262" s="154"/>
      <c r="AK262" s="154"/>
      <c r="AL262" s="154"/>
      <c r="AM262" s="154"/>
      <c r="AN262" s="154"/>
      <c r="AO262" s="154"/>
      <c r="AP262" s="154"/>
      <c r="AQ262" s="154"/>
      <c r="AR262" s="154"/>
      <c r="AS262" s="154"/>
      <c r="AT262" s="154"/>
      <c r="AU262" s="154"/>
      <c r="AV262" s="154"/>
      <c r="AW262" s="154"/>
      <c r="AX262" s="154"/>
      <c r="AY262" s="154"/>
      <c r="AZ262" s="154"/>
      <c r="BA262" s="154"/>
      <c r="BB262" s="154"/>
      <c r="BC262" s="154"/>
      <c r="BD262" s="154"/>
      <c r="BE262" s="154"/>
      <c r="BF262" s="154"/>
      <c r="BG262" s="154"/>
      <c r="BH262" s="154"/>
    </row>
    <row r="263" spans="1:60" outlineLevel="1" x14ac:dyDescent="0.2">
      <c r="A263" s="161"/>
      <c r="B263" s="162"/>
      <c r="C263" s="195" t="s">
        <v>522</v>
      </c>
      <c r="D263" s="167"/>
      <c r="E263" s="168">
        <v>36.659999999999997</v>
      </c>
      <c r="F263" s="165"/>
      <c r="G263" s="165"/>
      <c r="H263" s="165"/>
      <c r="I263" s="165"/>
      <c r="J263" s="165"/>
      <c r="K263" s="165"/>
      <c r="L263" s="165"/>
      <c r="M263" s="165"/>
      <c r="N263" s="164"/>
      <c r="O263" s="164"/>
      <c r="P263" s="164"/>
      <c r="Q263" s="164"/>
      <c r="R263" s="165"/>
      <c r="S263" s="165"/>
      <c r="T263" s="165"/>
      <c r="U263" s="165"/>
      <c r="V263" s="165"/>
      <c r="W263" s="165"/>
      <c r="X263" s="165"/>
      <c r="Y263" s="154"/>
      <c r="Z263" s="154"/>
      <c r="AA263" s="154"/>
      <c r="AB263" s="154"/>
      <c r="AC263" s="154"/>
      <c r="AD263" s="154"/>
      <c r="AE263" s="154"/>
      <c r="AF263" s="154"/>
      <c r="AG263" s="154" t="s">
        <v>169</v>
      </c>
      <c r="AH263" s="154">
        <v>0</v>
      </c>
      <c r="AI263" s="154"/>
      <c r="AJ263" s="154"/>
      <c r="AK263" s="154"/>
      <c r="AL263" s="154"/>
      <c r="AM263" s="154"/>
      <c r="AN263" s="154"/>
      <c r="AO263" s="154"/>
      <c r="AP263" s="154"/>
      <c r="AQ263" s="154"/>
      <c r="AR263" s="154"/>
      <c r="AS263" s="154"/>
      <c r="AT263" s="154"/>
      <c r="AU263" s="154"/>
      <c r="AV263" s="154"/>
      <c r="AW263" s="154"/>
      <c r="AX263" s="154"/>
      <c r="AY263" s="154"/>
      <c r="AZ263" s="154"/>
      <c r="BA263" s="154"/>
      <c r="BB263" s="154"/>
      <c r="BC263" s="154"/>
      <c r="BD263" s="154"/>
      <c r="BE263" s="154"/>
      <c r="BF263" s="154"/>
      <c r="BG263" s="154"/>
      <c r="BH263" s="154"/>
    </row>
    <row r="264" spans="1:60" x14ac:dyDescent="0.2">
      <c r="A264" s="170" t="s">
        <v>152</v>
      </c>
      <c r="B264" s="171" t="s">
        <v>109</v>
      </c>
      <c r="C264" s="193" t="s">
        <v>110</v>
      </c>
      <c r="D264" s="172"/>
      <c r="E264" s="173"/>
      <c r="F264" s="174"/>
      <c r="G264" s="174">
        <f>SUMIF(AG265:AG288,"&lt;&gt;NOR",G265:G288)</f>
        <v>0</v>
      </c>
      <c r="H264" s="174"/>
      <c r="I264" s="174">
        <f>SUM(I265:I288)</f>
        <v>0</v>
      </c>
      <c r="J264" s="174"/>
      <c r="K264" s="174">
        <f>SUM(K265:K288)</f>
        <v>0</v>
      </c>
      <c r="L264" s="174"/>
      <c r="M264" s="174">
        <f>SUM(M265:M288)</f>
        <v>0</v>
      </c>
      <c r="N264" s="173"/>
      <c r="O264" s="173">
        <f>SUM(O265:O288)</f>
        <v>0.64</v>
      </c>
      <c r="P264" s="173"/>
      <c r="Q264" s="173">
        <f>SUM(Q265:Q288)</f>
        <v>0</v>
      </c>
      <c r="R264" s="174"/>
      <c r="S264" s="174"/>
      <c r="T264" s="175"/>
      <c r="U264" s="169"/>
      <c r="V264" s="169">
        <f>SUM(V265:V288)</f>
        <v>30.9</v>
      </c>
      <c r="W264" s="169"/>
      <c r="X264" s="169"/>
      <c r="AG264" t="s">
        <v>153</v>
      </c>
    </row>
    <row r="265" spans="1:60" outlineLevel="1" x14ac:dyDescent="0.2">
      <c r="A265" s="185">
        <v>130</v>
      </c>
      <c r="B265" s="186" t="s">
        <v>523</v>
      </c>
      <c r="C265" s="196" t="s">
        <v>524</v>
      </c>
      <c r="D265" s="187" t="s">
        <v>165</v>
      </c>
      <c r="E265" s="188">
        <v>36.659999999999997</v>
      </c>
      <c r="F265" s="189"/>
      <c r="G265" s="190">
        <f>ROUND(E265*F265,2)</f>
        <v>0</v>
      </c>
      <c r="H265" s="189"/>
      <c r="I265" s="190">
        <f>ROUND(E265*H265,2)</f>
        <v>0</v>
      </c>
      <c r="J265" s="189"/>
      <c r="K265" s="190">
        <f>ROUND(E265*J265,2)</f>
        <v>0</v>
      </c>
      <c r="L265" s="190">
        <v>12</v>
      </c>
      <c r="M265" s="190">
        <f>G265*(1+L265/100)</f>
        <v>0</v>
      </c>
      <c r="N265" s="188">
        <v>1.0000000000000001E-5</v>
      </c>
      <c r="O265" s="188">
        <f>ROUND(E265*N265,2)</f>
        <v>0</v>
      </c>
      <c r="P265" s="188">
        <v>0</v>
      </c>
      <c r="Q265" s="188">
        <f>ROUND(E265*P265,2)</f>
        <v>0</v>
      </c>
      <c r="R265" s="190" t="s">
        <v>519</v>
      </c>
      <c r="S265" s="190" t="s">
        <v>158</v>
      </c>
      <c r="T265" s="191" t="s">
        <v>158</v>
      </c>
      <c r="U265" s="165">
        <v>0.06</v>
      </c>
      <c r="V265" s="165">
        <f>ROUND(E265*U265,2)</f>
        <v>2.2000000000000002</v>
      </c>
      <c r="W265" s="165"/>
      <c r="X265" s="165" t="s">
        <v>159</v>
      </c>
      <c r="Y265" s="154"/>
      <c r="Z265" s="154"/>
      <c r="AA265" s="154"/>
      <c r="AB265" s="154"/>
      <c r="AC265" s="154"/>
      <c r="AD265" s="154"/>
      <c r="AE265" s="154"/>
      <c r="AF265" s="154"/>
      <c r="AG265" s="154" t="s">
        <v>289</v>
      </c>
      <c r="AH265" s="154"/>
      <c r="AI265" s="154"/>
      <c r="AJ265" s="154"/>
      <c r="AK265" s="154"/>
      <c r="AL265" s="154"/>
      <c r="AM265" s="154"/>
      <c r="AN265" s="154"/>
      <c r="AO265" s="154"/>
      <c r="AP265" s="154"/>
      <c r="AQ265" s="154"/>
      <c r="AR265" s="154"/>
      <c r="AS265" s="154"/>
      <c r="AT265" s="154"/>
      <c r="AU265" s="154"/>
      <c r="AV265" s="154"/>
      <c r="AW265" s="154"/>
      <c r="AX265" s="154"/>
      <c r="AY265" s="154"/>
      <c r="AZ265" s="154"/>
      <c r="BA265" s="154"/>
      <c r="BB265" s="154"/>
      <c r="BC265" s="154"/>
      <c r="BD265" s="154"/>
      <c r="BE265" s="154"/>
      <c r="BF265" s="154"/>
      <c r="BG265" s="154"/>
      <c r="BH265" s="154"/>
    </row>
    <row r="266" spans="1:60" outlineLevel="1" x14ac:dyDescent="0.2">
      <c r="A266" s="177">
        <v>131</v>
      </c>
      <c r="B266" s="178" t="s">
        <v>525</v>
      </c>
      <c r="C266" s="194" t="s">
        <v>526</v>
      </c>
      <c r="D266" s="179" t="s">
        <v>165</v>
      </c>
      <c r="E266" s="180">
        <v>36.659999999999997</v>
      </c>
      <c r="F266" s="181"/>
      <c r="G266" s="182">
        <f>ROUND(E266*F266,2)</f>
        <v>0</v>
      </c>
      <c r="H266" s="181"/>
      <c r="I266" s="182">
        <f>ROUND(E266*H266,2)</f>
        <v>0</v>
      </c>
      <c r="J266" s="181"/>
      <c r="K266" s="182">
        <f>ROUND(E266*J266,2)</f>
        <v>0</v>
      </c>
      <c r="L266" s="182">
        <v>12</v>
      </c>
      <c r="M266" s="182">
        <f>G266*(1+L266/100)</f>
        <v>0</v>
      </c>
      <c r="N266" s="180">
        <v>0</v>
      </c>
      <c r="O266" s="180">
        <f>ROUND(E266*N266,2)</f>
        <v>0</v>
      </c>
      <c r="P266" s="180">
        <v>0</v>
      </c>
      <c r="Q266" s="180">
        <f>ROUND(E266*P266,2)</f>
        <v>0</v>
      </c>
      <c r="R266" s="182" t="s">
        <v>519</v>
      </c>
      <c r="S266" s="182" t="s">
        <v>158</v>
      </c>
      <c r="T266" s="183" t="s">
        <v>158</v>
      </c>
      <c r="U266" s="165">
        <v>1.6E-2</v>
      </c>
      <c r="V266" s="165">
        <f>ROUND(E266*U266,2)</f>
        <v>0.59</v>
      </c>
      <c r="W266" s="165"/>
      <c r="X266" s="165" t="s">
        <v>159</v>
      </c>
      <c r="Y266" s="154"/>
      <c r="Z266" s="154"/>
      <c r="AA266" s="154"/>
      <c r="AB266" s="154"/>
      <c r="AC266" s="154"/>
      <c r="AD266" s="154"/>
      <c r="AE266" s="154"/>
      <c r="AF266" s="154"/>
      <c r="AG266" s="154" t="s">
        <v>289</v>
      </c>
      <c r="AH266" s="154"/>
      <c r="AI266" s="154"/>
      <c r="AJ266" s="154"/>
      <c r="AK266" s="154"/>
      <c r="AL266" s="154"/>
      <c r="AM266" s="154"/>
      <c r="AN266" s="154"/>
      <c r="AO266" s="154"/>
      <c r="AP266" s="154"/>
      <c r="AQ266" s="154"/>
      <c r="AR266" s="154"/>
      <c r="AS266" s="154"/>
      <c r="AT266" s="154"/>
      <c r="AU266" s="154"/>
      <c r="AV266" s="154"/>
      <c r="AW266" s="154"/>
      <c r="AX266" s="154"/>
      <c r="AY266" s="154"/>
      <c r="AZ266" s="154"/>
      <c r="BA266" s="154"/>
      <c r="BB266" s="154"/>
      <c r="BC266" s="154"/>
      <c r="BD266" s="154"/>
      <c r="BE266" s="154"/>
      <c r="BF266" s="154"/>
      <c r="BG266" s="154"/>
      <c r="BH266" s="154"/>
    </row>
    <row r="267" spans="1:60" outlineLevel="1" x14ac:dyDescent="0.2">
      <c r="A267" s="161"/>
      <c r="B267" s="162"/>
      <c r="C267" s="261" t="s">
        <v>527</v>
      </c>
      <c r="D267" s="262"/>
      <c r="E267" s="262"/>
      <c r="F267" s="262"/>
      <c r="G267" s="262"/>
      <c r="H267" s="165"/>
      <c r="I267" s="165"/>
      <c r="J267" s="165"/>
      <c r="K267" s="165"/>
      <c r="L267" s="165"/>
      <c r="M267" s="165"/>
      <c r="N267" s="164"/>
      <c r="O267" s="164"/>
      <c r="P267" s="164"/>
      <c r="Q267" s="164"/>
      <c r="R267" s="165"/>
      <c r="S267" s="165"/>
      <c r="T267" s="165"/>
      <c r="U267" s="165"/>
      <c r="V267" s="165"/>
      <c r="W267" s="165"/>
      <c r="X267" s="165"/>
      <c r="Y267" s="154"/>
      <c r="Z267" s="154"/>
      <c r="AA267" s="154"/>
      <c r="AB267" s="154"/>
      <c r="AC267" s="154"/>
      <c r="AD267" s="154"/>
      <c r="AE267" s="154"/>
      <c r="AF267" s="154"/>
      <c r="AG267" s="154" t="s">
        <v>162</v>
      </c>
      <c r="AH267" s="154"/>
      <c r="AI267" s="154"/>
      <c r="AJ267" s="154"/>
      <c r="AK267" s="154"/>
      <c r="AL267" s="154"/>
      <c r="AM267" s="154"/>
      <c r="AN267" s="154"/>
      <c r="AO267" s="154"/>
      <c r="AP267" s="154"/>
      <c r="AQ267" s="154"/>
      <c r="AR267" s="154"/>
      <c r="AS267" s="154"/>
      <c r="AT267" s="154"/>
      <c r="AU267" s="154"/>
      <c r="AV267" s="154"/>
      <c r="AW267" s="154"/>
      <c r="AX267" s="154"/>
      <c r="AY267" s="154"/>
      <c r="AZ267" s="154"/>
      <c r="BA267" s="154"/>
      <c r="BB267" s="154"/>
      <c r="BC267" s="154"/>
      <c r="BD267" s="154"/>
      <c r="BE267" s="154"/>
      <c r="BF267" s="154"/>
      <c r="BG267" s="154"/>
      <c r="BH267" s="154"/>
    </row>
    <row r="268" spans="1:60" outlineLevel="1" x14ac:dyDescent="0.2">
      <c r="A268" s="161"/>
      <c r="B268" s="162"/>
      <c r="C268" s="195" t="s">
        <v>528</v>
      </c>
      <c r="D268" s="167"/>
      <c r="E268" s="168">
        <v>17.55</v>
      </c>
      <c r="F268" s="165"/>
      <c r="G268" s="165"/>
      <c r="H268" s="165"/>
      <c r="I268" s="165"/>
      <c r="J268" s="165"/>
      <c r="K268" s="165"/>
      <c r="L268" s="165"/>
      <c r="M268" s="165"/>
      <c r="N268" s="164"/>
      <c r="O268" s="164"/>
      <c r="P268" s="164"/>
      <c r="Q268" s="164"/>
      <c r="R268" s="165"/>
      <c r="S268" s="165"/>
      <c r="T268" s="165"/>
      <c r="U268" s="165"/>
      <c r="V268" s="165"/>
      <c r="W268" s="165"/>
      <c r="X268" s="165"/>
      <c r="Y268" s="154"/>
      <c r="Z268" s="154"/>
      <c r="AA268" s="154"/>
      <c r="AB268" s="154"/>
      <c r="AC268" s="154"/>
      <c r="AD268" s="154"/>
      <c r="AE268" s="154"/>
      <c r="AF268" s="154"/>
      <c r="AG268" s="154" t="s">
        <v>169</v>
      </c>
      <c r="AH268" s="154">
        <v>0</v>
      </c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4"/>
      <c r="AV268" s="154"/>
      <c r="AW268" s="154"/>
      <c r="AX268" s="154"/>
      <c r="AY268" s="154"/>
      <c r="AZ268" s="154"/>
      <c r="BA268" s="154"/>
      <c r="BB268" s="154"/>
      <c r="BC268" s="154"/>
      <c r="BD268" s="154"/>
      <c r="BE268" s="154"/>
      <c r="BF268" s="154"/>
      <c r="BG268" s="154"/>
      <c r="BH268" s="154"/>
    </row>
    <row r="269" spans="1:60" outlineLevel="1" x14ac:dyDescent="0.2">
      <c r="A269" s="161"/>
      <c r="B269" s="162"/>
      <c r="C269" s="195" t="s">
        <v>529</v>
      </c>
      <c r="D269" s="167"/>
      <c r="E269" s="168">
        <v>19.11</v>
      </c>
      <c r="F269" s="165"/>
      <c r="G269" s="165"/>
      <c r="H269" s="165"/>
      <c r="I269" s="165"/>
      <c r="J269" s="165"/>
      <c r="K269" s="165"/>
      <c r="L269" s="165"/>
      <c r="M269" s="165"/>
      <c r="N269" s="164"/>
      <c r="O269" s="164"/>
      <c r="P269" s="164"/>
      <c r="Q269" s="164"/>
      <c r="R269" s="165"/>
      <c r="S269" s="165"/>
      <c r="T269" s="165"/>
      <c r="U269" s="165"/>
      <c r="V269" s="165"/>
      <c r="W269" s="165"/>
      <c r="X269" s="165"/>
      <c r="Y269" s="154"/>
      <c r="Z269" s="154"/>
      <c r="AA269" s="154"/>
      <c r="AB269" s="154"/>
      <c r="AC269" s="154"/>
      <c r="AD269" s="154"/>
      <c r="AE269" s="154"/>
      <c r="AF269" s="154"/>
      <c r="AG269" s="154" t="s">
        <v>169</v>
      </c>
      <c r="AH269" s="154">
        <v>0</v>
      </c>
      <c r="AI269" s="154"/>
      <c r="AJ269" s="154"/>
      <c r="AK269" s="154"/>
      <c r="AL269" s="154"/>
      <c r="AM269" s="154"/>
      <c r="AN269" s="154"/>
      <c r="AO269" s="154"/>
      <c r="AP269" s="154"/>
      <c r="AQ269" s="154"/>
      <c r="AR269" s="154"/>
      <c r="AS269" s="154"/>
      <c r="AT269" s="154"/>
      <c r="AU269" s="154"/>
      <c r="AV269" s="154"/>
      <c r="AW269" s="154"/>
      <c r="AX269" s="154"/>
      <c r="AY269" s="154"/>
      <c r="AZ269" s="154"/>
      <c r="BA269" s="154"/>
      <c r="BB269" s="154"/>
      <c r="BC269" s="154"/>
      <c r="BD269" s="154"/>
      <c r="BE269" s="154"/>
      <c r="BF269" s="154"/>
      <c r="BG269" s="154"/>
      <c r="BH269" s="154"/>
    </row>
    <row r="270" spans="1:60" outlineLevel="1" x14ac:dyDescent="0.2">
      <c r="A270" s="177">
        <v>132</v>
      </c>
      <c r="B270" s="178" t="s">
        <v>530</v>
      </c>
      <c r="C270" s="194" t="s">
        <v>531</v>
      </c>
      <c r="D270" s="179" t="s">
        <v>165</v>
      </c>
      <c r="E270" s="180">
        <v>36.659999999999997</v>
      </c>
      <c r="F270" s="181"/>
      <c r="G270" s="182">
        <f>ROUND(E270*F270,2)</f>
        <v>0</v>
      </c>
      <c r="H270" s="181"/>
      <c r="I270" s="182">
        <f>ROUND(E270*H270,2)</f>
        <v>0</v>
      </c>
      <c r="J270" s="181"/>
      <c r="K270" s="182">
        <f>ROUND(E270*J270,2)</f>
        <v>0</v>
      </c>
      <c r="L270" s="182">
        <v>12</v>
      </c>
      <c r="M270" s="182">
        <f>G270*(1+L270/100)</f>
        <v>0</v>
      </c>
      <c r="N270" s="180">
        <v>0</v>
      </c>
      <c r="O270" s="180">
        <f>ROUND(E270*N270,2)</f>
        <v>0</v>
      </c>
      <c r="P270" s="180">
        <v>0</v>
      </c>
      <c r="Q270" s="180">
        <f>ROUND(E270*P270,2)</f>
        <v>0</v>
      </c>
      <c r="R270" s="182" t="s">
        <v>519</v>
      </c>
      <c r="S270" s="182" t="s">
        <v>158</v>
      </c>
      <c r="T270" s="183" t="s">
        <v>158</v>
      </c>
      <c r="U270" s="165">
        <v>0.14699999999999999</v>
      </c>
      <c r="V270" s="165">
        <f>ROUND(E270*U270,2)</f>
        <v>5.39</v>
      </c>
      <c r="W270" s="165"/>
      <c r="X270" s="165" t="s">
        <v>159</v>
      </c>
      <c r="Y270" s="154"/>
      <c r="Z270" s="154"/>
      <c r="AA270" s="154"/>
      <c r="AB270" s="154"/>
      <c r="AC270" s="154"/>
      <c r="AD270" s="154"/>
      <c r="AE270" s="154"/>
      <c r="AF270" s="154"/>
      <c r="AG270" s="154" t="s">
        <v>160</v>
      </c>
      <c r="AH270" s="154"/>
      <c r="AI270" s="154"/>
      <c r="AJ270" s="154"/>
      <c r="AK270" s="154"/>
      <c r="AL270" s="154"/>
      <c r="AM270" s="154"/>
      <c r="AN270" s="154"/>
      <c r="AO270" s="154"/>
      <c r="AP270" s="154"/>
      <c r="AQ270" s="154"/>
      <c r="AR270" s="154"/>
      <c r="AS270" s="154"/>
      <c r="AT270" s="154"/>
      <c r="AU270" s="154"/>
      <c r="AV270" s="154"/>
      <c r="AW270" s="154"/>
      <c r="AX270" s="154"/>
      <c r="AY270" s="154"/>
      <c r="AZ270" s="154"/>
      <c r="BA270" s="154"/>
      <c r="BB270" s="154"/>
      <c r="BC270" s="154"/>
      <c r="BD270" s="154"/>
      <c r="BE270" s="154"/>
      <c r="BF270" s="154"/>
      <c r="BG270" s="154"/>
      <c r="BH270" s="154"/>
    </row>
    <row r="271" spans="1:60" outlineLevel="1" x14ac:dyDescent="0.2">
      <c r="A271" s="161"/>
      <c r="B271" s="162"/>
      <c r="C271" s="261" t="s">
        <v>527</v>
      </c>
      <c r="D271" s="262"/>
      <c r="E271" s="262"/>
      <c r="F271" s="262"/>
      <c r="G271" s="262"/>
      <c r="H271" s="165"/>
      <c r="I271" s="165"/>
      <c r="J271" s="165"/>
      <c r="K271" s="165"/>
      <c r="L271" s="165"/>
      <c r="M271" s="165"/>
      <c r="N271" s="164"/>
      <c r="O271" s="164"/>
      <c r="P271" s="164"/>
      <c r="Q271" s="164"/>
      <c r="R271" s="165"/>
      <c r="S271" s="165"/>
      <c r="T271" s="165"/>
      <c r="U271" s="165"/>
      <c r="V271" s="165"/>
      <c r="W271" s="165"/>
      <c r="X271" s="165"/>
      <c r="Y271" s="154"/>
      <c r="Z271" s="154"/>
      <c r="AA271" s="154"/>
      <c r="AB271" s="154"/>
      <c r="AC271" s="154"/>
      <c r="AD271" s="154"/>
      <c r="AE271" s="154"/>
      <c r="AF271" s="154"/>
      <c r="AG271" s="154" t="s">
        <v>162</v>
      </c>
      <c r="AH271" s="154"/>
      <c r="AI271" s="154"/>
      <c r="AJ271" s="154"/>
      <c r="AK271" s="154"/>
      <c r="AL271" s="154"/>
      <c r="AM271" s="154"/>
      <c r="AN271" s="154"/>
      <c r="AO271" s="154"/>
      <c r="AP271" s="154"/>
      <c r="AQ271" s="154"/>
      <c r="AR271" s="154"/>
      <c r="AS271" s="154"/>
      <c r="AT271" s="154"/>
      <c r="AU271" s="154"/>
      <c r="AV271" s="154"/>
      <c r="AW271" s="154"/>
      <c r="AX271" s="154"/>
      <c r="AY271" s="154"/>
      <c r="AZ271" s="154"/>
      <c r="BA271" s="154"/>
      <c r="BB271" s="154"/>
      <c r="BC271" s="154"/>
      <c r="BD271" s="154"/>
      <c r="BE271" s="154"/>
      <c r="BF271" s="154"/>
      <c r="BG271" s="154"/>
      <c r="BH271" s="154"/>
    </row>
    <row r="272" spans="1:60" outlineLevel="1" x14ac:dyDescent="0.2">
      <c r="A272" s="161"/>
      <c r="B272" s="162"/>
      <c r="C272" s="195" t="s">
        <v>528</v>
      </c>
      <c r="D272" s="167"/>
      <c r="E272" s="168">
        <v>17.55</v>
      </c>
      <c r="F272" s="165"/>
      <c r="G272" s="165"/>
      <c r="H272" s="165"/>
      <c r="I272" s="165"/>
      <c r="J272" s="165"/>
      <c r="K272" s="165"/>
      <c r="L272" s="165"/>
      <c r="M272" s="165"/>
      <c r="N272" s="164"/>
      <c r="O272" s="164"/>
      <c r="P272" s="164"/>
      <c r="Q272" s="164"/>
      <c r="R272" s="165"/>
      <c r="S272" s="165"/>
      <c r="T272" s="165"/>
      <c r="U272" s="165"/>
      <c r="V272" s="165"/>
      <c r="W272" s="165"/>
      <c r="X272" s="165"/>
      <c r="Y272" s="154"/>
      <c r="Z272" s="154"/>
      <c r="AA272" s="154"/>
      <c r="AB272" s="154"/>
      <c r="AC272" s="154"/>
      <c r="AD272" s="154"/>
      <c r="AE272" s="154"/>
      <c r="AF272" s="154"/>
      <c r="AG272" s="154" t="s">
        <v>169</v>
      </c>
      <c r="AH272" s="154">
        <v>0</v>
      </c>
      <c r="AI272" s="154"/>
      <c r="AJ272" s="154"/>
      <c r="AK272" s="154"/>
      <c r="AL272" s="154"/>
      <c r="AM272" s="154"/>
      <c r="AN272" s="154"/>
      <c r="AO272" s="154"/>
      <c r="AP272" s="154"/>
      <c r="AQ272" s="154"/>
      <c r="AR272" s="154"/>
      <c r="AS272" s="154"/>
      <c r="AT272" s="154"/>
      <c r="AU272" s="154"/>
      <c r="AV272" s="154"/>
      <c r="AW272" s="154"/>
      <c r="AX272" s="154"/>
      <c r="AY272" s="154"/>
      <c r="AZ272" s="154"/>
      <c r="BA272" s="154"/>
      <c r="BB272" s="154"/>
      <c r="BC272" s="154"/>
      <c r="BD272" s="154"/>
      <c r="BE272" s="154"/>
      <c r="BF272" s="154"/>
      <c r="BG272" s="154"/>
      <c r="BH272" s="154"/>
    </row>
    <row r="273" spans="1:60" outlineLevel="1" x14ac:dyDescent="0.2">
      <c r="A273" s="161"/>
      <c r="B273" s="162"/>
      <c r="C273" s="195" t="s">
        <v>529</v>
      </c>
      <c r="D273" s="167"/>
      <c r="E273" s="168">
        <v>19.11</v>
      </c>
      <c r="F273" s="165"/>
      <c r="G273" s="165"/>
      <c r="H273" s="165"/>
      <c r="I273" s="165"/>
      <c r="J273" s="165"/>
      <c r="K273" s="165"/>
      <c r="L273" s="165"/>
      <c r="M273" s="165"/>
      <c r="N273" s="164"/>
      <c r="O273" s="164"/>
      <c r="P273" s="164"/>
      <c r="Q273" s="164"/>
      <c r="R273" s="165"/>
      <c r="S273" s="165"/>
      <c r="T273" s="165"/>
      <c r="U273" s="165"/>
      <c r="V273" s="165"/>
      <c r="W273" s="165"/>
      <c r="X273" s="165"/>
      <c r="Y273" s="154"/>
      <c r="Z273" s="154"/>
      <c r="AA273" s="154"/>
      <c r="AB273" s="154"/>
      <c r="AC273" s="154"/>
      <c r="AD273" s="154"/>
      <c r="AE273" s="154"/>
      <c r="AF273" s="154"/>
      <c r="AG273" s="154" t="s">
        <v>169</v>
      </c>
      <c r="AH273" s="154">
        <v>0</v>
      </c>
      <c r="AI273" s="154"/>
      <c r="AJ273" s="154"/>
      <c r="AK273" s="154"/>
      <c r="AL273" s="154"/>
      <c r="AM273" s="154"/>
      <c r="AN273" s="154"/>
      <c r="AO273" s="154"/>
      <c r="AP273" s="154"/>
      <c r="AQ273" s="154"/>
      <c r="AR273" s="154"/>
      <c r="AS273" s="154"/>
      <c r="AT273" s="154"/>
      <c r="AU273" s="154"/>
      <c r="AV273" s="154"/>
      <c r="AW273" s="154"/>
      <c r="AX273" s="154"/>
      <c r="AY273" s="154"/>
      <c r="AZ273" s="154"/>
      <c r="BA273" s="154"/>
      <c r="BB273" s="154"/>
      <c r="BC273" s="154"/>
      <c r="BD273" s="154"/>
      <c r="BE273" s="154"/>
      <c r="BF273" s="154"/>
      <c r="BG273" s="154"/>
      <c r="BH273" s="154"/>
    </row>
    <row r="274" spans="1:60" outlineLevel="1" x14ac:dyDescent="0.2">
      <c r="A274" s="177">
        <v>133</v>
      </c>
      <c r="B274" s="178" t="s">
        <v>532</v>
      </c>
      <c r="C274" s="194" t="s">
        <v>533</v>
      </c>
      <c r="D274" s="179" t="s">
        <v>165</v>
      </c>
      <c r="E274" s="180">
        <v>36.659999999999997</v>
      </c>
      <c r="F274" s="181"/>
      <c r="G274" s="182">
        <f>ROUND(E274*F274,2)</f>
        <v>0</v>
      </c>
      <c r="H274" s="181"/>
      <c r="I274" s="182">
        <f>ROUND(E274*H274,2)</f>
        <v>0</v>
      </c>
      <c r="J274" s="181"/>
      <c r="K274" s="182">
        <f>ROUND(E274*J274,2)</f>
        <v>0</v>
      </c>
      <c r="L274" s="182">
        <v>12</v>
      </c>
      <c r="M274" s="182">
        <f>G274*(1+L274/100)</f>
        <v>0</v>
      </c>
      <c r="N274" s="180">
        <v>0</v>
      </c>
      <c r="O274" s="180">
        <f>ROUND(E274*N274,2)</f>
        <v>0</v>
      </c>
      <c r="P274" s="180">
        <v>0</v>
      </c>
      <c r="Q274" s="180">
        <f>ROUND(E274*P274,2)</f>
        <v>0</v>
      </c>
      <c r="R274" s="182" t="s">
        <v>519</v>
      </c>
      <c r="S274" s="182" t="s">
        <v>158</v>
      </c>
      <c r="T274" s="183" t="s">
        <v>158</v>
      </c>
      <c r="U274" s="165">
        <v>4.5999999999999999E-2</v>
      </c>
      <c r="V274" s="165">
        <f>ROUND(E274*U274,2)</f>
        <v>1.69</v>
      </c>
      <c r="W274" s="165"/>
      <c r="X274" s="165" t="s">
        <v>159</v>
      </c>
      <c r="Y274" s="154"/>
      <c r="Z274" s="154"/>
      <c r="AA274" s="154"/>
      <c r="AB274" s="154"/>
      <c r="AC274" s="154"/>
      <c r="AD274" s="154"/>
      <c r="AE274" s="154"/>
      <c r="AF274" s="154"/>
      <c r="AG274" s="154" t="s">
        <v>160</v>
      </c>
      <c r="AH274" s="154"/>
      <c r="AI274" s="154"/>
      <c r="AJ274" s="154"/>
      <c r="AK274" s="154"/>
      <c r="AL274" s="154"/>
      <c r="AM274" s="154"/>
      <c r="AN274" s="154"/>
      <c r="AO274" s="154"/>
      <c r="AP274" s="154"/>
      <c r="AQ274" s="154"/>
      <c r="AR274" s="154"/>
      <c r="AS274" s="154"/>
      <c r="AT274" s="154"/>
      <c r="AU274" s="154"/>
      <c r="AV274" s="154"/>
      <c r="AW274" s="154"/>
      <c r="AX274" s="154"/>
      <c r="AY274" s="154"/>
      <c r="AZ274" s="154"/>
      <c r="BA274" s="154"/>
      <c r="BB274" s="154"/>
      <c r="BC274" s="154"/>
      <c r="BD274" s="154"/>
      <c r="BE274" s="154"/>
      <c r="BF274" s="154"/>
      <c r="BG274" s="154"/>
      <c r="BH274" s="154"/>
    </row>
    <row r="275" spans="1:60" outlineLevel="1" x14ac:dyDescent="0.2">
      <c r="A275" s="161"/>
      <c r="B275" s="162"/>
      <c r="C275" s="261" t="s">
        <v>527</v>
      </c>
      <c r="D275" s="262"/>
      <c r="E275" s="262"/>
      <c r="F275" s="262"/>
      <c r="G275" s="262"/>
      <c r="H275" s="165"/>
      <c r="I275" s="165"/>
      <c r="J275" s="165"/>
      <c r="K275" s="165"/>
      <c r="L275" s="165"/>
      <c r="M275" s="165"/>
      <c r="N275" s="164"/>
      <c r="O275" s="164"/>
      <c r="P275" s="164"/>
      <c r="Q275" s="164"/>
      <c r="R275" s="165"/>
      <c r="S275" s="165"/>
      <c r="T275" s="165"/>
      <c r="U275" s="165"/>
      <c r="V275" s="165"/>
      <c r="W275" s="165"/>
      <c r="X275" s="165"/>
      <c r="Y275" s="154"/>
      <c r="Z275" s="154"/>
      <c r="AA275" s="154"/>
      <c r="AB275" s="154"/>
      <c r="AC275" s="154"/>
      <c r="AD275" s="154"/>
      <c r="AE275" s="154"/>
      <c r="AF275" s="154"/>
      <c r="AG275" s="154" t="s">
        <v>162</v>
      </c>
      <c r="AH275" s="154"/>
      <c r="AI275" s="154"/>
      <c r="AJ275" s="154"/>
      <c r="AK275" s="154"/>
      <c r="AL275" s="154"/>
      <c r="AM275" s="154"/>
      <c r="AN275" s="154"/>
      <c r="AO275" s="154"/>
      <c r="AP275" s="154"/>
      <c r="AQ275" s="154"/>
      <c r="AR275" s="154"/>
      <c r="AS275" s="154"/>
      <c r="AT275" s="154"/>
      <c r="AU275" s="154"/>
      <c r="AV275" s="154"/>
      <c r="AW275" s="154"/>
      <c r="AX275" s="154"/>
      <c r="AY275" s="154"/>
      <c r="AZ275" s="154"/>
      <c r="BA275" s="154"/>
      <c r="BB275" s="154"/>
      <c r="BC275" s="154"/>
      <c r="BD275" s="154"/>
      <c r="BE275" s="154"/>
      <c r="BF275" s="154"/>
      <c r="BG275" s="154"/>
      <c r="BH275" s="154"/>
    </row>
    <row r="276" spans="1:60" ht="22.5" outlineLevel="1" x14ac:dyDescent="0.2">
      <c r="A276" s="177">
        <v>134</v>
      </c>
      <c r="B276" s="178" t="s">
        <v>534</v>
      </c>
      <c r="C276" s="194" t="s">
        <v>535</v>
      </c>
      <c r="D276" s="179" t="s">
        <v>186</v>
      </c>
      <c r="E276" s="180">
        <v>33</v>
      </c>
      <c r="F276" s="181"/>
      <c r="G276" s="182">
        <f>ROUND(E276*F276,2)</f>
        <v>0</v>
      </c>
      <c r="H276" s="181"/>
      <c r="I276" s="182">
        <f>ROUND(E276*H276,2)</f>
        <v>0</v>
      </c>
      <c r="J276" s="181"/>
      <c r="K276" s="182">
        <f>ROUND(E276*J276,2)</f>
        <v>0</v>
      </c>
      <c r="L276" s="182">
        <v>12</v>
      </c>
      <c r="M276" s="182">
        <f>G276*(1+L276/100)</f>
        <v>0</v>
      </c>
      <c r="N276" s="180">
        <v>8.0000000000000007E-5</v>
      </c>
      <c r="O276" s="180">
        <f>ROUND(E276*N276,2)</f>
        <v>0</v>
      </c>
      <c r="P276" s="180">
        <v>0</v>
      </c>
      <c r="Q276" s="180">
        <f>ROUND(E276*P276,2)</f>
        <v>0</v>
      </c>
      <c r="R276" s="182" t="s">
        <v>519</v>
      </c>
      <c r="S276" s="182" t="s">
        <v>158</v>
      </c>
      <c r="T276" s="183" t="s">
        <v>158</v>
      </c>
      <c r="U276" s="165">
        <v>0.13719999999999999</v>
      </c>
      <c r="V276" s="165">
        <f>ROUND(E276*U276,2)</f>
        <v>4.53</v>
      </c>
      <c r="W276" s="165"/>
      <c r="X276" s="165" t="s">
        <v>159</v>
      </c>
      <c r="Y276" s="154"/>
      <c r="Z276" s="154"/>
      <c r="AA276" s="154"/>
      <c r="AB276" s="154"/>
      <c r="AC276" s="154"/>
      <c r="AD276" s="154"/>
      <c r="AE276" s="154"/>
      <c r="AF276" s="154"/>
      <c r="AG276" s="154" t="s">
        <v>289</v>
      </c>
      <c r="AH276" s="154"/>
      <c r="AI276" s="154"/>
      <c r="AJ276" s="154"/>
      <c r="AK276" s="154"/>
      <c r="AL276" s="154"/>
      <c r="AM276" s="154"/>
      <c r="AN276" s="154"/>
      <c r="AO276" s="154"/>
      <c r="AP276" s="154"/>
      <c r="AQ276" s="154"/>
      <c r="AR276" s="154"/>
      <c r="AS276" s="154"/>
      <c r="AT276" s="154"/>
      <c r="AU276" s="154"/>
      <c r="AV276" s="154"/>
      <c r="AW276" s="154"/>
      <c r="AX276" s="154"/>
      <c r="AY276" s="154"/>
      <c r="AZ276" s="154"/>
      <c r="BA276" s="154"/>
      <c r="BB276" s="154"/>
      <c r="BC276" s="154"/>
      <c r="BD276" s="154"/>
      <c r="BE276" s="154"/>
      <c r="BF276" s="154"/>
      <c r="BG276" s="154"/>
      <c r="BH276" s="154"/>
    </row>
    <row r="277" spans="1:60" outlineLevel="1" x14ac:dyDescent="0.2">
      <c r="A277" s="161"/>
      <c r="B277" s="162"/>
      <c r="C277" s="195" t="s">
        <v>536</v>
      </c>
      <c r="D277" s="167"/>
      <c r="E277" s="168">
        <v>16.579999999999998</v>
      </c>
      <c r="F277" s="165"/>
      <c r="G277" s="165"/>
      <c r="H277" s="165"/>
      <c r="I277" s="165"/>
      <c r="J277" s="165"/>
      <c r="K277" s="165"/>
      <c r="L277" s="165"/>
      <c r="M277" s="165"/>
      <c r="N277" s="164"/>
      <c r="O277" s="164"/>
      <c r="P277" s="164"/>
      <c r="Q277" s="164"/>
      <c r="R277" s="165"/>
      <c r="S277" s="165"/>
      <c r="T277" s="165"/>
      <c r="U277" s="165"/>
      <c r="V277" s="165"/>
      <c r="W277" s="165"/>
      <c r="X277" s="165"/>
      <c r="Y277" s="154"/>
      <c r="Z277" s="154"/>
      <c r="AA277" s="154"/>
      <c r="AB277" s="154"/>
      <c r="AC277" s="154"/>
      <c r="AD277" s="154"/>
      <c r="AE277" s="154"/>
      <c r="AF277" s="154"/>
      <c r="AG277" s="154" t="s">
        <v>169</v>
      </c>
      <c r="AH277" s="154">
        <v>0</v>
      </c>
      <c r="AI277" s="154"/>
      <c r="AJ277" s="154"/>
      <c r="AK277" s="154"/>
      <c r="AL277" s="154"/>
      <c r="AM277" s="154"/>
      <c r="AN277" s="154"/>
      <c r="AO277" s="154"/>
      <c r="AP277" s="154"/>
      <c r="AQ277" s="154"/>
      <c r="AR277" s="154"/>
      <c r="AS277" s="154"/>
      <c r="AT277" s="154"/>
      <c r="AU277" s="154"/>
      <c r="AV277" s="154"/>
      <c r="AW277" s="154"/>
      <c r="AX277" s="154"/>
      <c r="AY277" s="154"/>
      <c r="AZ277" s="154"/>
      <c r="BA277" s="154"/>
      <c r="BB277" s="154"/>
      <c r="BC277" s="154"/>
      <c r="BD277" s="154"/>
      <c r="BE277" s="154"/>
      <c r="BF277" s="154"/>
      <c r="BG277" s="154"/>
      <c r="BH277" s="154"/>
    </row>
    <row r="278" spans="1:60" outlineLevel="1" x14ac:dyDescent="0.2">
      <c r="A278" s="161"/>
      <c r="B278" s="162"/>
      <c r="C278" s="195" t="s">
        <v>537</v>
      </c>
      <c r="D278" s="167"/>
      <c r="E278" s="168">
        <v>16.420000000000002</v>
      </c>
      <c r="F278" s="165"/>
      <c r="G278" s="165"/>
      <c r="H278" s="165"/>
      <c r="I278" s="165"/>
      <c r="J278" s="165"/>
      <c r="K278" s="165"/>
      <c r="L278" s="165"/>
      <c r="M278" s="165"/>
      <c r="N278" s="164"/>
      <c r="O278" s="164"/>
      <c r="P278" s="164"/>
      <c r="Q278" s="164"/>
      <c r="R278" s="165"/>
      <c r="S278" s="165"/>
      <c r="T278" s="165"/>
      <c r="U278" s="165"/>
      <c r="V278" s="165"/>
      <c r="W278" s="165"/>
      <c r="X278" s="165"/>
      <c r="Y278" s="154"/>
      <c r="Z278" s="154"/>
      <c r="AA278" s="154"/>
      <c r="AB278" s="154"/>
      <c r="AC278" s="154"/>
      <c r="AD278" s="154"/>
      <c r="AE278" s="154"/>
      <c r="AF278" s="154"/>
      <c r="AG278" s="154" t="s">
        <v>169</v>
      </c>
      <c r="AH278" s="154">
        <v>0</v>
      </c>
      <c r="AI278" s="154"/>
      <c r="AJ278" s="154"/>
      <c r="AK278" s="154"/>
      <c r="AL278" s="154"/>
      <c r="AM278" s="154"/>
      <c r="AN278" s="154"/>
      <c r="AO278" s="154"/>
      <c r="AP278" s="154"/>
      <c r="AQ278" s="154"/>
      <c r="AR278" s="154"/>
      <c r="AS278" s="154"/>
      <c r="AT278" s="154"/>
      <c r="AU278" s="154"/>
      <c r="AV278" s="154"/>
      <c r="AW278" s="154"/>
      <c r="AX278" s="154"/>
      <c r="AY278" s="154"/>
      <c r="AZ278" s="154"/>
      <c r="BA278" s="154"/>
      <c r="BB278" s="154"/>
      <c r="BC278" s="154"/>
      <c r="BD278" s="154"/>
      <c r="BE278" s="154"/>
      <c r="BF278" s="154"/>
      <c r="BG278" s="154"/>
      <c r="BH278" s="154"/>
    </row>
    <row r="279" spans="1:60" ht="22.5" outlineLevel="1" x14ac:dyDescent="0.2">
      <c r="A279" s="177">
        <v>135</v>
      </c>
      <c r="B279" s="178" t="s">
        <v>538</v>
      </c>
      <c r="C279" s="194" t="s">
        <v>539</v>
      </c>
      <c r="D279" s="179" t="s">
        <v>165</v>
      </c>
      <c r="E279" s="180">
        <v>36.659999999999997</v>
      </c>
      <c r="F279" s="181"/>
      <c r="G279" s="182">
        <f>ROUND(E279*F279,2)</f>
        <v>0</v>
      </c>
      <c r="H279" s="181"/>
      <c r="I279" s="182">
        <f>ROUND(E279*H279,2)</f>
        <v>0</v>
      </c>
      <c r="J279" s="181"/>
      <c r="K279" s="182">
        <f>ROUND(E279*J279,2)</f>
        <v>0</v>
      </c>
      <c r="L279" s="182">
        <v>12</v>
      </c>
      <c r="M279" s="182">
        <f>G279*(1+L279/100)</f>
        <v>0</v>
      </c>
      <c r="N279" s="180">
        <v>3.8999999999999999E-4</v>
      </c>
      <c r="O279" s="180">
        <f>ROUND(E279*N279,2)</f>
        <v>0.01</v>
      </c>
      <c r="P279" s="180">
        <v>0</v>
      </c>
      <c r="Q279" s="180">
        <f>ROUND(E279*P279,2)</f>
        <v>0</v>
      </c>
      <c r="R279" s="182" t="s">
        <v>519</v>
      </c>
      <c r="S279" s="182" t="s">
        <v>158</v>
      </c>
      <c r="T279" s="183" t="s">
        <v>158</v>
      </c>
      <c r="U279" s="165">
        <v>0.45</v>
      </c>
      <c r="V279" s="165">
        <f>ROUND(E279*U279,2)</f>
        <v>16.5</v>
      </c>
      <c r="W279" s="165"/>
      <c r="X279" s="165" t="s">
        <v>159</v>
      </c>
      <c r="Y279" s="154"/>
      <c r="Z279" s="154"/>
      <c r="AA279" s="154"/>
      <c r="AB279" s="154"/>
      <c r="AC279" s="154"/>
      <c r="AD279" s="154"/>
      <c r="AE279" s="154"/>
      <c r="AF279" s="154"/>
      <c r="AG279" s="154" t="s">
        <v>289</v>
      </c>
      <c r="AH279" s="154"/>
      <c r="AI279" s="154"/>
      <c r="AJ279" s="154"/>
      <c r="AK279" s="154"/>
      <c r="AL279" s="154"/>
      <c r="AM279" s="154"/>
      <c r="AN279" s="154"/>
      <c r="AO279" s="154"/>
      <c r="AP279" s="154"/>
      <c r="AQ279" s="154"/>
      <c r="AR279" s="154"/>
      <c r="AS279" s="154"/>
      <c r="AT279" s="154"/>
      <c r="AU279" s="154"/>
      <c r="AV279" s="154"/>
      <c r="AW279" s="154"/>
      <c r="AX279" s="154"/>
      <c r="AY279" s="154"/>
      <c r="AZ279" s="154"/>
      <c r="BA279" s="154"/>
      <c r="BB279" s="154"/>
      <c r="BC279" s="154"/>
      <c r="BD279" s="154"/>
      <c r="BE279" s="154"/>
      <c r="BF279" s="154"/>
      <c r="BG279" s="154"/>
      <c r="BH279" s="154"/>
    </row>
    <row r="280" spans="1:60" outlineLevel="1" x14ac:dyDescent="0.2">
      <c r="A280" s="161"/>
      <c r="B280" s="162"/>
      <c r="C280" s="195" t="s">
        <v>528</v>
      </c>
      <c r="D280" s="167"/>
      <c r="E280" s="168">
        <v>17.55</v>
      </c>
      <c r="F280" s="165"/>
      <c r="G280" s="165"/>
      <c r="H280" s="165"/>
      <c r="I280" s="165"/>
      <c r="J280" s="165"/>
      <c r="K280" s="165"/>
      <c r="L280" s="165"/>
      <c r="M280" s="165"/>
      <c r="N280" s="164"/>
      <c r="O280" s="164"/>
      <c r="P280" s="164"/>
      <c r="Q280" s="164"/>
      <c r="R280" s="165"/>
      <c r="S280" s="165"/>
      <c r="T280" s="165"/>
      <c r="U280" s="165"/>
      <c r="V280" s="165"/>
      <c r="W280" s="165"/>
      <c r="X280" s="165"/>
      <c r="Y280" s="154"/>
      <c r="Z280" s="154"/>
      <c r="AA280" s="154"/>
      <c r="AB280" s="154"/>
      <c r="AC280" s="154"/>
      <c r="AD280" s="154"/>
      <c r="AE280" s="154"/>
      <c r="AF280" s="154"/>
      <c r="AG280" s="154" t="s">
        <v>169</v>
      </c>
      <c r="AH280" s="154">
        <v>0</v>
      </c>
      <c r="AI280" s="154"/>
      <c r="AJ280" s="154"/>
      <c r="AK280" s="154"/>
      <c r="AL280" s="154"/>
      <c r="AM280" s="154"/>
      <c r="AN280" s="154"/>
      <c r="AO280" s="154"/>
      <c r="AP280" s="154"/>
      <c r="AQ280" s="154"/>
      <c r="AR280" s="154"/>
      <c r="AS280" s="154"/>
      <c r="AT280" s="154"/>
      <c r="AU280" s="154"/>
      <c r="AV280" s="154"/>
      <c r="AW280" s="154"/>
      <c r="AX280" s="154"/>
      <c r="AY280" s="154"/>
      <c r="AZ280" s="154"/>
      <c r="BA280" s="154"/>
      <c r="BB280" s="154"/>
      <c r="BC280" s="154"/>
      <c r="BD280" s="154"/>
      <c r="BE280" s="154"/>
      <c r="BF280" s="154"/>
      <c r="BG280" s="154"/>
      <c r="BH280" s="154"/>
    </row>
    <row r="281" spans="1:60" outlineLevel="1" x14ac:dyDescent="0.2">
      <c r="A281" s="161"/>
      <c r="B281" s="162"/>
      <c r="C281" s="195" t="s">
        <v>529</v>
      </c>
      <c r="D281" s="167"/>
      <c r="E281" s="168">
        <v>19.11</v>
      </c>
      <c r="F281" s="165"/>
      <c r="G281" s="165"/>
      <c r="H281" s="165"/>
      <c r="I281" s="165"/>
      <c r="J281" s="165"/>
      <c r="K281" s="165"/>
      <c r="L281" s="165"/>
      <c r="M281" s="165"/>
      <c r="N281" s="164"/>
      <c r="O281" s="164"/>
      <c r="P281" s="164"/>
      <c r="Q281" s="164"/>
      <c r="R281" s="165"/>
      <c r="S281" s="165"/>
      <c r="T281" s="165"/>
      <c r="U281" s="165"/>
      <c r="V281" s="165"/>
      <c r="W281" s="165"/>
      <c r="X281" s="165"/>
      <c r="Y281" s="154"/>
      <c r="Z281" s="154"/>
      <c r="AA281" s="154"/>
      <c r="AB281" s="154"/>
      <c r="AC281" s="154"/>
      <c r="AD281" s="154"/>
      <c r="AE281" s="154"/>
      <c r="AF281" s="154"/>
      <c r="AG281" s="154" t="s">
        <v>169</v>
      </c>
      <c r="AH281" s="154">
        <v>0</v>
      </c>
      <c r="AI281" s="154"/>
      <c r="AJ281" s="154"/>
      <c r="AK281" s="154"/>
      <c r="AL281" s="154"/>
      <c r="AM281" s="154"/>
      <c r="AN281" s="154"/>
      <c r="AO281" s="154"/>
      <c r="AP281" s="154"/>
      <c r="AQ281" s="154"/>
      <c r="AR281" s="154"/>
      <c r="AS281" s="154"/>
      <c r="AT281" s="154"/>
      <c r="AU281" s="154"/>
      <c r="AV281" s="154"/>
      <c r="AW281" s="154"/>
      <c r="AX281" s="154"/>
      <c r="AY281" s="154"/>
      <c r="AZ281" s="154"/>
      <c r="BA281" s="154"/>
      <c r="BB281" s="154"/>
      <c r="BC281" s="154"/>
      <c r="BD281" s="154"/>
      <c r="BE281" s="154"/>
      <c r="BF281" s="154"/>
      <c r="BG281" s="154"/>
      <c r="BH281" s="154"/>
    </row>
    <row r="282" spans="1:60" outlineLevel="1" x14ac:dyDescent="0.2">
      <c r="A282" s="185">
        <v>136</v>
      </c>
      <c r="B282" s="186" t="s">
        <v>540</v>
      </c>
      <c r="C282" s="196" t="s">
        <v>541</v>
      </c>
      <c r="D282" s="187" t="s">
        <v>186</v>
      </c>
      <c r="E282" s="188">
        <v>0.8</v>
      </c>
      <c r="F282" s="189"/>
      <c r="G282" s="190">
        <f>ROUND(E282*F282,2)</f>
        <v>0</v>
      </c>
      <c r="H282" s="189"/>
      <c r="I282" s="190">
        <f>ROUND(E282*H282,2)</f>
        <v>0</v>
      </c>
      <c r="J282" s="189"/>
      <c r="K282" s="190">
        <f>ROUND(E282*J282,2)</f>
        <v>0</v>
      </c>
      <c r="L282" s="190">
        <v>12</v>
      </c>
      <c r="M282" s="190">
        <f>G282*(1+L282/100)</f>
        <v>0</v>
      </c>
      <c r="N282" s="188">
        <v>0</v>
      </c>
      <c r="O282" s="188">
        <f>ROUND(E282*N282,2)</f>
        <v>0</v>
      </c>
      <c r="P282" s="188">
        <v>0</v>
      </c>
      <c r="Q282" s="188">
        <f>ROUND(E282*P282,2)</f>
        <v>0</v>
      </c>
      <c r="R282" s="190"/>
      <c r="S282" s="190" t="s">
        <v>210</v>
      </c>
      <c r="T282" s="191" t="s">
        <v>218</v>
      </c>
      <c r="U282" s="165">
        <v>0</v>
      </c>
      <c r="V282" s="165">
        <f>ROUND(E282*U282,2)</f>
        <v>0</v>
      </c>
      <c r="W282" s="165"/>
      <c r="X282" s="165" t="s">
        <v>159</v>
      </c>
      <c r="Y282" s="154"/>
      <c r="Z282" s="154"/>
      <c r="AA282" s="154"/>
      <c r="AB282" s="154"/>
      <c r="AC282" s="154"/>
      <c r="AD282" s="154"/>
      <c r="AE282" s="154"/>
      <c r="AF282" s="154"/>
      <c r="AG282" s="154" t="s">
        <v>160</v>
      </c>
      <c r="AH282" s="154"/>
      <c r="AI282" s="154"/>
      <c r="AJ282" s="154"/>
      <c r="AK282" s="154"/>
      <c r="AL282" s="154"/>
      <c r="AM282" s="154"/>
      <c r="AN282" s="154"/>
      <c r="AO282" s="154"/>
      <c r="AP282" s="154"/>
      <c r="AQ282" s="154"/>
      <c r="AR282" s="154"/>
      <c r="AS282" s="154"/>
      <c r="AT282" s="154"/>
      <c r="AU282" s="154"/>
      <c r="AV282" s="154"/>
      <c r="AW282" s="154"/>
      <c r="AX282" s="154"/>
      <c r="AY282" s="154"/>
      <c r="AZ282" s="154"/>
      <c r="BA282" s="154"/>
      <c r="BB282" s="154"/>
      <c r="BC282" s="154"/>
      <c r="BD282" s="154"/>
      <c r="BE282" s="154"/>
      <c r="BF282" s="154"/>
      <c r="BG282" s="154"/>
      <c r="BH282" s="154"/>
    </row>
    <row r="283" spans="1:60" ht="33.75" outlineLevel="1" x14ac:dyDescent="0.2">
      <c r="A283" s="177">
        <v>137</v>
      </c>
      <c r="B283" s="178" t="s">
        <v>542</v>
      </c>
      <c r="C283" s="194" t="s">
        <v>543</v>
      </c>
      <c r="D283" s="179" t="s">
        <v>544</v>
      </c>
      <c r="E283" s="180">
        <v>274.95</v>
      </c>
      <c r="F283" s="181"/>
      <c r="G283" s="182">
        <f>ROUND(E283*F283,2)</f>
        <v>0</v>
      </c>
      <c r="H283" s="181"/>
      <c r="I283" s="182">
        <f>ROUND(E283*H283,2)</f>
        <v>0</v>
      </c>
      <c r="J283" s="181"/>
      <c r="K283" s="182">
        <f>ROUND(E283*J283,2)</f>
        <v>0</v>
      </c>
      <c r="L283" s="182">
        <v>12</v>
      </c>
      <c r="M283" s="182">
        <f>G283*(1+L283/100)</f>
        <v>0</v>
      </c>
      <c r="N283" s="180">
        <v>1E-3</v>
      </c>
      <c r="O283" s="180">
        <f>ROUND(E283*N283,2)</f>
        <v>0.27</v>
      </c>
      <c r="P283" s="180">
        <v>0</v>
      </c>
      <c r="Q283" s="180">
        <f>ROUND(E283*P283,2)</f>
        <v>0</v>
      </c>
      <c r="R283" s="182" t="s">
        <v>381</v>
      </c>
      <c r="S283" s="182" t="s">
        <v>158</v>
      </c>
      <c r="T283" s="183" t="s">
        <v>158</v>
      </c>
      <c r="U283" s="165">
        <v>0</v>
      </c>
      <c r="V283" s="165">
        <f>ROUND(E283*U283,2)</f>
        <v>0</v>
      </c>
      <c r="W283" s="165"/>
      <c r="X283" s="165" t="s">
        <v>377</v>
      </c>
      <c r="Y283" s="154"/>
      <c r="Z283" s="154"/>
      <c r="AA283" s="154"/>
      <c r="AB283" s="154"/>
      <c r="AC283" s="154"/>
      <c r="AD283" s="154"/>
      <c r="AE283" s="154"/>
      <c r="AF283" s="154"/>
      <c r="AG283" s="154" t="s">
        <v>388</v>
      </c>
      <c r="AH283" s="154"/>
      <c r="AI283" s="154"/>
      <c r="AJ283" s="154"/>
      <c r="AK283" s="154"/>
      <c r="AL283" s="154"/>
      <c r="AM283" s="154"/>
      <c r="AN283" s="154"/>
      <c r="AO283" s="154"/>
      <c r="AP283" s="154"/>
      <c r="AQ283" s="154"/>
      <c r="AR283" s="154"/>
      <c r="AS283" s="154"/>
      <c r="AT283" s="154"/>
      <c r="AU283" s="154"/>
      <c r="AV283" s="154"/>
      <c r="AW283" s="154"/>
      <c r="AX283" s="154"/>
      <c r="AY283" s="154"/>
      <c r="AZ283" s="154"/>
      <c r="BA283" s="154"/>
      <c r="BB283" s="154"/>
      <c r="BC283" s="154"/>
      <c r="BD283" s="154"/>
      <c r="BE283" s="154"/>
      <c r="BF283" s="154"/>
      <c r="BG283" s="154"/>
      <c r="BH283" s="154"/>
    </row>
    <row r="284" spans="1:60" outlineLevel="1" x14ac:dyDescent="0.2">
      <c r="A284" s="161"/>
      <c r="B284" s="162"/>
      <c r="C284" s="195" t="s">
        <v>545</v>
      </c>
      <c r="D284" s="167"/>
      <c r="E284" s="168">
        <v>274.95</v>
      </c>
      <c r="F284" s="165"/>
      <c r="G284" s="165"/>
      <c r="H284" s="165"/>
      <c r="I284" s="165"/>
      <c r="J284" s="165"/>
      <c r="K284" s="165"/>
      <c r="L284" s="165"/>
      <c r="M284" s="165"/>
      <c r="N284" s="164"/>
      <c r="O284" s="164"/>
      <c r="P284" s="164"/>
      <c r="Q284" s="164"/>
      <c r="R284" s="165"/>
      <c r="S284" s="165"/>
      <c r="T284" s="165"/>
      <c r="U284" s="165"/>
      <c r="V284" s="165"/>
      <c r="W284" s="165"/>
      <c r="X284" s="165"/>
      <c r="Y284" s="154"/>
      <c r="Z284" s="154"/>
      <c r="AA284" s="154"/>
      <c r="AB284" s="154"/>
      <c r="AC284" s="154"/>
      <c r="AD284" s="154"/>
      <c r="AE284" s="154"/>
      <c r="AF284" s="154"/>
      <c r="AG284" s="154" t="s">
        <v>169</v>
      </c>
      <c r="AH284" s="154">
        <v>0</v>
      </c>
      <c r="AI284" s="154"/>
      <c r="AJ284" s="154"/>
      <c r="AK284" s="154"/>
      <c r="AL284" s="154"/>
      <c r="AM284" s="154"/>
      <c r="AN284" s="154"/>
      <c r="AO284" s="154"/>
      <c r="AP284" s="154"/>
      <c r="AQ284" s="154"/>
      <c r="AR284" s="154"/>
      <c r="AS284" s="154"/>
      <c r="AT284" s="154"/>
      <c r="AU284" s="154"/>
      <c r="AV284" s="154"/>
      <c r="AW284" s="154"/>
      <c r="AX284" s="154"/>
      <c r="AY284" s="154"/>
      <c r="AZ284" s="154"/>
      <c r="BA284" s="154"/>
      <c r="BB284" s="154"/>
      <c r="BC284" s="154"/>
      <c r="BD284" s="154"/>
      <c r="BE284" s="154"/>
      <c r="BF284" s="154"/>
      <c r="BG284" s="154"/>
      <c r="BH284" s="154"/>
    </row>
    <row r="285" spans="1:60" outlineLevel="1" x14ac:dyDescent="0.2">
      <c r="A285" s="177">
        <v>138</v>
      </c>
      <c r="B285" s="178" t="s">
        <v>546</v>
      </c>
      <c r="C285" s="194" t="s">
        <v>547</v>
      </c>
      <c r="D285" s="179" t="s">
        <v>165</v>
      </c>
      <c r="E285" s="180">
        <v>40.326000000000001</v>
      </c>
      <c r="F285" s="181"/>
      <c r="G285" s="182">
        <f>ROUND(E285*F285,2)</f>
        <v>0</v>
      </c>
      <c r="H285" s="181"/>
      <c r="I285" s="182">
        <f>ROUND(E285*H285,2)</f>
        <v>0</v>
      </c>
      <c r="J285" s="181"/>
      <c r="K285" s="182">
        <f>ROUND(E285*J285,2)</f>
        <v>0</v>
      </c>
      <c r="L285" s="182">
        <v>12</v>
      </c>
      <c r="M285" s="182">
        <f>G285*(1+L285/100)</f>
        <v>0</v>
      </c>
      <c r="N285" s="180">
        <v>8.9999999999999993E-3</v>
      </c>
      <c r="O285" s="180">
        <f>ROUND(E285*N285,2)</f>
        <v>0.36</v>
      </c>
      <c r="P285" s="180">
        <v>0</v>
      </c>
      <c r="Q285" s="180">
        <f>ROUND(E285*P285,2)</f>
        <v>0</v>
      </c>
      <c r="R285" s="182"/>
      <c r="S285" s="182" t="s">
        <v>210</v>
      </c>
      <c r="T285" s="183" t="s">
        <v>218</v>
      </c>
      <c r="U285" s="165">
        <v>0</v>
      </c>
      <c r="V285" s="165">
        <f>ROUND(E285*U285,2)</f>
        <v>0</v>
      </c>
      <c r="W285" s="165"/>
      <c r="X285" s="165" t="s">
        <v>377</v>
      </c>
      <c r="Y285" s="154"/>
      <c r="Z285" s="154"/>
      <c r="AA285" s="154"/>
      <c r="AB285" s="154"/>
      <c r="AC285" s="154"/>
      <c r="AD285" s="154"/>
      <c r="AE285" s="154"/>
      <c r="AF285" s="154"/>
      <c r="AG285" s="154" t="s">
        <v>378</v>
      </c>
      <c r="AH285" s="154"/>
      <c r="AI285" s="154"/>
      <c r="AJ285" s="154"/>
      <c r="AK285" s="154"/>
      <c r="AL285" s="154"/>
      <c r="AM285" s="154"/>
      <c r="AN285" s="154"/>
      <c r="AO285" s="154"/>
      <c r="AP285" s="154"/>
      <c r="AQ285" s="154"/>
      <c r="AR285" s="154"/>
      <c r="AS285" s="154"/>
      <c r="AT285" s="154"/>
      <c r="AU285" s="154"/>
      <c r="AV285" s="154"/>
      <c r="AW285" s="154"/>
      <c r="AX285" s="154"/>
      <c r="AY285" s="154"/>
      <c r="AZ285" s="154"/>
      <c r="BA285" s="154"/>
      <c r="BB285" s="154"/>
      <c r="BC285" s="154"/>
      <c r="BD285" s="154"/>
      <c r="BE285" s="154"/>
      <c r="BF285" s="154"/>
      <c r="BG285" s="154"/>
      <c r="BH285" s="154"/>
    </row>
    <row r="286" spans="1:60" outlineLevel="1" x14ac:dyDescent="0.2">
      <c r="A286" s="161"/>
      <c r="B286" s="162"/>
      <c r="C286" s="195" t="s">
        <v>548</v>
      </c>
      <c r="D286" s="167"/>
      <c r="E286" s="168">
        <v>40.326000000000001</v>
      </c>
      <c r="F286" s="165"/>
      <c r="G286" s="165"/>
      <c r="H286" s="165"/>
      <c r="I286" s="165"/>
      <c r="J286" s="165"/>
      <c r="K286" s="165"/>
      <c r="L286" s="165"/>
      <c r="M286" s="165"/>
      <c r="N286" s="164"/>
      <c r="O286" s="164"/>
      <c r="P286" s="164"/>
      <c r="Q286" s="164"/>
      <c r="R286" s="165"/>
      <c r="S286" s="165"/>
      <c r="T286" s="165"/>
      <c r="U286" s="165"/>
      <c r="V286" s="165"/>
      <c r="W286" s="165"/>
      <c r="X286" s="165"/>
      <c r="Y286" s="154"/>
      <c r="Z286" s="154"/>
      <c r="AA286" s="154"/>
      <c r="AB286" s="154"/>
      <c r="AC286" s="154"/>
      <c r="AD286" s="154"/>
      <c r="AE286" s="154"/>
      <c r="AF286" s="154"/>
      <c r="AG286" s="154" t="s">
        <v>169</v>
      </c>
      <c r="AH286" s="154">
        <v>0</v>
      </c>
      <c r="AI286" s="154"/>
      <c r="AJ286" s="154"/>
      <c r="AK286" s="154"/>
      <c r="AL286" s="154"/>
      <c r="AM286" s="154"/>
      <c r="AN286" s="154"/>
      <c r="AO286" s="154"/>
      <c r="AP286" s="154"/>
      <c r="AQ286" s="154"/>
      <c r="AR286" s="154"/>
      <c r="AS286" s="154"/>
      <c r="AT286" s="154"/>
      <c r="AU286" s="154"/>
      <c r="AV286" s="154"/>
      <c r="AW286" s="154"/>
      <c r="AX286" s="154"/>
      <c r="AY286" s="154"/>
      <c r="AZ286" s="154"/>
      <c r="BA286" s="154"/>
      <c r="BB286" s="154"/>
      <c r="BC286" s="154"/>
      <c r="BD286" s="154"/>
      <c r="BE286" s="154"/>
      <c r="BF286" s="154"/>
      <c r="BG286" s="154"/>
      <c r="BH286" s="154"/>
    </row>
    <row r="287" spans="1:60" outlineLevel="1" x14ac:dyDescent="0.2">
      <c r="A287" s="161">
        <v>139</v>
      </c>
      <c r="B287" s="162" t="s">
        <v>549</v>
      </c>
      <c r="C287" s="197" t="s">
        <v>550</v>
      </c>
      <c r="D287" s="163" t="s">
        <v>0</v>
      </c>
      <c r="E287" s="192"/>
      <c r="F287" s="166"/>
      <c r="G287" s="165">
        <f>ROUND(E287*F287,2)</f>
        <v>0</v>
      </c>
      <c r="H287" s="166"/>
      <c r="I287" s="165">
        <f>ROUND(E287*H287,2)</f>
        <v>0</v>
      </c>
      <c r="J287" s="166"/>
      <c r="K287" s="165">
        <f>ROUND(E287*J287,2)</f>
        <v>0</v>
      </c>
      <c r="L287" s="165">
        <v>12</v>
      </c>
      <c r="M287" s="165">
        <f>G287*(1+L287/100)</f>
        <v>0</v>
      </c>
      <c r="N287" s="164">
        <v>0</v>
      </c>
      <c r="O287" s="164">
        <f>ROUND(E287*N287,2)</f>
        <v>0</v>
      </c>
      <c r="P287" s="164">
        <v>0</v>
      </c>
      <c r="Q287" s="164">
        <f>ROUND(E287*P287,2)</f>
        <v>0</v>
      </c>
      <c r="R287" s="165" t="s">
        <v>519</v>
      </c>
      <c r="S287" s="165" t="s">
        <v>158</v>
      </c>
      <c r="T287" s="165" t="s">
        <v>158</v>
      </c>
      <c r="U287" s="165">
        <v>0</v>
      </c>
      <c r="V287" s="165">
        <f>ROUND(E287*U287,2)</f>
        <v>0</v>
      </c>
      <c r="W287" s="165"/>
      <c r="X287" s="165" t="s">
        <v>283</v>
      </c>
      <c r="Y287" s="154"/>
      <c r="Z287" s="154"/>
      <c r="AA287" s="154"/>
      <c r="AB287" s="154"/>
      <c r="AC287" s="154"/>
      <c r="AD287" s="154"/>
      <c r="AE287" s="154"/>
      <c r="AF287" s="154"/>
      <c r="AG287" s="154" t="s">
        <v>284</v>
      </c>
      <c r="AH287" s="154"/>
      <c r="AI287" s="154"/>
      <c r="AJ287" s="154"/>
      <c r="AK287" s="154"/>
      <c r="AL287" s="154"/>
      <c r="AM287" s="154"/>
      <c r="AN287" s="154"/>
      <c r="AO287" s="154"/>
      <c r="AP287" s="154"/>
      <c r="AQ287" s="154"/>
      <c r="AR287" s="154"/>
      <c r="AS287" s="154"/>
      <c r="AT287" s="154"/>
      <c r="AU287" s="154"/>
      <c r="AV287" s="154"/>
      <c r="AW287" s="154"/>
      <c r="AX287" s="154"/>
      <c r="AY287" s="154"/>
      <c r="AZ287" s="154"/>
      <c r="BA287" s="154"/>
      <c r="BB287" s="154"/>
      <c r="BC287" s="154"/>
      <c r="BD287" s="154"/>
      <c r="BE287" s="154"/>
      <c r="BF287" s="154"/>
      <c r="BG287" s="154"/>
      <c r="BH287" s="154"/>
    </row>
    <row r="288" spans="1:60" outlineLevel="1" x14ac:dyDescent="0.2">
      <c r="A288" s="161"/>
      <c r="B288" s="162"/>
      <c r="C288" s="263" t="s">
        <v>319</v>
      </c>
      <c r="D288" s="264"/>
      <c r="E288" s="264"/>
      <c r="F288" s="264"/>
      <c r="G288" s="264"/>
      <c r="H288" s="165"/>
      <c r="I288" s="165"/>
      <c r="J288" s="165"/>
      <c r="K288" s="165"/>
      <c r="L288" s="165"/>
      <c r="M288" s="165"/>
      <c r="N288" s="164"/>
      <c r="O288" s="164"/>
      <c r="P288" s="164"/>
      <c r="Q288" s="164"/>
      <c r="R288" s="165"/>
      <c r="S288" s="165"/>
      <c r="T288" s="165"/>
      <c r="U288" s="165"/>
      <c r="V288" s="165"/>
      <c r="W288" s="165"/>
      <c r="X288" s="165"/>
      <c r="Y288" s="154"/>
      <c r="Z288" s="154"/>
      <c r="AA288" s="154"/>
      <c r="AB288" s="154"/>
      <c r="AC288" s="154"/>
      <c r="AD288" s="154"/>
      <c r="AE288" s="154"/>
      <c r="AF288" s="154"/>
      <c r="AG288" s="154" t="s">
        <v>162</v>
      </c>
      <c r="AH288" s="154"/>
      <c r="AI288" s="154"/>
      <c r="AJ288" s="154"/>
      <c r="AK288" s="154"/>
      <c r="AL288" s="154"/>
      <c r="AM288" s="154"/>
      <c r="AN288" s="154"/>
      <c r="AO288" s="154"/>
      <c r="AP288" s="154"/>
      <c r="AQ288" s="154"/>
      <c r="AR288" s="154"/>
      <c r="AS288" s="154"/>
      <c r="AT288" s="154"/>
      <c r="AU288" s="154"/>
      <c r="AV288" s="154"/>
      <c r="AW288" s="154"/>
      <c r="AX288" s="154"/>
      <c r="AY288" s="154"/>
      <c r="AZ288" s="154"/>
      <c r="BA288" s="154"/>
      <c r="BB288" s="154"/>
      <c r="BC288" s="154"/>
      <c r="BD288" s="154"/>
      <c r="BE288" s="154"/>
      <c r="BF288" s="154"/>
      <c r="BG288" s="154"/>
      <c r="BH288" s="154"/>
    </row>
    <row r="289" spans="1:60" x14ac:dyDescent="0.2">
      <c r="A289" s="170" t="s">
        <v>152</v>
      </c>
      <c r="B289" s="171" t="s">
        <v>111</v>
      </c>
      <c r="C289" s="193" t="s">
        <v>112</v>
      </c>
      <c r="D289" s="172"/>
      <c r="E289" s="173"/>
      <c r="F289" s="174"/>
      <c r="G289" s="174">
        <f>SUMIF(AG290:AG306,"&lt;&gt;NOR",G290:G306)</f>
        <v>0</v>
      </c>
      <c r="H289" s="174"/>
      <c r="I289" s="174">
        <f>SUM(I290:I306)</f>
        <v>0</v>
      </c>
      <c r="J289" s="174"/>
      <c r="K289" s="174">
        <f>SUM(K290:K306)</f>
        <v>0</v>
      </c>
      <c r="L289" s="174"/>
      <c r="M289" s="174">
        <f>SUM(M290:M306)</f>
        <v>0</v>
      </c>
      <c r="N289" s="173"/>
      <c r="O289" s="173">
        <f>SUM(O290:O306)</f>
        <v>9.9999999999999992E-2</v>
      </c>
      <c r="P289" s="173"/>
      <c r="Q289" s="173">
        <f>SUM(Q290:Q306)</f>
        <v>0</v>
      </c>
      <c r="R289" s="174"/>
      <c r="S289" s="174"/>
      <c r="T289" s="175"/>
      <c r="U289" s="169"/>
      <c r="V289" s="169">
        <f>SUM(V290:V306)</f>
        <v>23.25</v>
      </c>
      <c r="W289" s="169"/>
      <c r="X289" s="169"/>
      <c r="AG289" t="s">
        <v>153</v>
      </c>
    </row>
    <row r="290" spans="1:60" outlineLevel="1" x14ac:dyDescent="0.2">
      <c r="A290" s="177">
        <v>140</v>
      </c>
      <c r="B290" s="178" t="s">
        <v>551</v>
      </c>
      <c r="C290" s="194" t="s">
        <v>552</v>
      </c>
      <c r="D290" s="179" t="s">
        <v>165</v>
      </c>
      <c r="E290" s="180">
        <v>16.32</v>
      </c>
      <c r="F290" s="181"/>
      <c r="G290" s="182">
        <f>ROUND(E290*F290,2)</f>
        <v>0</v>
      </c>
      <c r="H290" s="181"/>
      <c r="I290" s="182">
        <f>ROUND(E290*H290,2)</f>
        <v>0</v>
      </c>
      <c r="J290" s="181"/>
      <c r="K290" s="182">
        <f>ROUND(E290*J290,2)</f>
        <v>0</v>
      </c>
      <c r="L290" s="182">
        <v>12</v>
      </c>
      <c r="M290" s="182">
        <f>G290*(1+L290/100)</f>
        <v>0</v>
      </c>
      <c r="N290" s="180">
        <v>2.1000000000000001E-4</v>
      </c>
      <c r="O290" s="180">
        <f>ROUND(E290*N290,2)</f>
        <v>0</v>
      </c>
      <c r="P290" s="180">
        <v>0</v>
      </c>
      <c r="Q290" s="180">
        <f>ROUND(E290*P290,2)</f>
        <v>0</v>
      </c>
      <c r="R290" s="182" t="s">
        <v>483</v>
      </c>
      <c r="S290" s="182" t="s">
        <v>158</v>
      </c>
      <c r="T290" s="183" t="s">
        <v>158</v>
      </c>
      <c r="U290" s="165">
        <v>0.05</v>
      </c>
      <c r="V290" s="165">
        <f>ROUND(E290*U290,2)</f>
        <v>0.82</v>
      </c>
      <c r="W290" s="165"/>
      <c r="X290" s="165" t="s">
        <v>159</v>
      </c>
      <c r="Y290" s="154"/>
      <c r="Z290" s="154"/>
      <c r="AA290" s="154"/>
      <c r="AB290" s="154"/>
      <c r="AC290" s="154"/>
      <c r="AD290" s="154"/>
      <c r="AE290" s="154"/>
      <c r="AF290" s="154"/>
      <c r="AG290" s="154" t="s">
        <v>289</v>
      </c>
      <c r="AH290" s="154"/>
      <c r="AI290" s="154"/>
      <c r="AJ290" s="154"/>
      <c r="AK290" s="154"/>
      <c r="AL290" s="154"/>
      <c r="AM290" s="154"/>
      <c r="AN290" s="154"/>
      <c r="AO290" s="154"/>
      <c r="AP290" s="154"/>
      <c r="AQ290" s="154"/>
      <c r="AR290" s="154"/>
      <c r="AS290" s="154"/>
      <c r="AT290" s="154"/>
      <c r="AU290" s="154"/>
      <c r="AV290" s="154"/>
      <c r="AW290" s="154"/>
      <c r="AX290" s="154"/>
      <c r="AY290" s="154"/>
      <c r="AZ290" s="154"/>
      <c r="BA290" s="154"/>
      <c r="BB290" s="154"/>
      <c r="BC290" s="154"/>
      <c r="BD290" s="154"/>
      <c r="BE290" s="154"/>
      <c r="BF290" s="154"/>
      <c r="BG290" s="154"/>
      <c r="BH290" s="154"/>
    </row>
    <row r="291" spans="1:60" outlineLevel="1" x14ac:dyDescent="0.2">
      <c r="A291" s="161"/>
      <c r="B291" s="162"/>
      <c r="C291" s="195" t="s">
        <v>553</v>
      </c>
      <c r="D291" s="167"/>
      <c r="E291" s="168">
        <v>13.32</v>
      </c>
      <c r="F291" s="165"/>
      <c r="G291" s="165"/>
      <c r="H291" s="165"/>
      <c r="I291" s="165"/>
      <c r="J291" s="165"/>
      <c r="K291" s="165"/>
      <c r="L291" s="165"/>
      <c r="M291" s="165"/>
      <c r="N291" s="164"/>
      <c r="O291" s="164"/>
      <c r="P291" s="164"/>
      <c r="Q291" s="164"/>
      <c r="R291" s="165"/>
      <c r="S291" s="165"/>
      <c r="T291" s="165"/>
      <c r="U291" s="165"/>
      <c r="V291" s="165"/>
      <c r="W291" s="165"/>
      <c r="X291" s="165"/>
      <c r="Y291" s="154"/>
      <c r="Z291" s="154"/>
      <c r="AA291" s="154"/>
      <c r="AB291" s="154"/>
      <c r="AC291" s="154"/>
      <c r="AD291" s="154"/>
      <c r="AE291" s="154"/>
      <c r="AF291" s="154"/>
      <c r="AG291" s="154" t="s">
        <v>169</v>
      </c>
      <c r="AH291" s="154">
        <v>0</v>
      </c>
      <c r="AI291" s="154"/>
      <c r="AJ291" s="154"/>
      <c r="AK291" s="154"/>
      <c r="AL291" s="154"/>
      <c r="AM291" s="154"/>
      <c r="AN291" s="154"/>
      <c r="AO291" s="154"/>
      <c r="AP291" s="154"/>
      <c r="AQ291" s="154"/>
      <c r="AR291" s="154"/>
      <c r="AS291" s="154"/>
      <c r="AT291" s="154"/>
      <c r="AU291" s="154"/>
      <c r="AV291" s="154"/>
      <c r="AW291" s="154"/>
      <c r="AX291" s="154"/>
      <c r="AY291" s="154"/>
      <c r="AZ291" s="154"/>
      <c r="BA291" s="154"/>
      <c r="BB291" s="154"/>
      <c r="BC291" s="154"/>
      <c r="BD291" s="154"/>
      <c r="BE291" s="154"/>
      <c r="BF291" s="154"/>
      <c r="BG291" s="154"/>
      <c r="BH291" s="154"/>
    </row>
    <row r="292" spans="1:60" outlineLevel="1" x14ac:dyDescent="0.2">
      <c r="A292" s="161"/>
      <c r="B292" s="162"/>
      <c r="C292" s="195" t="s">
        <v>192</v>
      </c>
      <c r="D292" s="167"/>
      <c r="E292" s="168">
        <v>3</v>
      </c>
      <c r="F292" s="165"/>
      <c r="G292" s="165"/>
      <c r="H292" s="165"/>
      <c r="I292" s="165"/>
      <c r="J292" s="165"/>
      <c r="K292" s="165"/>
      <c r="L292" s="165"/>
      <c r="M292" s="165"/>
      <c r="N292" s="164"/>
      <c r="O292" s="164"/>
      <c r="P292" s="164"/>
      <c r="Q292" s="164"/>
      <c r="R292" s="165"/>
      <c r="S292" s="165"/>
      <c r="T292" s="165"/>
      <c r="U292" s="165"/>
      <c r="V292" s="165"/>
      <c r="W292" s="165"/>
      <c r="X292" s="165"/>
      <c r="Y292" s="154"/>
      <c r="Z292" s="154"/>
      <c r="AA292" s="154"/>
      <c r="AB292" s="154"/>
      <c r="AC292" s="154"/>
      <c r="AD292" s="154"/>
      <c r="AE292" s="154"/>
      <c r="AF292" s="154"/>
      <c r="AG292" s="154" t="s">
        <v>169</v>
      </c>
      <c r="AH292" s="154">
        <v>0</v>
      </c>
      <c r="AI292" s="154"/>
      <c r="AJ292" s="154"/>
      <c r="AK292" s="154"/>
      <c r="AL292" s="154"/>
      <c r="AM292" s="154"/>
      <c r="AN292" s="154"/>
      <c r="AO292" s="154"/>
      <c r="AP292" s="154"/>
      <c r="AQ292" s="154"/>
      <c r="AR292" s="154"/>
      <c r="AS292" s="154"/>
      <c r="AT292" s="154"/>
      <c r="AU292" s="154"/>
      <c r="AV292" s="154"/>
      <c r="AW292" s="154"/>
      <c r="AX292" s="154"/>
      <c r="AY292" s="154"/>
      <c r="AZ292" s="154"/>
      <c r="BA292" s="154"/>
      <c r="BB292" s="154"/>
      <c r="BC292" s="154"/>
      <c r="BD292" s="154"/>
      <c r="BE292" s="154"/>
      <c r="BF292" s="154"/>
      <c r="BG292" s="154"/>
      <c r="BH292" s="154"/>
    </row>
    <row r="293" spans="1:60" ht="33.75" outlineLevel="1" x14ac:dyDescent="0.2">
      <c r="A293" s="177">
        <v>141</v>
      </c>
      <c r="B293" s="178" t="s">
        <v>554</v>
      </c>
      <c r="C293" s="194" t="s">
        <v>555</v>
      </c>
      <c r="D293" s="179" t="s">
        <v>165</v>
      </c>
      <c r="E293" s="180">
        <v>3</v>
      </c>
      <c r="F293" s="181"/>
      <c r="G293" s="182">
        <f>ROUND(E293*F293,2)</f>
        <v>0</v>
      </c>
      <c r="H293" s="181"/>
      <c r="I293" s="182">
        <f>ROUND(E293*H293,2)</f>
        <v>0</v>
      </c>
      <c r="J293" s="181"/>
      <c r="K293" s="182">
        <f>ROUND(E293*J293,2)</f>
        <v>0</v>
      </c>
      <c r="L293" s="182">
        <v>12</v>
      </c>
      <c r="M293" s="182">
        <f>G293*(1+L293/100)</f>
        <v>0</v>
      </c>
      <c r="N293" s="180">
        <v>0</v>
      </c>
      <c r="O293" s="180">
        <f>ROUND(E293*N293,2)</f>
        <v>0</v>
      </c>
      <c r="P293" s="180">
        <v>0</v>
      </c>
      <c r="Q293" s="180">
        <f>ROUND(E293*P293,2)</f>
        <v>0</v>
      </c>
      <c r="R293" s="182" t="s">
        <v>483</v>
      </c>
      <c r="S293" s="182" t="s">
        <v>158</v>
      </c>
      <c r="T293" s="183" t="s">
        <v>158</v>
      </c>
      <c r="U293" s="165">
        <v>0.1</v>
      </c>
      <c r="V293" s="165">
        <f>ROUND(E293*U293,2)</f>
        <v>0.3</v>
      </c>
      <c r="W293" s="165"/>
      <c r="X293" s="165" t="s">
        <v>159</v>
      </c>
      <c r="Y293" s="154"/>
      <c r="Z293" s="154"/>
      <c r="AA293" s="154"/>
      <c r="AB293" s="154"/>
      <c r="AC293" s="154"/>
      <c r="AD293" s="154"/>
      <c r="AE293" s="154"/>
      <c r="AF293" s="154"/>
      <c r="AG293" s="154" t="s">
        <v>289</v>
      </c>
      <c r="AH293" s="154"/>
      <c r="AI293" s="154"/>
      <c r="AJ293" s="154"/>
      <c r="AK293" s="154"/>
      <c r="AL293" s="154"/>
      <c r="AM293" s="154"/>
      <c r="AN293" s="154"/>
      <c r="AO293" s="154"/>
      <c r="AP293" s="154"/>
      <c r="AQ293" s="154"/>
      <c r="AR293" s="154"/>
      <c r="AS293" s="154"/>
      <c r="AT293" s="154"/>
      <c r="AU293" s="154"/>
      <c r="AV293" s="154"/>
      <c r="AW293" s="154"/>
      <c r="AX293" s="154"/>
      <c r="AY293" s="154"/>
      <c r="AZ293" s="154"/>
      <c r="BA293" s="154"/>
      <c r="BB293" s="154"/>
      <c r="BC293" s="154"/>
      <c r="BD293" s="154"/>
      <c r="BE293" s="154"/>
      <c r="BF293" s="154"/>
      <c r="BG293" s="154"/>
      <c r="BH293" s="154"/>
    </row>
    <row r="294" spans="1:60" outlineLevel="1" x14ac:dyDescent="0.2">
      <c r="A294" s="161"/>
      <c r="B294" s="162"/>
      <c r="C294" s="195" t="s">
        <v>192</v>
      </c>
      <c r="D294" s="167"/>
      <c r="E294" s="168">
        <v>3</v>
      </c>
      <c r="F294" s="165"/>
      <c r="G294" s="165"/>
      <c r="H294" s="165"/>
      <c r="I294" s="165"/>
      <c r="J294" s="165"/>
      <c r="K294" s="165"/>
      <c r="L294" s="165"/>
      <c r="M294" s="165"/>
      <c r="N294" s="164"/>
      <c r="O294" s="164"/>
      <c r="P294" s="164"/>
      <c r="Q294" s="164"/>
      <c r="R294" s="165"/>
      <c r="S294" s="165"/>
      <c r="T294" s="165"/>
      <c r="U294" s="165"/>
      <c r="V294" s="165"/>
      <c r="W294" s="165"/>
      <c r="X294" s="165"/>
      <c r="Y294" s="154"/>
      <c r="Z294" s="154"/>
      <c r="AA294" s="154"/>
      <c r="AB294" s="154"/>
      <c r="AC294" s="154"/>
      <c r="AD294" s="154"/>
      <c r="AE294" s="154"/>
      <c r="AF294" s="154"/>
      <c r="AG294" s="154" t="s">
        <v>169</v>
      </c>
      <c r="AH294" s="154">
        <v>0</v>
      </c>
      <c r="AI294" s="154"/>
      <c r="AJ294" s="154"/>
      <c r="AK294" s="154"/>
      <c r="AL294" s="154"/>
      <c r="AM294" s="154"/>
      <c r="AN294" s="154"/>
      <c r="AO294" s="154"/>
      <c r="AP294" s="154"/>
      <c r="AQ294" s="154"/>
      <c r="AR294" s="154"/>
      <c r="AS294" s="154"/>
      <c r="AT294" s="154"/>
      <c r="AU294" s="154"/>
      <c r="AV294" s="154"/>
      <c r="AW294" s="154"/>
      <c r="AX294" s="154"/>
      <c r="AY294" s="154"/>
      <c r="AZ294" s="154"/>
      <c r="BA294" s="154"/>
      <c r="BB294" s="154"/>
      <c r="BC294" s="154"/>
      <c r="BD294" s="154"/>
      <c r="BE294" s="154"/>
      <c r="BF294" s="154"/>
      <c r="BG294" s="154"/>
      <c r="BH294" s="154"/>
    </row>
    <row r="295" spans="1:60" ht="22.5" outlineLevel="1" x14ac:dyDescent="0.2">
      <c r="A295" s="185">
        <v>142</v>
      </c>
      <c r="B295" s="186" t="s">
        <v>556</v>
      </c>
      <c r="C295" s="196" t="s">
        <v>557</v>
      </c>
      <c r="D295" s="187" t="s">
        <v>165</v>
      </c>
      <c r="E295" s="188">
        <v>16.32</v>
      </c>
      <c r="F295" s="189"/>
      <c r="G295" s="190">
        <f>ROUND(E295*F295,2)</f>
        <v>0</v>
      </c>
      <c r="H295" s="189"/>
      <c r="I295" s="190">
        <f>ROUND(E295*H295,2)</f>
        <v>0</v>
      </c>
      <c r="J295" s="189"/>
      <c r="K295" s="190">
        <f>ROUND(E295*J295,2)</f>
        <v>0</v>
      </c>
      <c r="L295" s="190">
        <v>12</v>
      </c>
      <c r="M295" s="190">
        <f>G295*(1+L295/100)</f>
        <v>0</v>
      </c>
      <c r="N295" s="188">
        <v>5.3499999999999997E-3</v>
      </c>
      <c r="O295" s="188">
        <f>ROUND(E295*N295,2)</f>
        <v>0.09</v>
      </c>
      <c r="P295" s="188">
        <v>0</v>
      </c>
      <c r="Q295" s="188">
        <f>ROUND(E295*P295,2)</f>
        <v>0</v>
      </c>
      <c r="R295" s="190" t="s">
        <v>483</v>
      </c>
      <c r="S295" s="190" t="s">
        <v>158</v>
      </c>
      <c r="T295" s="191" t="s">
        <v>158</v>
      </c>
      <c r="U295" s="165">
        <v>1.288</v>
      </c>
      <c r="V295" s="165">
        <f>ROUND(E295*U295,2)</f>
        <v>21.02</v>
      </c>
      <c r="W295" s="165"/>
      <c r="X295" s="165" t="s">
        <v>159</v>
      </c>
      <c r="Y295" s="154"/>
      <c r="Z295" s="154"/>
      <c r="AA295" s="154"/>
      <c r="AB295" s="154"/>
      <c r="AC295" s="154"/>
      <c r="AD295" s="154"/>
      <c r="AE295" s="154"/>
      <c r="AF295" s="154"/>
      <c r="AG295" s="154" t="s">
        <v>289</v>
      </c>
      <c r="AH295" s="154"/>
      <c r="AI295" s="154"/>
      <c r="AJ295" s="154"/>
      <c r="AK295" s="154"/>
      <c r="AL295" s="154"/>
      <c r="AM295" s="154"/>
      <c r="AN295" s="154"/>
      <c r="AO295" s="154"/>
      <c r="AP295" s="154"/>
      <c r="AQ295" s="154"/>
      <c r="AR295" s="154"/>
      <c r="AS295" s="154"/>
      <c r="AT295" s="154"/>
      <c r="AU295" s="154"/>
      <c r="AV295" s="154"/>
      <c r="AW295" s="154"/>
      <c r="AX295" s="154"/>
      <c r="AY295" s="154"/>
      <c r="AZ295" s="154"/>
      <c r="BA295" s="154"/>
      <c r="BB295" s="154"/>
      <c r="BC295" s="154"/>
      <c r="BD295" s="154"/>
      <c r="BE295" s="154"/>
      <c r="BF295" s="154"/>
      <c r="BG295" s="154"/>
      <c r="BH295" s="154"/>
    </row>
    <row r="296" spans="1:60" ht="22.5" outlineLevel="1" x14ac:dyDescent="0.2">
      <c r="A296" s="185">
        <v>143</v>
      </c>
      <c r="B296" s="186" t="s">
        <v>558</v>
      </c>
      <c r="C296" s="196" t="s">
        <v>559</v>
      </c>
      <c r="D296" s="187" t="s">
        <v>165</v>
      </c>
      <c r="E296" s="188">
        <v>16.32</v>
      </c>
      <c r="F296" s="189"/>
      <c r="G296" s="190">
        <f>ROUND(E296*F296,2)</f>
        <v>0</v>
      </c>
      <c r="H296" s="189"/>
      <c r="I296" s="190">
        <f>ROUND(E296*H296,2)</f>
        <v>0</v>
      </c>
      <c r="J296" s="189"/>
      <c r="K296" s="190">
        <f>ROUND(E296*J296,2)</f>
        <v>0</v>
      </c>
      <c r="L296" s="190">
        <v>12</v>
      </c>
      <c r="M296" s="190">
        <f>G296*(1+L296/100)</f>
        <v>0</v>
      </c>
      <c r="N296" s="188">
        <v>8.9999999999999998E-4</v>
      </c>
      <c r="O296" s="188">
        <f>ROUND(E296*N296,2)</f>
        <v>0.01</v>
      </c>
      <c r="P296" s="188">
        <v>0</v>
      </c>
      <c r="Q296" s="188">
        <f>ROUND(E296*P296,2)</f>
        <v>0</v>
      </c>
      <c r="R296" s="190" t="s">
        <v>483</v>
      </c>
      <c r="S296" s="190" t="s">
        <v>158</v>
      </c>
      <c r="T296" s="191" t="s">
        <v>158</v>
      </c>
      <c r="U296" s="165">
        <v>0</v>
      </c>
      <c r="V296" s="165">
        <f>ROUND(E296*U296,2)</f>
        <v>0</v>
      </c>
      <c r="W296" s="165"/>
      <c r="X296" s="165" t="s">
        <v>159</v>
      </c>
      <c r="Y296" s="154"/>
      <c r="Z296" s="154"/>
      <c r="AA296" s="154"/>
      <c r="AB296" s="154"/>
      <c r="AC296" s="154"/>
      <c r="AD296" s="154"/>
      <c r="AE296" s="154"/>
      <c r="AF296" s="154"/>
      <c r="AG296" s="154" t="s">
        <v>289</v>
      </c>
      <c r="AH296" s="154"/>
      <c r="AI296" s="154"/>
      <c r="AJ296" s="154"/>
      <c r="AK296" s="154"/>
      <c r="AL296" s="154"/>
      <c r="AM296" s="154"/>
      <c r="AN296" s="154"/>
      <c r="AO296" s="154"/>
      <c r="AP296" s="154"/>
      <c r="AQ296" s="154"/>
      <c r="AR296" s="154"/>
      <c r="AS296" s="154"/>
      <c r="AT296" s="154"/>
      <c r="AU296" s="154"/>
      <c r="AV296" s="154"/>
      <c r="AW296" s="154"/>
      <c r="AX296" s="154"/>
      <c r="AY296" s="154"/>
      <c r="AZ296" s="154"/>
      <c r="BA296" s="154"/>
      <c r="BB296" s="154"/>
      <c r="BC296" s="154"/>
      <c r="BD296" s="154"/>
      <c r="BE296" s="154"/>
      <c r="BF296" s="154"/>
      <c r="BG296" s="154"/>
      <c r="BH296" s="154"/>
    </row>
    <row r="297" spans="1:60" outlineLevel="1" x14ac:dyDescent="0.2">
      <c r="A297" s="177">
        <v>144</v>
      </c>
      <c r="B297" s="178" t="s">
        <v>560</v>
      </c>
      <c r="C297" s="194" t="s">
        <v>561</v>
      </c>
      <c r="D297" s="179" t="s">
        <v>186</v>
      </c>
      <c r="E297" s="180">
        <v>9.26</v>
      </c>
      <c r="F297" s="181"/>
      <c r="G297" s="182">
        <f>ROUND(E297*F297,2)</f>
        <v>0</v>
      </c>
      <c r="H297" s="181"/>
      <c r="I297" s="182">
        <f>ROUND(E297*H297,2)</f>
        <v>0</v>
      </c>
      <c r="J297" s="181"/>
      <c r="K297" s="182">
        <f>ROUND(E297*J297,2)</f>
        <v>0</v>
      </c>
      <c r="L297" s="182">
        <v>12</v>
      </c>
      <c r="M297" s="182">
        <f>G297*(1+L297/100)</f>
        <v>0</v>
      </c>
      <c r="N297" s="180">
        <v>0</v>
      </c>
      <c r="O297" s="180">
        <f>ROUND(E297*N297,2)</f>
        <v>0</v>
      </c>
      <c r="P297" s="180">
        <v>0</v>
      </c>
      <c r="Q297" s="180">
        <f>ROUND(E297*P297,2)</f>
        <v>0</v>
      </c>
      <c r="R297" s="182" t="s">
        <v>483</v>
      </c>
      <c r="S297" s="182" t="s">
        <v>158</v>
      </c>
      <c r="T297" s="183" t="s">
        <v>158</v>
      </c>
      <c r="U297" s="165">
        <v>0.12</v>
      </c>
      <c r="V297" s="165">
        <f>ROUND(E297*U297,2)</f>
        <v>1.1100000000000001</v>
      </c>
      <c r="W297" s="165"/>
      <c r="X297" s="165" t="s">
        <v>159</v>
      </c>
      <c r="Y297" s="154"/>
      <c r="Z297" s="154"/>
      <c r="AA297" s="154"/>
      <c r="AB297" s="154"/>
      <c r="AC297" s="154"/>
      <c r="AD297" s="154"/>
      <c r="AE297" s="154"/>
      <c r="AF297" s="154"/>
      <c r="AG297" s="154" t="s">
        <v>289</v>
      </c>
      <c r="AH297" s="154"/>
      <c r="AI297" s="154"/>
      <c r="AJ297" s="154"/>
      <c r="AK297" s="154"/>
      <c r="AL297" s="154"/>
      <c r="AM297" s="154"/>
      <c r="AN297" s="154"/>
      <c r="AO297" s="154"/>
      <c r="AP297" s="154"/>
      <c r="AQ297" s="154"/>
      <c r="AR297" s="154"/>
      <c r="AS297" s="154"/>
      <c r="AT297" s="154"/>
      <c r="AU297" s="154"/>
      <c r="AV297" s="154"/>
      <c r="AW297" s="154"/>
      <c r="AX297" s="154"/>
      <c r="AY297" s="154"/>
      <c r="AZ297" s="154"/>
      <c r="BA297" s="154"/>
      <c r="BB297" s="154"/>
      <c r="BC297" s="154"/>
      <c r="BD297" s="154"/>
      <c r="BE297" s="154"/>
      <c r="BF297" s="154"/>
      <c r="BG297" s="154"/>
      <c r="BH297" s="154"/>
    </row>
    <row r="298" spans="1:60" outlineLevel="1" x14ac:dyDescent="0.2">
      <c r="A298" s="161"/>
      <c r="B298" s="162"/>
      <c r="C298" s="195" t="s">
        <v>501</v>
      </c>
      <c r="D298" s="167"/>
      <c r="E298" s="168">
        <v>7.26</v>
      </c>
      <c r="F298" s="165"/>
      <c r="G298" s="165"/>
      <c r="H298" s="165"/>
      <c r="I298" s="165"/>
      <c r="J298" s="165"/>
      <c r="K298" s="165"/>
      <c r="L298" s="165"/>
      <c r="M298" s="165"/>
      <c r="N298" s="164"/>
      <c r="O298" s="164"/>
      <c r="P298" s="164"/>
      <c r="Q298" s="164"/>
      <c r="R298" s="165"/>
      <c r="S298" s="165"/>
      <c r="T298" s="165"/>
      <c r="U298" s="165"/>
      <c r="V298" s="165"/>
      <c r="W298" s="165"/>
      <c r="X298" s="165"/>
      <c r="Y298" s="154"/>
      <c r="Z298" s="154"/>
      <c r="AA298" s="154"/>
      <c r="AB298" s="154"/>
      <c r="AC298" s="154"/>
      <c r="AD298" s="154"/>
      <c r="AE298" s="154"/>
      <c r="AF298" s="154"/>
      <c r="AG298" s="154" t="s">
        <v>169</v>
      </c>
      <c r="AH298" s="154">
        <v>0</v>
      </c>
      <c r="AI298" s="154"/>
      <c r="AJ298" s="154"/>
      <c r="AK298" s="154"/>
      <c r="AL298" s="154"/>
      <c r="AM298" s="154"/>
      <c r="AN298" s="154"/>
      <c r="AO298" s="154"/>
      <c r="AP298" s="154"/>
      <c r="AQ298" s="154"/>
      <c r="AR298" s="154"/>
      <c r="AS298" s="154"/>
      <c r="AT298" s="154"/>
      <c r="AU298" s="154"/>
      <c r="AV298" s="154"/>
      <c r="AW298" s="154"/>
      <c r="AX298" s="154"/>
      <c r="AY298" s="154"/>
      <c r="AZ298" s="154"/>
      <c r="BA298" s="154"/>
      <c r="BB298" s="154"/>
      <c r="BC298" s="154"/>
      <c r="BD298" s="154"/>
      <c r="BE298" s="154"/>
      <c r="BF298" s="154"/>
      <c r="BG298" s="154"/>
      <c r="BH298" s="154"/>
    </row>
    <row r="299" spans="1:60" outlineLevel="1" x14ac:dyDescent="0.2">
      <c r="A299" s="161"/>
      <c r="B299" s="162"/>
      <c r="C299" s="195" t="s">
        <v>562</v>
      </c>
      <c r="D299" s="167"/>
      <c r="E299" s="168">
        <v>2</v>
      </c>
      <c r="F299" s="165"/>
      <c r="G299" s="165"/>
      <c r="H299" s="165"/>
      <c r="I299" s="165"/>
      <c r="J299" s="165"/>
      <c r="K299" s="165"/>
      <c r="L299" s="165"/>
      <c r="M299" s="165"/>
      <c r="N299" s="164"/>
      <c r="O299" s="164"/>
      <c r="P299" s="164"/>
      <c r="Q299" s="164"/>
      <c r="R299" s="165"/>
      <c r="S299" s="165"/>
      <c r="T299" s="165"/>
      <c r="U299" s="165"/>
      <c r="V299" s="165"/>
      <c r="W299" s="165"/>
      <c r="X299" s="165"/>
      <c r="Y299" s="154"/>
      <c r="Z299" s="154"/>
      <c r="AA299" s="154"/>
      <c r="AB299" s="154"/>
      <c r="AC299" s="154"/>
      <c r="AD299" s="154"/>
      <c r="AE299" s="154"/>
      <c r="AF299" s="154"/>
      <c r="AG299" s="154" t="s">
        <v>169</v>
      </c>
      <c r="AH299" s="154">
        <v>0</v>
      </c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154"/>
      <c r="AZ299" s="154"/>
      <c r="BA299" s="154"/>
      <c r="BB299" s="154"/>
      <c r="BC299" s="154"/>
      <c r="BD299" s="154"/>
      <c r="BE299" s="154"/>
      <c r="BF299" s="154"/>
      <c r="BG299" s="154"/>
      <c r="BH299" s="154"/>
    </row>
    <row r="300" spans="1:60" outlineLevel="1" x14ac:dyDescent="0.2">
      <c r="A300" s="177">
        <v>145</v>
      </c>
      <c r="B300" s="178" t="s">
        <v>563</v>
      </c>
      <c r="C300" s="194" t="s">
        <v>564</v>
      </c>
      <c r="D300" s="179" t="s">
        <v>165</v>
      </c>
      <c r="E300" s="180">
        <v>17.952000000000002</v>
      </c>
      <c r="F300" s="181"/>
      <c r="G300" s="182">
        <f>ROUND(E300*F300,2)</f>
        <v>0</v>
      </c>
      <c r="H300" s="181"/>
      <c r="I300" s="182">
        <f>ROUND(E300*H300,2)</f>
        <v>0</v>
      </c>
      <c r="J300" s="181"/>
      <c r="K300" s="182">
        <f>ROUND(E300*J300,2)</f>
        <v>0</v>
      </c>
      <c r="L300" s="182">
        <v>12</v>
      </c>
      <c r="M300" s="182">
        <f>G300*(1+L300/100)</f>
        <v>0</v>
      </c>
      <c r="N300" s="180">
        <v>0</v>
      </c>
      <c r="O300" s="180">
        <f>ROUND(E300*N300,2)</f>
        <v>0</v>
      </c>
      <c r="P300" s="180">
        <v>0</v>
      </c>
      <c r="Q300" s="180">
        <f>ROUND(E300*P300,2)</f>
        <v>0</v>
      </c>
      <c r="R300" s="182"/>
      <c r="S300" s="182" t="s">
        <v>210</v>
      </c>
      <c r="T300" s="183" t="s">
        <v>218</v>
      </c>
      <c r="U300" s="165">
        <v>0</v>
      </c>
      <c r="V300" s="165">
        <f>ROUND(E300*U300,2)</f>
        <v>0</v>
      </c>
      <c r="W300" s="165"/>
      <c r="X300" s="165" t="s">
        <v>377</v>
      </c>
      <c r="Y300" s="154"/>
      <c r="Z300" s="154"/>
      <c r="AA300" s="154"/>
      <c r="AB300" s="154"/>
      <c r="AC300" s="154"/>
      <c r="AD300" s="154"/>
      <c r="AE300" s="154"/>
      <c r="AF300" s="154"/>
      <c r="AG300" s="154" t="s">
        <v>378</v>
      </c>
      <c r="AH300" s="154"/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4"/>
      <c r="AT300" s="154"/>
      <c r="AU300" s="154"/>
      <c r="AV300" s="154"/>
      <c r="AW300" s="154"/>
      <c r="AX300" s="154"/>
      <c r="AY300" s="154"/>
      <c r="AZ300" s="154"/>
      <c r="BA300" s="154"/>
      <c r="BB300" s="154"/>
      <c r="BC300" s="154"/>
      <c r="BD300" s="154"/>
      <c r="BE300" s="154"/>
      <c r="BF300" s="154"/>
      <c r="BG300" s="154"/>
      <c r="BH300" s="154"/>
    </row>
    <row r="301" spans="1:60" outlineLevel="1" x14ac:dyDescent="0.2">
      <c r="A301" s="161"/>
      <c r="B301" s="162"/>
      <c r="C301" s="259" t="s">
        <v>511</v>
      </c>
      <c r="D301" s="260"/>
      <c r="E301" s="260"/>
      <c r="F301" s="260"/>
      <c r="G301" s="260"/>
      <c r="H301" s="165"/>
      <c r="I301" s="165"/>
      <c r="J301" s="165"/>
      <c r="K301" s="165"/>
      <c r="L301" s="165"/>
      <c r="M301" s="165"/>
      <c r="N301" s="164"/>
      <c r="O301" s="164"/>
      <c r="P301" s="164"/>
      <c r="Q301" s="164"/>
      <c r="R301" s="165"/>
      <c r="S301" s="165"/>
      <c r="T301" s="165"/>
      <c r="U301" s="165"/>
      <c r="V301" s="165"/>
      <c r="W301" s="165"/>
      <c r="X301" s="165"/>
      <c r="Y301" s="154"/>
      <c r="Z301" s="154"/>
      <c r="AA301" s="154"/>
      <c r="AB301" s="154"/>
      <c r="AC301" s="154"/>
      <c r="AD301" s="154"/>
      <c r="AE301" s="154"/>
      <c r="AF301" s="154"/>
      <c r="AG301" s="154" t="s">
        <v>174</v>
      </c>
      <c r="AH301" s="154"/>
      <c r="AI301" s="154"/>
      <c r="AJ301" s="154"/>
      <c r="AK301" s="154"/>
      <c r="AL301" s="154"/>
      <c r="AM301" s="154"/>
      <c r="AN301" s="154"/>
      <c r="AO301" s="154"/>
      <c r="AP301" s="154"/>
      <c r="AQ301" s="154"/>
      <c r="AR301" s="154"/>
      <c r="AS301" s="154"/>
      <c r="AT301" s="154"/>
      <c r="AU301" s="154"/>
      <c r="AV301" s="154"/>
      <c r="AW301" s="154"/>
      <c r="AX301" s="154"/>
      <c r="AY301" s="154"/>
      <c r="AZ301" s="154"/>
      <c r="BA301" s="154"/>
      <c r="BB301" s="154"/>
      <c r="BC301" s="154"/>
      <c r="BD301" s="154"/>
      <c r="BE301" s="154"/>
      <c r="BF301" s="154"/>
      <c r="BG301" s="154"/>
      <c r="BH301" s="154"/>
    </row>
    <row r="302" spans="1:60" outlineLevel="1" x14ac:dyDescent="0.2">
      <c r="A302" s="161"/>
      <c r="B302" s="162"/>
      <c r="C302" s="257" t="s">
        <v>512</v>
      </c>
      <c r="D302" s="258"/>
      <c r="E302" s="258"/>
      <c r="F302" s="258"/>
      <c r="G302" s="258"/>
      <c r="H302" s="165"/>
      <c r="I302" s="165"/>
      <c r="J302" s="165"/>
      <c r="K302" s="165"/>
      <c r="L302" s="165"/>
      <c r="M302" s="165"/>
      <c r="N302" s="164"/>
      <c r="O302" s="164"/>
      <c r="P302" s="164"/>
      <c r="Q302" s="164"/>
      <c r="R302" s="165"/>
      <c r="S302" s="165"/>
      <c r="T302" s="165"/>
      <c r="U302" s="165"/>
      <c r="V302" s="165"/>
      <c r="W302" s="165"/>
      <c r="X302" s="165"/>
      <c r="Y302" s="154"/>
      <c r="Z302" s="154"/>
      <c r="AA302" s="154"/>
      <c r="AB302" s="154"/>
      <c r="AC302" s="154"/>
      <c r="AD302" s="154"/>
      <c r="AE302" s="154"/>
      <c r="AF302" s="154"/>
      <c r="AG302" s="154" t="s">
        <v>174</v>
      </c>
      <c r="AH302" s="154"/>
      <c r="AI302" s="154"/>
      <c r="AJ302" s="154"/>
      <c r="AK302" s="154"/>
      <c r="AL302" s="154"/>
      <c r="AM302" s="154"/>
      <c r="AN302" s="154"/>
      <c r="AO302" s="154"/>
      <c r="AP302" s="154"/>
      <c r="AQ302" s="154"/>
      <c r="AR302" s="154"/>
      <c r="AS302" s="154"/>
      <c r="AT302" s="154"/>
      <c r="AU302" s="154"/>
      <c r="AV302" s="154"/>
      <c r="AW302" s="154"/>
      <c r="AX302" s="154"/>
      <c r="AY302" s="154"/>
      <c r="AZ302" s="154"/>
      <c r="BA302" s="154"/>
      <c r="BB302" s="154"/>
      <c r="BC302" s="154"/>
      <c r="BD302" s="154"/>
      <c r="BE302" s="154"/>
      <c r="BF302" s="154"/>
      <c r="BG302" s="154"/>
      <c r="BH302" s="154"/>
    </row>
    <row r="303" spans="1:60" outlineLevel="1" x14ac:dyDescent="0.2">
      <c r="A303" s="161"/>
      <c r="B303" s="162"/>
      <c r="C303" s="195" t="s">
        <v>565</v>
      </c>
      <c r="D303" s="167"/>
      <c r="E303" s="168">
        <v>17.952000000000002</v>
      </c>
      <c r="F303" s="165"/>
      <c r="G303" s="165"/>
      <c r="H303" s="165"/>
      <c r="I303" s="165"/>
      <c r="J303" s="165"/>
      <c r="K303" s="165"/>
      <c r="L303" s="165"/>
      <c r="M303" s="165"/>
      <c r="N303" s="164"/>
      <c r="O303" s="164"/>
      <c r="P303" s="164"/>
      <c r="Q303" s="164"/>
      <c r="R303" s="165"/>
      <c r="S303" s="165"/>
      <c r="T303" s="165"/>
      <c r="U303" s="165"/>
      <c r="V303" s="165"/>
      <c r="W303" s="165"/>
      <c r="X303" s="165"/>
      <c r="Y303" s="154"/>
      <c r="Z303" s="154"/>
      <c r="AA303" s="154"/>
      <c r="AB303" s="154"/>
      <c r="AC303" s="154"/>
      <c r="AD303" s="154"/>
      <c r="AE303" s="154"/>
      <c r="AF303" s="154"/>
      <c r="AG303" s="154" t="s">
        <v>169</v>
      </c>
      <c r="AH303" s="154">
        <v>0</v>
      </c>
      <c r="AI303" s="154"/>
      <c r="AJ303" s="154"/>
      <c r="AK303" s="154"/>
      <c r="AL303" s="154"/>
      <c r="AM303" s="154"/>
      <c r="AN303" s="154"/>
      <c r="AO303" s="154"/>
      <c r="AP303" s="154"/>
      <c r="AQ303" s="154"/>
      <c r="AR303" s="154"/>
      <c r="AS303" s="154"/>
      <c r="AT303" s="154"/>
      <c r="AU303" s="154"/>
      <c r="AV303" s="154"/>
      <c r="AW303" s="154"/>
      <c r="AX303" s="154"/>
      <c r="AY303" s="154"/>
      <c r="AZ303" s="154"/>
      <c r="BA303" s="154"/>
      <c r="BB303" s="154"/>
      <c r="BC303" s="154"/>
      <c r="BD303" s="154"/>
      <c r="BE303" s="154"/>
      <c r="BF303" s="154"/>
      <c r="BG303" s="154"/>
      <c r="BH303" s="154"/>
    </row>
    <row r="304" spans="1:60" outlineLevel="1" x14ac:dyDescent="0.2">
      <c r="A304" s="177">
        <v>146</v>
      </c>
      <c r="B304" s="178" t="s">
        <v>566</v>
      </c>
      <c r="C304" s="194" t="s">
        <v>567</v>
      </c>
      <c r="D304" s="179" t="s">
        <v>186</v>
      </c>
      <c r="E304" s="180">
        <v>10.186</v>
      </c>
      <c r="F304" s="181"/>
      <c r="G304" s="182">
        <f>ROUND(E304*F304,2)</f>
        <v>0</v>
      </c>
      <c r="H304" s="181"/>
      <c r="I304" s="182">
        <f>ROUND(E304*H304,2)</f>
        <v>0</v>
      </c>
      <c r="J304" s="181"/>
      <c r="K304" s="182">
        <f>ROUND(E304*J304,2)</f>
        <v>0</v>
      </c>
      <c r="L304" s="182">
        <v>12</v>
      </c>
      <c r="M304" s="182">
        <f>G304*(1+L304/100)</f>
        <v>0</v>
      </c>
      <c r="N304" s="180">
        <v>2.2000000000000001E-4</v>
      </c>
      <c r="O304" s="180">
        <f>ROUND(E304*N304,2)</f>
        <v>0</v>
      </c>
      <c r="P304" s="180">
        <v>0</v>
      </c>
      <c r="Q304" s="180">
        <f>ROUND(E304*P304,2)</f>
        <v>0</v>
      </c>
      <c r="R304" s="182"/>
      <c r="S304" s="182" t="s">
        <v>210</v>
      </c>
      <c r="T304" s="183" t="s">
        <v>218</v>
      </c>
      <c r="U304" s="165">
        <v>0</v>
      </c>
      <c r="V304" s="165">
        <f>ROUND(E304*U304,2)</f>
        <v>0</v>
      </c>
      <c r="W304" s="165"/>
      <c r="X304" s="165" t="s">
        <v>377</v>
      </c>
      <c r="Y304" s="154"/>
      <c r="Z304" s="154"/>
      <c r="AA304" s="154"/>
      <c r="AB304" s="154"/>
      <c r="AC304" s="154"/>
      <c r="AD304" s="154"/>
      <c r="AE304" s="154"/>
      <c r="AF304" s="154"/>
      <c r="AG304" s="154" t="s">
        <v>378</v>
      </c>
      <c r="AH304" s="154"/>
      <c r="AI304" s="154"/>
      <c r="AJ304" s="154"/>
      <c r="AK304" s="154"/>
      <c r="AL304" s="154"/>
      <c r="AM304" s="154"/>
      <c r="AN304" s="154"/>
      <c r="AO304" s="154"/>
      <c r="AP304" s="154"/>
      <c r="AQ304" s="154"/>
      <c r="AR304" s="154"/>
      <c r="AS304" s="154"/>
      <c r="AT304" s="154"/>
      <c r="AU304" s="154"/>
      <c r="AV304" s="154"/>
      <c r="AW304" s="154"/>
      <c r="AX304" s="154"/>
      <c r="AY304" s="154"/>
      <c r="AZ304" s="154"/>
      <c r="BA304" s="154"/>
      <c r="BB304" s="154"/>
      <c r="BC304" s="154"/>
      <c r="BD304" s="154"/>
      <c r="BE304" s="154"/>
      <c r="BF304" s="154"/>
      <c r="BG304" s="154"/>
      <c r="BH304" s="154"/>
    </row>
    <row r="305" spans="1:60" outlineLevel="1" x14ac:dyDescent="0.2">
      <c r="A305" s="161"/>
      <c r="B305" s="162"/>
      <c r="C305" s="195" t="s">
        <v>568</v>
      </c>
      <c r="D305" s="167"/>
      <c r="E305" s="168">
        <v>10.186</v>
      </c>
      <c r="F305" s="165"/>
      <c r="G305" s="165"/>
      <c r="H305" s="165"/>
      <c r="I305" s="165"/>
      <c r="J305" s="165"/>
      <c r="K305" s="165"/>
      <c r="L305" s="165"/>
      <c r="M305" s="165"/>
      <c r="N305" s="164"/>
      <c r="O305" s="164"/>
      <c r="P305" s="164"/>
      <c r="Q305" s="164"/>
      <c r="R305" s="165"/>
      <c r="S305" s="165"/>
      <c r="T305" s="165"/>
      <c r="U305" s="165"/>
      <c r="V305" s="165"/>
      <c r="W305" s="165"/>
      <c r="X305" s="165"/>
      <c r="Y305" s="154"/>
      <c r="Z305" s="154"/>
      <c r="AA305" s="154"/>
      <c r="AB305" s="154"/>
      <c r="AC305" s="154"/>
      <c r="AD305" s="154"/>
      <c r="AE305" s="154"/>
      <c r="AF305" s="154"/>
      <c r="AG305" s="154" t="s">
        <v>169</v>
      </c>
      <c r="AH305" s="154">
        <v>0</v>
      </c>
      <c r="AI305" s="154"/>
      <c r="AJ305" s="154"/>
      <c r="AK305" s="154"/>
      <c r="AL305" s="154"/>
      <c r="AM305" s="154"/>
      <c r="AN305" s="154"/>
      <c r="AO305" s="154"/>
      <c r="AP305" s="154"/>
      <c r="AQ305" s="154"/>
      <c r="AR305" s="154"/>
      <c r="AS305" s="154"/>
      <c r="AT305" s="154"/>
      <c r="AU305" s="154"/>
      <c r="AV305" s="154"/>
      <c r="AW305" s="154"/>
      <c r="AX305" s="154"/>
      <c r="AY305" s="154"/>
      <c r="AZ305" s="154"/>
      <c r="BA305" s="154"/>
      <c r="BB305" s="154"/>
      <c r="BC305" s="154"/>
      <c r="BD305" s="154"/>
      <c r="BE305" s="154"/>
      <c r="BF305" s="154"/>
      <c r="BG305" s="154"/>
      <c r="BH305" s="154"/>
    </row>
    <row r="306" spans="1:60" outlineLevel="1" x14ac:dyDescent="0.2">
      <c r="A306" s="161">
        <v>147</v>
      </c>
      <c r="B306" s="162" t="s">
        <v>569</v>
      </c>
      <c r="C306" s="197" t="s">
        <v>570</v>
      </c>
      <c r="D306" s="163" t="s">
        <v>0</v>
      </c>
      <c r="E306" s="192"/>
      <c r="F306" s="166"/>
      <c r="G306" s="165">
        <f>ROUND(E306*F306,2)</f>
        <v>0</v>
      </c>
      <c r="H306" s="166"/>
      <c r="I306" s="165">
        <f>ROUND(E306*H306,2)</f>
        <v>0</v>
      </c>
      <c r="J306" s="166"/>
      <c r="K306" s="165">
        <f>ROUND(E306*J306,2)</f>
        <v>0</v>
      </c>
      <c r="L306" s="165">
        <v>12</v>
      </c>
      <c r="M306" s="165">
        <f>G306*(1+L306/100)</f>
        <v>0</v>
      </c>
      <c r="N306" s="164">
        <v>0</v>
      </c>
      <c r="O306" s="164">
        <f>ROUND(E306*N306,2)</f>
        <v>0</v>
      </c>
      <c r="P306" s="164">
        <v>0</v>
      </c>
      <c r="Q306" s="164">
        <f>ROUND(E306*P306,2)</f>
        <v>0</v>
      </c>
      <c r="R306" s="165" t="s">
        <v>483</v>
      </c>
      <c r="S306" s="165" t="s">
        <v>158</v>
      </c>
      <c r="T306" s="165" t="s">
        <v>158</v>
      </c>
      <c r="U306" s="165">
        <v>0</v>
      </c>
      <c r="V306" s="165">
        <f>ROUND(E306*U306,2)</f>
        <v>0</v>
      </c>
      <c r="W306" s="165"/>
      <c r="X306" s="165" t="s">
        <v>283</v>
      </c>
      <c r="Y306" s="154"/>
      <c r="Z306" s="154"/>
      <c r="AA306" s="154"/>
      <c r="AB306" s="154"/>
      <c r="AC306" s="154"/>
      <c r="AD306" s="154"/>
      <c r="AE306" s="154"/>
      <c r="AF306" s="154"/>
      <c r="AG306" s="154" t="s">
        <v>284</v>
      </c>
      <c r="AH306" s="154"/>
      <c r="AI306" s="154"/>
      <c r="AJ306" s="154"/>
      <c r="AK306" s="154"/>
      <c r="AL306" s="154"/>
      <c r="AM306" s="154"/>
      <c r="AN306" s="154"/>
      <c r="AO306" s="154"/>
      <c r="AP306" s="154"/>
      <c r="AQ306" s="154"/>
      <c r="AR306" s="154"/>
      <c r="AS306" s="154"/>
      <c r="AT306" s="154"/>
      <c r="AU306" s="154"/>
      <c r="AV306" s="154"/>
      <c r="AW306" s="154"/>
      <c r="AX306" s="154"/>
      <c r="AY306" s="154"/>
      <c r="AZ306" s="154"/>
      <c r="BA306" s="154"/>
      <c r="BB306" s="154"/>
      <c r="BC306" s="154"/>
      <c r="BD306" s="154"/>
      <c r="BE306" s="154"/>
      <c r="BF306" s="154"/>
      <c r="BG306" s="154"/>
      <c r="BH306" s="154"/>
    </row>
    <row r="307" spans="1:60" x14ac:dyDescent="0.2">
      <c r="A307" s="170" t="s">
        <v>152</v>
      </c>
      <c r="B307" s="171" t="s">
        <v>113</v>
      </c>
      <c r="C307" s="193" t="s">
        <v>114</v>
      </c>
      <c r="D307" s="172"/>
      <c r="E307" s="173"/>
      <c r="F307" s="174"/>
      <c r="G307" s="174">
        <f>SUMIF(AG308:AG309,"&lt;&gt;NOR",G308:G309)</f>
        <v>0</v>
      </c>
      <c r="H307" s="174"/>
      <c r="I307" s="174">
        <f>SUM(I308:I309)</f>
        <v>0</v>
      </c>
      <c r="J307" s="174"/>
      <c r="K307" s="174">
        <f>SUM(K308:K309)</f>
        <v>0</v>
      </c>
      <c r="L307" s="174"/>
      <c r="M307" s="174">
        <f>SUM(M308:M309)</f>
        <v>0</v>
      </c>
      <c r="N307" s="173"/>
      <c r="O307" s="173">
        <f>SUM(O308:O309)</f>
        <v>0</v>
      </c>
      <c r="P307" s="173"/>
      <c r="Q307" s="173">
        <f>SUM(Q308:Q309)</f>
        <v>0</v>
      </c>
      <c r="R307" s="174"/>
      <c r="S307" s="174"/>
      <c r="T307" s="175"/>
      <c r="U307" s="169"/>
      <c r="V307" s="169">
        <f>SUM(V308:V309)</f>
        <v>1.96</v>
      </c>
      <c r="W307" s="169"/>
      <c r="X307" s="169"/>
      <c r="AG307" t="s">
        <v>153</v>
      </c>
    </row>
    <row r="308" spans="1:60" outlineLevel="1" x14ac:dyDescent="0.2">
      <c r="A308" s="177">
        <v>148</v>
      </c>
      <c r="B308" s="178" t="s">
        <v>571</v>
      </c>
      <c r="C308" s="194" t="s">
        <v>572</v>
      </c>
      <c r="D308" s="179" t="s">
        <v>165</v>
      </c>
      <c r="E308" s="180">
        <v>4.7750000000000004</v>
      </c>
      <c r="F308" s="181"/>
      <c r="G308" s="182">
        <f>ROUND(E308*F308,2)</f>
        <v>0</v>
      </c>
      <c r="H308" s="181"/>
      <c r="I308" s="182">
        <f>ROUND(E308*H308,2)</f>
        <v>0</v>
      </c>
      <c r="J308" s="181"/>
      <c r="K308" s="182">
        <f>ROUND(E308*J308,2)</f>
        <v>0</v>
      </c>
      <c r="L308" s="182">
        <v>12</v>
      </c>
      <c r="M308" s="182">
        <f>G308*(1+L308/100)</f>
        <v>0</v>
      </c>
      <c r="N308" s="180">
        <v>3.6000000000000002E-4</v>
      </c>
      <c r="O308" s="180">
        <f>ROUND(E308*N308,2)</f>
        <v>0</v>
      </c>
      <c r="P308" s="180">
        <v>0</v>
      </c>
      <c r="Q308" s="180">
        <f>ROUND(E308*P308,2)</f>
        <v>0</v>
      </c>
      <c r="R308" s="182" t="s">
        <v>573</v>
      </c>
      <c r="S308" s="182" t="s">
        <v>158</v>
      </c>
      <c r="T308" s="183" t="s">
        <v>158</v>
      </c>
      <c r="U308" s="165">
        <v>0.41</v>
      </c>
      <c r="V308" s="165">
        <f>ROUND(E308*U308,2)</f>
        <v>1.96</v>
      </c>
      <c r="W308" s="165"/>
      <c r="X308" s="165" t="s">
        <v>159</v>
      </c>
      <c r="Y308" s="154"/>
      <c r="Z308" s="154"/>
      <c r="AA308" s="154"/>
      <c r="AB308" s="154"/>
      <c r="AC308" s="154"/>
      <c r="AD308" s="154"/>
      <c r="AE308" s="154"/>
      <c r="AF308" s="154"/>
      <c r="AG308" s="154" t="s">
        <v>289</v>
      </c>
      <c r="AH308" s="154"/>
      <c r="AI308" s="154"/>
      <c r="AJ308" s="154"/>
      <c r="AK308" s="154"/>
      <c r="AL308" s="154"/>
      <c r="AM308" s="154"/>
      <c r="AN308" s="154"/>
      <c r="AO308" s="154"/>
      <c r="AP308" s="154"/>
      <c r="AQ308" s="154"/>
      <c r="AR308" s="154"/>
      <c r="AS308" s="154"/>
      <c r="AT308" s="154"/>
      <c r="AU308" s="154"/>
      <c r="AV308" s="154"/>
      <c r="AW308" s="154"/>
      <c r="AX308" s="154"/>
      <c r="AY308" s="154"/>
      <c r="AZ308" s="154"/>
      <c r="BA308" s="154"/>
      <c r="BB308" s="154"/>
      <c r="BC308" s="154"/>
      <c r="BD308" s="154"/>
      <c r="BE308" s="154"/>
      <c r="BF308" s="154"/>
      <c r="BG308" s="154"/>
      <c r="BH308" s="154"/>
    </row>
    <row r="309" spans="1:60" outlineLevel="1" x14ac:dyDescent="0.2">
      <c r="A309" s="161"/>
      <c r="B309" s="162"/>
      <c r="C309" s="195" t="s">
        <v>574</v>
      </c>
      <c r="D309" s="167"/>
      <c r="E309" s="168">
        <v>4.7750000000000004</v>
      </c>
      <c r="F309" s="165"/>
      <c r="G309" s="165"/>
      <c r="H309" s="165"/>
      <c r="I309" s="165"/>
      <c r="J309" s="165"/>
      <c r="K309" s="165"/>
      <c r="L309" s="165"/>
      <c r="M309" s="165"/>
      <c r="N309" s="164"/>
      <c r="O309" s="164"/>
      <c r="P309" s="164"/>
      <c r="Q309" s="164"/>
      <c r="R309" s="165"/>
      <c r="S309" s="165"/>
      <c r="T309" s="165"/>
      <c r="U309" s="165"/>
      <c r="V309" s="165"/>
      <c r="W309" s="165"/>
      <c r="X309" s="165"/>
      <c r="Y309" s="154"/>
      <c r="Z309" s="154"/>
      <c r="AA309" s="154"/>
      <c r="AB309" s="154"/>
      <c r="AC309" s="154"/>
      <c r="AD309" s="154"/>
      <c r="AE309" s="154"/>
      <c r="AF309" s="154"/>
      <c r="AG309" s="154" t="s">
        <v>169</v>
      </c>
      <c r="AH309" s="154">
        <v>0</v>
      </c>
      <c r="AI309" s="154"/>
      <c r="AJ309" s="154"/>
      <c r="AK309" s="154"/>
      <c r="AL309" s="154"/>
      <c r="AM309" s="154"/>
      <c r="AN309" s="154"/>
      <c r="AO309" s="154"/>
      <c r="AP309" s="154"/>
      <c r="AQ309" s="154"/>
      <c r="AR309" s="154"/>
      <c r="AS309" s="154"/>
      <c r="AT309" s="154"/>
      <c r="AU309" s="154"/>
      <c r="AV309" s="154"/>
      <c r="AW309" s="154"/>
      <c r="AX309" s="154"/>
      <c r="AY309" s="154"/>
      <c r="AZ309" s="154"/>
      <c r="BA309" s="154"/>
      <c r="BB309" s="154"/>
      <c r="BC309" s="154"/>
      <c r="BD309" s="154"/>
      <c r="BE309" s="154"/>
      <c r="BF309" s="154"/>
      <c r="BG309" s="154"/>
      <c r="BH309" s="154"/>
    </row>
    <row r="310" spans="1:60" x14ac:dyDescent="0.2">
      <c r="A310" s="170" t="s">
        <v>152</v>
      </c>
      <c r="B310" s="171" t="s">
        <v>115</v>
      </c>
      <c r="C310" s="193" t="s">
        <v>116</v>
      </c>
      <c r="D310" s="172"/>
      <c r="E310" s="173"/>
      <c r="F310" s="174"/>
      <c r="G310" s="174">
        <f>SUMIF(AG311:AG325,"&lt;&gt;NOR",G311:G325)</f>
        <v>0</v>
      </c>
      <c r="H310" s="174"/>
      <c r="I310" s="174">
        <f>SUM(I311:I325)</f>
        <v>0</v>
      </c>
      <c r="J310" s="174"/>
      <c r="K310" s="174">
        <f>SUM(K311:K325)</f>
        <v>0</v>
      </c>
      <c r="L310" s="174"/>
      <c r="M310" s="174">
        <f>SUM(M311:M325)</f>
        <v>0</v>
      </c>
      <c r="N310" s="173"/>
      <c r="O310" s="173">
        <f>SUM(O311:O325)</f>
        <v>0.05</v>
      </c>
      <c r="P310" s="173"/>
      <c r="Q310" s="173">
        <f>SUM(Q311:Q325)</f>
        <v>0</v>
      </c>
      <c r="R310" s="174"/>
      <c r="S310" s="174"/>
      <c r="T310" s="175"/>
      <c r="U310" s="169"/>
      <c r="V310" s="169">
        <f>SUM(V311:V325)</f>
        <v>36.21</v>
      </c>
      <c r="W310" s="169"/>
      <c r="X310" s="169"/>
      <c r="AG310" t="s">
        <v>153</v>
      </c>
    </row>
    <row r="311" spans="1:60" outlineLevel="1" x14ac:dyDescent="0.2">
      <c r="A311" s="177">
        <v>149</v>
      </c>
      <c r="B311" s="178" t="s">
        <v>575</v>
      </c>
      <c r="C311" s="194" t="s">
        <v>576</v>
      </c>
      <c r="D311" s="179" t="s">
        <v>165</v>
      </c>
      <c r="E311" s="180">
        <v>177.11340000000001</v>
      </c>
      <c r="F311" s="181"/>
      <c r="G311" s="182">
        <f>ROUND(E311*F311,2)</f>
        <v>0</v>
      </c>
      <c r="H311" s="181"/>
      <c r="I311" s="182">
        <f>ROUND(E311*H311,2)</f>
        <v>0</v>
      </c>
      <c r="J311" s="181"/>
      <c r="K311" s="182">
        <f>ROUND(E311*J311,2)</f>
        <v>0</v>
      </c>
      <c r="L311" s="182">
        <v>12</v>
      </c>
      <c r="M311" s="182">
        <f>G311*(1+L311/100)</f>
        <v>0</v>
      </c>
      <c r="N311" s="180">
        <v>0</v>
      </c>
      <c r="O311" s="180">
        <f>ROUND(E311*N311,2)</f>
        <v>0</v>
      </c>
      <c r="P311" s="180">
        <v>0</v>
      </c>
      <c r="Q311" s="180">
        <f>ROUND(E311*P311,2)</f>
        <v>0</v>
      </c>
      <c r="R311" s="182" t="s">
        <v>577</v>
      </c>
      <c r="S311" s="182" t="s">
        <v>158</v>
      </c>
      <c r="T311" s="183" t="s">
        <v>158</v>
      </c>
      <c r="U311" s="165">
        <v>6.9709999999999994E-2</v>
      </c>
      <c r="V311" s="165">
        <f>ROUND(E311*U311,2)</f>
        <v>12.35</v>
      </c>
      <c r="W311" s="165"/>
      <c r="X311" s="165" t="s">
        <v>159</v>
      </c>
      <c r="Y311" s="154"/>
      <c r="Z311" s="154"/>
      <c r="AA311" s="154"/>
      <c r="AB311" s="154"/>
      <c r="AC311" s="154"/>
      <c r="AD311" s="154"/>
      <c r="AE311" s="154"/>
      <c r="AF311" s="154"/>
      <c r="AG311" s="154" t="s">
        <v>289</v>
      </c>
      <c r="AH311" s="154"/>
      <c r="AI311" s="154"/>
      <c r="AJ311" s="154"/>
      <c r="AK311" s="154"/>
      <c r="AL311" s="154"/>
      <c r="AM311" s="154"/>
      <c r="AN311" s="154"/>
      <c r="AO311" s="154"/>
      <c r="AP311" s="154"/>
      <c r="AQ311" s="154"/>
      <c r="AR311" s="154"/>
      <c r="AS311" s="154"/>
      <c r="AT311" s="154"/>
      <c r="AU311" s="154"/>
      <c r="AV311" s="154"/>
      <c r="AW311" s="154"/>
      <c r="AX311" s="154"/>
      <c r="AY311" s="154"/>
      <c r="AZ311" s="154"/>
      <c r="BA311" s="154"/>
      <c r="BB311" s="154"/>
      <c r="BC311" s="154"/>
      <c r="BD311" s="154"/>
      <c r="BE311" s="154"/>
      <c r="BF311" s="154"/>
      <c r="BG311" s="154"/>
      <c r="BH311" s="154"/>
    </row>
    <row r="312" spans="1:60" outlineLevel="1" x14ac:dyDescent="0.2">
      <c r="A312" s="161"/>
      <c r="B312" s="162"/>
      <c r="C312" s="259" t="s">
        <v>578</v>
      </c>
      <c r="D312" s="260"/>
      <c r="E312" s="260"/>
      <c r="F312" s="260"/>
      <c r="G312" s="260"/>
      <c r="H312" s="165"/>
      <c r="I312" s="165"/>
      <c r="J312" s="165"/>
      <c r="K312" s="165"/>
      <c r="L312" s="165"/>
      <c r="M312" s="165"/>
      <c r="N312" s="164"/>
      <c r="O312" s="164"/>
      <c r="P312" s="164"/>
      <c r="Q312" s="164"/>
      <c r="R312" s="165"/>
      <c r="S312" s="165"/>
      <c r="T312" s="165"/>
      <c r="U312" s="165"/>
      <c r="V312" s="165"/>
      <c r="W312" s="165"/>
      <c r="X312" s="165"/>
      <c r="Y312" s="154"/>
      <c r="Z312" s="154"/>
      <c r="AA312" s="154"/>
      <c r="AB312" s="154"/>
      <c r="AC312" s="154"/>
      <c r="AD312" s="154"/>
      <c r="AE312" s="154"/>
      <c r="AF312" s="154"/>
      <c r="AG312" s="154" t="s">
        <v>174</v>
      </c>
      <c r="AH312" s="154"/>
      <c r="AI312" s="154"/>
      <c r="AJ312" s="154"/>
      <c r="AK312" s="154"/>
      <c r="AL312" s="154"/>
      <c r="AM312" s="154"/>
      <c r="AN312" s="154"/>
      <c r="AO312" s="154"/>
      <c r="AP312" s="154"/>
      <c r="AQ312" s="154"/>
      <c r="AR312" s="154"/>
      <c r="AS312" s="154"/>
      <c r="AT312" s="154"/>
      <c r="AU312" s="154"/>
      <c r="AV312" s="154"/>
      <c r="AW312" s="154"/>
      <c r="AX312" s="154"/>
      <c r="AY312" s="154"/>
      <c r="AZ312" s="154"/>
      <c r="BA312" s="154"/>
      <c r="BB312" s="154"/>
      <c r="BC312" s="154"/>
      <c r="BD312" s="154"/>
      <c r="BE312" s="154"/>
      <c r="BF312" s="154"/>
      <c r="BG312" s="154"/>
      <c r="BH312" s="154"/>
    </row>
    <row r="313" spans="1:60" outlineLevel="1" x14ac:dyDescent="0.2">
      <c r="A313" s="161"/>
      <c r="B313" s="162"/>
      <c r="C313" s="257" t="s">
        <v>579</v>
      </c>
      <c r="D313" s="258"/>
      <c r="E313" s="258"/>
      <c r="F313" s="258"/>
      <c r="G313" s="258"/>
      <c r="H313" s="165"/>
      <c r="I313" s="165"/>
      <c r="J313" s="165"/>
      <c r="K313" s="165"/>
      <c r="L313" s="165"/>
      <c r="M313" s="165"/>
      <c r="N313" s="164"/>
      <c r="O313" s="164"/>
      <c r="P313" s="164"/>
      <c r="Q313" s="164"/>
      <c r="R313" s="165"/>
      <c r="S313" s="165"/>
      <c r="T313" s="165"/>
      <c r="U313" s="165"/>
      <c r="V313" s="165"/>
      <c r="W313" s="165"/>
      <c r="X313" s="165"/>
      <c r="Y313" s="154"/>
      <c r="Z313" s="154"/>
      <c r="AA313" s="154"/>
      <c r="AB313" s="154"/>
      <c r="AC313" s="154"/>
      <c r="AD313" s="154"/>
      <c r="AE313" s="154"/>
      <c r="AF313" s="154"/>
      <c r="AG313" s="154" t="s">
        <v>174</v>
      </c>
      <c r="AH313" s="154"/>
      <c r="AI313" s="154"/>
      <c r="AJ313" s="154"/>
      <c r="AK313" s="154"/>
      <c r="AL313" s="154"/>
      <c r="AM313" s="154"/>
      <c r="AN313" s="154"/>
      <c r="AO313" s="154"/>
      <c r="AP313" s="154"/>
      <c r="AQ313" s="154"/>
      <c r="AR313" s="154"/>
      <c r="AS313" s="154"/>
      <c r="AT313" s="154"/>
      <c r="AU313" s="154"/>
      <c r="AV313" s="154"/>
      <c r="AW313" s="154"/>
      <c r="AX313" s="154"/>
      <c r="AY313" s="154"/>
      <c r="AZ313" s="154"/>
      <c r="BA313" s="154"/>
      <c r="BB313" s="154"/>
      <c r="BC313" s="154"/>
      <c r="BD313" s="154"/>
      <c r="BE313" s="154"/>
      <c r="BF313" s="154"/>
      <c r="BG313" s="154"/>
      <c r="BH313" s="154"/>
    </row>
    <row r="314" spans="1:60" outlineLevel="1" x14ac:dyDescent="0.2">
      <c r="A314" s="177">
        <v>150</v>
      </c>
      <c r="B314" s="178" t="s">
        <v>580</v>
      </c>
      <c r="C314" s="194" t="s">
        <v>581</v>
      </c>
      <c r="D314" s="179" t="s">
        <v>165</v>
      </c>
      <c r="E314" s="180">
        <v>177.11340000000001</v>
      </c>
      <c r="F314" s="181"/>
      <c r="G314" s="182">
        <f>ROUND(E314*F314,2)</f>
        <v>0</v>
      </c>
      <c r="H314" s="181"/>
      <c r="I314" s="182">
        <f>ROUND(E314*H314,2)</f>
        <v>0</v>
      </c>
      <c r="J314" s="181"/>
      <c r="K314" s="182">
        <f>ROUND(E314*J314,2)</f>
        <v>0</v>
      </c>
      <c r="L314" s="182">
        <v>12</v>
      </c>
      <c r="M314" s="182">
        <f>G314*(1+L314/100)</f>
        <v>0</v>
      </c>
      <c r="N314" s="180">
        <v>6.9999999999999994E-5</v>
      </c>
      <c r="O314" s="180">
        <f>ROUND(E314*N314,2)</f>
        <v>0.01</v>
      </c>
      <c r="P314" s="180">
        <v>0</v>
      </c>
      <c r="Q314" s="180">
        <f>ROUND(E314*P314,2)</f>
        <v>0</v>
      </c>
      <c r="R314" s="182" t="s">
        <v>577</v>
      </c>
      <c r="S314" s="182" t="s">
        <v>158</v>
      </c>
      <c r="T314" s="183" t="s">
        <v>158</v>
      </c>
      <c r="U314" s="165">
        <v>0.03</v>
      </c>
      <c r="V314" s="165">
        <f>ROUND(E314*U314,2)</f>
        <v>5.31</v>
      </c>
      <c r="W314" s="165"/>
      <c r="X314" s="165" t="s">
        <v>159</v>
      </c>
      <c r="Y314" s="154"/>
      <c r="Z314" s="154"/>
      <c r="AA314" s="154"/>
      <c r="AB314" s="154"/>
      <c r="AC314" s="154"/>
      <c r="AD314" s="154"/>
      <c r="AE314" s="154"/>
      <c r="AF314" s="154"/>
      <c r="AG314" s="154" t="s">
        <v>289</v>
      </c>
      <c r="AH314" s="154"/>
      <c r="AI314" s="154"/>
      <c r="AJ314" s="154"/>
      <c r="AK314" s="154"/>
      <c r="AL314" s="154"/>
      <c r="AM314" s="154"/>
      <c r="AN314" s="154"/>
      <c r="AO314" s="154"/>
      <c r="AP314" s="154"/>
      <c r="AQ314" s="154"/>
      <c r="AR314" s="154"/>
      <c r="AS314" s="154"/>
      <c r="AT314" s="154"/>
      <c r="AU314" s="154"/>
      <c r="AV314" s="154"/>
      <c r="AW314" s="154"/>
      <c r="AX314" s="154"/>
      <c r="AY314" s="154"/>
      <c r="AZ314" s="154"/>
      <c r="BA314" s="154"/>
      <c r="BB314" s="154"/>
      <c r="BC314" s="154"/>
      <c r="BD314" s="154"/>
      <c r="BE314" s="154"/>
      <c r="BF314" s="154"/>
      <c r="BG314" s="154"/>
      <c r="BH314" s="154"/>
    </row>
    <row r="315" spans="1:60" outlineLevel="1" x14ac:dyDescent="0.2">
      <c r="A315" s="161"/>
      <c r="B315" s="162"/>
      <c r="C315" s="195" t="s">
        <v>582</v>
      </c>
      <c r="D315" s="167"/>
      <c r="E315" s="168">
        <v>49.91</v>
      </c>
      <c r="F315" s="165"/>
      <c r="G315" s="165"/>
      <c r="H315" s="165"/>
      <c r="I315" s="165"/>
      <c r="J315" s="165"/>
      <c r="K315" s="165"/>
      <c r="L315" s="165"/>
      <c r="M315" s="165"/>
      <c r="N315" s="164"/>
      <c r="O315" s="164"/>
      <c r="P315" s="164"/>
      <c r="Q315" s="164"/>
      <c r="R315" s="165"/>
      <c r="S315" s="165"/>
      <c r="T315" s="165"/>
      <c r="U315" s="165"/>
      <c r="V315" s="165"/>
      <c r="W315" s="165"/>
      <c r="X315" s="165"/>
      <c r="Y315" s="154"/>
      <c r="Z315" s="154"/>
      <c r="AA315" s="154"/>
      <c r="AB315" s="154"/>
      <c r="AC315" s="154"/>
      <c r="AD315" s="154"/>
      <c r="AE315" s="154"/>
      <c r="AF315" s="154"/>
      <c r="AG315" s="154" t="s">
        <v>169</v>
      </c>
      <c r="AH315" s="154">
        <v>0</v>
      </c>
      <c r="AI315" s="154"/>
      <c r="AJ315" s="154"/>
      <c r="AK315" s="154"/>
      <c r="AL315" s="154"/>
      <c r="AM315" s="154"/>
      <c r="AN315" s="154"/>
      <c r="AO315" s="154"/>
      <c r="AP315" s="154"/>
      <c r="AQ315" s="154"/>
      <c r="AR315" s="154"/>
      <c r="AS315" s="154"/>
      <c r="AT315" s="154"/>
      <c r="AU315" s="154"/>
      <c r="AV315" s="154"/>
      <c r="AW315" s="154"/>
      <c r="AX315" s="154"/>
      <c r="AY315" s="154"/>
      <c r="AZ315" s="154"/>
      <c r="BA315" s="154"/>
      <c r="BB315" s="154"/>
      <c r="BC315" s="154"/>
      <c r="BD315" s="154"/>
      <c r="BE315" s="154"/>
      <c r="BF315" s="154"/>
      <c r="BG315" s="154"/>
      <c r="BH315" s="154"/>
    </row>
    <row r="316" spans="1:60" outlineLevel="1" x14ac:dyDescent="0.2">
      <c r="A316" s="161"/>
      <c r="B316" s="162"/>
      <c r="C316" s="195" t="s">
        <v>583</v>
      </c>
      <c r="D316" s="167"/>
      <c r="E316" s="168"/>
      <c r="F316" s="165"/>
      <c r="G316" s="165"/>
      <c r="H316" s="165"/>
      <c r="I316" s="165"/>
      <c r="J316" s="165"/>
      <c r="K316" s="165"/>
      <c r="L316" s="165"/>
      <c r="M316" s="165"/>
      <c r="N316" s="164"/>
      <c r="O316" s="164"/>
      <c r="P316" s="164"/>
      <c r="Q316" s="164"/>
      <c r="R316" s="165"/>
      <c r="S316" s="165"/>
      <c r="T316" s="165"/>
      <c r="U316" s="165"/>
      <c r="V316" s="165"/>
      <c r="W316" s="165"/>
      <c r="X316" s="165"/>
      <c r="Y316" s="154"/>
      <c r="Z316" s="154"/>
      <c r="AA316" s="154"/>
      <c r="AB316" s="154"/>
      <c r="AC316" s="154"/>
      <c r="AD316" s="154"/>
      <c r="AE316" s="154"/>
      <c r="AF316" s="154"/>
      <c r="AG316" s="154" t="s">
        <v>169</v>
      </c>
      <c r="AH316" s="154">
        <v>0</v>
      </c>
      <c r="AI316" s="154"/>
      <c r="AJ316" s="154"/>
      <c r="AK316" s="154"/>
      <c r="AL316" s="154"/>
      <c r="AM316" s="154"/>
      <c r="AN316" s="154"/>
      <c r="AO316" s="154"/>
      <c r="AP316" s="154"/>
      <c r="AQ316" s="154"/>
      <c r="AR316" s="154"/>
      <c r="AS316" s="154"/>
      <c r="AT316" s="154"/>
      <c r="AU316" s="154"/>
      <c r="AV316" s="154"/>
      <c r="AW316" s="154"/>
      <c r="AX316" s="154"/>
      <c r="AY316" s="154"/>
      <c r="AZ316" s="154"/>
      <c r="BA316" s="154"/>
      <c r="BB316" s="154"/>
      <c r="BC316" s="154"/>
      <c r="BD316" s="154"/>
      <c r="BE316" s="154"/>
      <c r="BF316" s="154"/>
      <c r="BG316" s="154"/>
      <c r="BH316" s="154"/>
    </row>
    <row r="317" spans="1:60" outlineLevel="1" x14ac:dyDescent="0.2">
      <c r="A317" s="161"/>
      <c r="B317" s="162"/>
      <c r="C317" s="195" t="s">
        <v>584</v>
      </c>
      <c r="D317" s="167"/>
      <c r="E317" s="168">
        <v>51.846600000000002</v>
      </c>
      <c r="F317" s="165"/>
      <c r="G317" s="165"/>
      <c r="H317" s="165"/>
      <c r="I317" s="165"/>
      <c r="J317" s="165"/>
      <c r="K317" s="165"/>
      <c r="L317" s="165"/>
      <c r="M317" s="165"/>
      <c r="N317" s="164"/>
      <c r="O317" s="164"/>
      <c r="P317" s="164"/>
      <c r="Q317" s="164"/>
      <c r="R317" s="165"/>
      <c r="S317" s="165"/>
      <c r="T317" s="165"/>
      <c r="U317" s="165"/>
      <c r="V317" s="165"/>
      <c r="W317" s="165"/>
      <c r="X317" s="165"/>
      <c r="Y317" s="154"/>
      <c r="Z317" s="154"/>
      <c r="AA317" s="154"/>
      <c r="AB317" s="154"/>
      <c r="AC317" s="154"/>
      <c r="AD317" s="154"/>
      <c r="AE317" s="154"/>
      <c r="AF317" s="154"/>
      <c r="AG317" s="154" t="s">
        <v>169</v>
      </c>
      <c r="AH317" s="154">
        <v>0</v>
      </c>
      <c r="AI317" s="154"/>
      <c r="AJ317" s="154"/>
      <c r="AK317" s="154"/>
      <c r="AL317" s="154"/>
      <c r="AM317" s="154"/>
      <c r="AN317" s="154"/>
      <c r="AO317" s="154"/>
      <c r="AP317" s="154"/>
      <c r="AQ317" s="154"/>
      <c r="AR317" s="154"/>
      <c r="AS317" s="154"/>
      <c r="AT317" s="154"/>
      <c r="AU317" s="154"/>
      <c r="AV317" s="154"/>
      <c r="AW317" s="154"/>
      <c r="AX317" s="154"/>
      <c r="AY317" s="154"/>
      <c r="AZ317" s="154"/>
      <c r="BA317" s="154"/>
      <c r="BB317" s="154"/>
      <c r="BC317" s="154"/>
      <c r="BD317" s="154"/>
      <c r="BE317" s="154"/>
      <c r="BF317" s="154"/>
      <c r="BG317" s="154"/>
      <c r="BH317" s="154"/>
    </row>
    <row r="318" spans="1:60" outlineLevel="1" x14ac:dyDescent="0.2">
      <c r="A318" s="161"/>
      <c r="B318" s="162"/>
      <c r="C318" s="195" t="s">
        <v>585</v>
      </c>
      <c r="D318" s="167"/>
      <c r="E318" s="168">
        <v>52.507599999999996</v>
      </c>
      <c r="F318" s="165"/>
      <c r="G318" s="165"/>
      <c r="H318" s="165"/>
      <c r="I318" s="165"/>
      <c r="J318" s="165"/>
      <c r="K318" s="165"/>
      <c r="L318" s="165"/>
      <c r="M318" s="165"/>
      <c r="N318" s="164"/>
      <c r="O318" s="164"/>
      <c r="P318" s="164"/>
      <c r="Q318" s="164"/>
      <c r="R318" s="165"/>
      <c r="S318" s="165"/>
      <c r="T318" s="165"/>
      <c r="U318" s="165"/>
      <c r="V318" s="165"/>
      <c r="W318" s="165"/>
      <c r="X318" s="165"/>
      <c r="Y318" s="154"/>
      <c r="Z318" s="154"/>
      <c r="AA318" s="154"/>
      <c r="AB318" s="154"/>
      <c r="AC318" s="154"/>
      <c r="AD318" s="154"/>
      <c r="AE318" s="154"/>
      <c r="AF318" s="154"/>
      <c r="AG318" s="154" t="s">
        <v>169</v>
      </c>
      <c r="AH318" s="154">
        <v>0</v>
      </c>
      <c r="AI318" s="154"/>
      <c r="AJ318" s="154"/>
      <c r="AK318" s="154"/>
      <c r="AL318" s="154"/>
      <c r="AM318" s="154"/>
      <c r="AN318" s="154"/>
      <c r="AO318" s="154"/>
      <c r="AP318" s="154"/>
      <c r="AQ318" s="154"/>
      <c r="AR318" s="154"/>
      <c r="AS318" s="154"/>
      <c r="AT318" s="154"/>
      <c r="AU318" s="154"/>
      <c r="AV318" s="154"/>
      <c r="AW318" s="154"/>
      <c r="AX318" s="154"/>
      <c r="AY318" s="154"/>
      <c r="AZ318" s="154"/>
      <c r="BA318" s="154"/>
      <c r="BB318" s="154"/>
      <c r="BC318" s="154"/>
      <c r="BD318" s="154"/>
      <c r="BE318" s="154"/>
      <c r="BF318" s="154"/>
      <c r="BG318" s="154"/>
      <c r="BH318" s="154"/>
    </row>
    <row r="319" spans="1:60" outlineLevel="1" x14ac:dyDescent="0.2">
      <c r="A319" s="161"/>
      <c r="B319" s="162"/>
      <c r="C319" s="195" t="s">
        <v>586</v>
      </c>
      <c r="D319" s="167"/>
      <c r="E319" s="168">
        <v>15.734400000000001</v>
      </c>
      <c r="F319" s="165"/>
      <c r="G319" s="165"/>
      <c r="H319" s="165"/>
      <c r="I319" s="165"/>
      <c r="J319" s="165"/>
      <c r="K319" s="165"/>
      <c r="L319" s="165"/>
      <c r="M319" s="165"/>
      <c r="N319" s="164"/>
      <c r="O319" s="164"/>
      <c r="P319" s="164"/>
      <c r="Q319" s="164"/>
      <c r="R319" s="165"/>
      <c r="S319" s="165"/>
      <c r="T319" s="165"/>
      <c r="U319" s="165"/>
      <c r="V319" s="165"/>
      <c r="W319" s="165"/>
      <c r="X319" s="165"/>
      <c r="Y319" s="154"/>
      <c r="Z319" s="154"/>
      <c r="AA319" s="154"/>
      <c r="AB319" s="154"/>
      <c r="AC319" s="154"/>
      <c r="AD319" s="154"/>
      <c r="AE319" s="154"/>
      <c r="AF319" s="154"/>
      <c r="AG319" s="154" t="s">
        <v>169</v>
      </c>
      <c r="AH319" s="154">
        <v>0</v>
      </c>
      <c r="AI319" s="154"/>
      <c r="AJ319" s="154"/>
      <c r="AK319" s="154"/>
      <c r="AL319" s="154"/>
      <c r="AM319" s="154"/>
      <c r="AN319" s="154"/>
      <c r="AO319" s="154"/>
      <c r="AP319" s="154"/>
      <c r="AQ319" s="154"/>
      <c r="AR319" s="154"/>
      <c r="AS319" s="154"/>
      <c r="AT319" s="154"/>
      <c r="AU319" s="154"/>
      <c r="AV319" s="154"/>
      <c r="AW319" s="154"/>
      <c r="AX319" s="154"/>
      <c r="AY319" s="154"/>
      <c r="AZ319" s="154"/>
      <c r="BA319" s="154"/>
      <c r="BB319" s="154"/>
      <c r="BC319" s="154"/>
      <c r="BD319" s="154"/>
      <c r="BE319" s="154"/>
      <c r="BF319" s="154"/>
      <c r="BG319" s="154"/>
      <c r="BH319" s="154"/>
    </row>
    <row r="320" spans="1:60" outlineLevel="1" x14ac:dyDescent="0.2">
      <c r="A320" s="161"/>
      <c r="B320" s="162"/>
      <c r="C320" s="195" t="s">
        <v>587</v>
      </c>
      <c r="D320" s="167"/>
      <c r="E320" s="168">
        <v>7.1147999999999998</v>
      </c>
      <c r="F320" s="165"/>
      <c r="G320" s="165"/>
      <c r="H320" s="165"/>
      <c r="I320" s="165"/>
      <c r="J320" s="165"/>
      <c r="K320" s="165"/>
      <c r="L320" s="165"/>
      <c r="M320" s="165"/>
      <c r="N320" s="164"/>
      <c r="O320" s="164"/>
      <c r="P320" s="164"/>
      <c r="Q320" s="164"/>
      <c r="R320" s="165"/>
      <c r="S320" s="165"/>
      <c r="T320" s="165"/>
      <c r="U320" s="165"/>
      <c r="V320" s="165"/>
      <c r="W320" s="165"/>
      <c r="X320" s="165"/>
      <c r="Y320" s="154"/>
      <c r="Z320" s="154"/>
      <c r="AA320" s="154"/>
      <c r="AB320" s="154"/>
      <c r="AC320" s="154"/>
      <c r="AD320" s="154"/>
      <c r="AE320" s="154"/>
      <c r="AF320" s="154"/>
      <c r="AG320" s="154" t="s">
        <v>169</v>
      </c>
      <c r="AH320" s="154">
        <v>0</v>
      </c>
      <c r="AI320" s="154"/>
      <c r="AJ320" s="154"/>
      <c r="AK320" s="154"/>
      <c r="AL320" s="154"/>
      <c r="AM320" s="154"/>
      <c r="AN320" s="154"/>
      <c r="AO320" s="154"/>
      <c r="AP320" s="154"/>
      <c r="AQ320" s="154"/>
      <c r="AR320" s="154"/>
      <c r="AS320" s="154"/>
      <c r="AT320" s="154"/>
      <c r="AU320" s="154"/>
      <c r="AV320" s="154"/>
      <c r="AW320" s="154"/>
      <c r="AX320" s="154"/>
      <c r="AY320" s="154"/>
      <c r="AZ320" s="154"/>
      <c r="BA320" s="154"/>
      <c r="BB320" s="154"/>
      <c r="BC320" s="154"/>
      <c r="BD320" s="154"/>
      <c r="BE320" s="154"/>
      <c r="BF320" s="154"/>
      <c r="BG320" s="154"/>
      <c r="BH320" s="154"/>
    </row>
    <row r="321" spans="1:60" outlineLevel="1" x14ac:dyDescent="0.2">
      <c r="A321" s="177">
        <v>151</v>
      </c>
      <c r="B321" s="178" t="s">
        <v>588</v>
      </c>
      <c r="C321" s="194" t="s">
        <v>589</v>
      </c>
      <c r="D321" s="179" t="s">
        <v>165</v>
      </c>
      <c r="E321" s="180">
        <v>177.11340000000001</v>
      </c>
      <c r="F321" s="181"/>
      <c r="G321" s="182">
        <f>ROUND(E321*F321,2)</f>
        <v>0</v>
      </c>
      <c r="H321" s="181"/>
      <c r="I321" s="182">
        <f>ROUND(E321*H321,2)</f>
        <v>0</v>
      </c>
      <c r="J321" s="181"/>
      <c r="K321" s="182">
        <f>ROUND(E321*J321,2)</f>
        <v>0</v>
      </c>
      <c r="L321" s="182">
        <v>12</v>
      </c>
      <c r="M321" s="182">
        <f>G321*(1+L321/100)</f>
        <v>0</v>
      </c>
      <c r="N321" s="180">
        <v>1.3999999999999999E-4</v>
      </c>
      <c r="O321" s="180">
        <f>ROUND(E321*N321,2)</f>
        <v>0.02</v>
      </c>
      <c r="P321" s="180">
        <v>0</v>
      </c>
      <c r="Q321" s="180">
        <f>ROUND(E321*P321,2)</f>
        <v>0</v>
      </c>
      <c r="R321" s="182" t="s">
        <v>577</v>
      </c>
      <c r="S321" s="182" t="s">
        <v>158</v>
      </c>
      <c r="T321" s="183" t="s">
        <v>158</v>
      </c>
      <c r="U321" s="165">
        <v>0.10191</v>
      </c>
      <c r="V321" s="165">
        <f>ROUND(E321*U321,2)</f>
        <v>18.05</v>
      </c>
      <c r="W321" s="165"/>
      <c r="X321" s="165" t="s">
        <v>159</v>
      </c>
      <c r="Y321" s="154"/>
      <c r="Z321" s="154"/>
      <c r="AA321" s="154"/>
      <c r="AB321" s="154"/>
      <c r="AC321" s="154"/>
      <c r="AD321" s="154"/>
      <c r="AE321" s="154"/>
      <c r="AF321" s="154"/>
      <c r="AG321" s="154" t="s">
        <v>289</v>
      </c>
      <c r="AH321" s="154"/>
      <c r="AI321" s="154"/>
      <c r="AJ321" s="154"/>
      <c r="AK321" s="154"/>
      <c r="AL321" s="154"/>
      <c r="AM321" s="154"/>
      <c r="AN321" s="154"/>
      <c r="AO321" s="154"/>
      <c r="AP321" s="154"/>
      <c r="AQ321" s="154"/>
      <c r="AR321" s="154"/>
      <c r="AS321" s="154"/>
      <c r="AT321" s="154"/>
      <c r="AU321" s="154"/>
      <c r="AV321" s="154"/>
      <c r="AW321" s="154"/>
      <c r="AX321" s="154"/>
      <c r="AY321" s="154"/>
      <c r="AZ321" s="154"/>
      <c r="BA321" s="154"/>
      <c r="BB321" s="154"/>
      <c r="BC321" s="154"/>
      <c r="BD321" s="154"/>
      <c r="BE321" s="154"/>
      <c r="BF321" s="154"/>
      <c r="BG321" s="154"/>
      <c r="BH321" s="154"/>
    </row>
    <row r="322" spans="1:60" outlineLevel="1" x14ac:dyDescent="0.2">
      <c r="A322" s="161"/>
      <c r="B322" s="162"/>
      <c r="C322" s="259" t="s">
        <v>578</v>
      </c>
      <c r="D322" s="260"/>
      <c r="E322" s="260"/>
      <c r="F322" s="260"/>
      <c r="G322" s="260"/>
      <c r="H322" s="165"/>
      <c r="I322" s="165"/>
      <c r="J322" s="165"/>
      <c r="K322" s="165"/>
      <c r="L322" s="165"/>
      <c r="M322" s="165"/>
      <c r="N322" s="164"/>
      <c r="O322" s="164"/>
      <c r="P322" s="164"/>
      <c r="Q322" s="164"/>
      <c r="R322" s="165"/>
      <c r="S322" s="165"/>
      <c r="T322" s="165"/>
      <c r="U322" s="165"/>
      <c r="V322" s="165"/>
      <c r="W322" s="165"/>
      <c r="X322" s="165"/>
      <c r="Y322" s="154"/>
      <c r="Z322" s="154"/>
      <c r="AA322" s="154"/>
      <c r="AB322" s="154"/>
      <c r="AC322" s="154"/>
      <c r="AD322" s="154"/>
      <c r="AE322" s="154"/>
      <c r="AF322" s="154"/>
      <c r="AG322" s="154" t="s">
        <v>174</v>
      </c>
      <c r="AH322" s="154"/>
      <c r="AI322" s="154"/>
      <c r="AJ322" s="154"/>
      <c r="AK322" s="154"/>
      <c r="AL322" s="154"/>
      <c r="AM322" s="154"/>
      <c r="AN322" s="154"/>
      <c r="AO322" s="154"/>
      <c r="AP322" s="154"/>
      <c r="AQ322" s="154"/>
      <c r="AR322" s="154"/>
      <c r="AS322" s="154"/>
      <c r="AT322" s="154"/>
      <c r="AU322" s="154"/>
      <c r="AV322" s="154"/>
      <c r="AW322" s="154"/>
      <c r="AX322" s="154"/>
      <c r="AY322" s="154"/>
      <c r="AZ322" s="154"/>
      <c r="BA322" s="154"/>
      <c r="BB322" s="154"/>
      <c r="BC322" s="154"/>
      <c r="BD322" s="154"/>
      <c r="BE322" s="154"/>
      <c r="BF322" s="154"/>
      <c r="BG322" s="154"/>
      <c r="BH322" s="154"/>
    </row>
    <row r="323" spans="1:60" outlineLevel="1" x14ac:dyDescent="0.2">
      <c r="A323" s="161"/>
      <c r="B323" s="162"/>
      <c r="C323" s="257" t="s">
        <v>579</v>
      </c>
      <c r="D323" s="258"/>
      <c r="E323" s="258"/>
      <c r="F323" s="258"/>
      <c r="G323" s="258"/>
      <c r="H323" s="165"/>
      <c r="I323" s="165"/>
      <c r="J323" s="165"/>
      <c r="K323" s="165"/>
      <c r="L323" s="165"/>
      <c r="M323" s="165"/>
      <c r="N323" s="164"/>
      <c r="O323" s="164"/>
      <c r="P323" s="164"/>
      <c r="Q323" s="164"/>
      <c r="R323" s="165"/>
      <c r="S323" s="165"/>
      <c r="T323" s="165"/>
      <c r="U323" s="165"/>
      <c r="V323" s="165"/>
      <c r="W323" s="165"/>
      <c r="X323" s="165"/>
      <c r="Y323" s="154"/>
      <c r="Z323" s="154"/>
      <c r="AA323" s="154"/>
      <c r="AB323" s="154"/>
      <c r="AC323" s="154"/>
      <c r="AD323" s="154"/>
      <c r="AE323" s="154"/>
      <c r="AF323" s="154"/>
      <c r="AG323" s="154" t="s">
        <v>174</v>
      </c>
      <c r="AH323" s="154"/>
      <c r="AI323" s="154"/>
      <c r="AJ323" s="154"/>
      <c r="AK323" s="154"/>
      <c r="AL323" s="154"/>
      <c r="AM323" s="154"/>
      <c r="AN323" s="154"/>
      <c r="AO323" s="154"/>
      <c r="AP323" s="154"/>
      <c r="AQ323" s="154"/>
      <c r="AR323" s="154"/>
      <c r="AS323" s="154"/>
      <c r="AT323" s="154"/>
      <c r="AU323" s="154"/>
      <c r="AV323" s="154"/>
      <c r="AW323" s="154"/>
      <c r="AX323" s="154"/>
      <c r="AY323" s="154"/>
      <c r="AZ323" s="154"/>
      <c r="BA323" s="154"/>
      <c r="BB323" s="154"/>
      <c r="BC323" s="154"/>
      <c r="BD323" s="154"/>
      <c r="BE323" s="154"/>
      <c r="BF323" s="154"/>
      <c r="BG323" s="154"/>
      <c r="BH323" s="154"/>
    </row>
    <row r="324" spans="1:60" outlineLevel="1" x14ac:dyDescent="0.2">
      <c r="A324" s="177">
        <v>152</v>
      </c>
      <c r="B324" s="178" t="s">
        <v>590</v>
      </c>
      <c r="C324" s="194" t="s">
        <v>591</v>
      </c>
      <c r="D324" s="179" t="s">
        <v>165</v>
      </c>
      <c r="E324" s="180">
        <v>49.91</v>
      </c>
      <c r="F324" s="181"/>
      <c r="G324" s="182">
        <f>ROUND(E324*F324,2)</f>
        <v>0</v>
      </c>
      <c r="H324" s="181"/>
      <c r="I324" s="182">
        <f>ROUND(E324*H324,2)</f>
        <v>0</v>
      </c>
      <c r="J324" s="181"/>
      <c r="K324" s="182">
        <f>ROUND(E324*J324,2)</f>
        <v>0</v>
      </c>
      <c r="L324" s="182">
        <v>12</v>
      </c>
      <c r="M324" s="182">
        <f>G324*(1+L324/100)</f>
        <v>0</v>
      </c>
      <c r="N324" s="180">
        <v>3.5E-4</v>
      </c>
      <c r="O324" s="180">
        <f>ROUND(E324*N324,2)</f>
        <v>0.02</v>
      </c>
      <c r="P324" s="180">
        <v>0</v>
      </c>
      <c r="Q324" s="180">
        <f>ROUND(E324*P324,2)</f>
        <v>0</v>
      </c>
      <c r="R324" s="182" t="s">
        <v>577</v>
      </c>
      <c r="S324" s="182" t="s">
        <v>158</v>
      </c>
      <c r="T324" s="183" t="s">
        <v>158</v>
      </c>
      <c r="U324" s="165">
        <v>0.01</v>
      </c>
      <c r="V324" s="165">
        <f>ROUND(E324*U324,2)</f>
        <v>0.5</v>
      </c>
      <c r="W324" s="165"/>
      <c r="X324" s="165" t="s">
        <v>159</v>
      </c>
      <c r="Y324" s="154"/>
      <c r="Z324" s="154"/>
      <c r="AA324" s="154"/>
      <c r="AB324" s="154"/>
      <c r="AC324" s="154"/>
      <c r="AD324" s="154"/>
      <c r="AE324" s="154"/>
      <c r="AF324" s="154"/>
      <c r="AG324" s="154" t="s">
        <v>289</v>
      </c>
      <c r="AH324" s="154"/>
      <c r="AI324" s="154"/>
      <c r="AJ324" s="154"/>
      <c r="AK324" s="154"/>
      <c r="AL324" s="154"/>
      <c r="AM324" s="154"/>
      <c r="AN324" s="154"/>
      <c r="AO324" s="154"/>
      <c r="AP324" s="154"/>
      <c r="AQ324" s="154"/>
      <c r="AR324" s="154"/>
      <c r="AS324" s="154"/>
      <c r="AT324" s="154"/>
      <c r="AU324" s="154"/>
      <c r="AV324" s="154"/>
      <c r="AW324" s="154"/>
      <c r="AX324" s="154"/>
      <c r="AY324" s="154"/>
      <c r="AZ324" s="154"/>
      <c r="BA324" s="154"/>
      <c r="BB324" s="154"/>
      <c r="BC324" s="154"/>
      <c r="BD324" s="154"/>
      <c r="BE324" s="154"/>
      <c r="BF324" s="154"/>
      <c r="BG324" s="154"/>
      <c r="BH324" s="154"/>
    </row>
    <row r="325" spans="1:60" outlineLevel="1" x14ac:dyDescent="0.2">
      <c r="A325" s="161"/>
      <c r="B325" s="162"/>
      <c r="C325" s="195" t="s">
        <v>175</v>
      </c>
      <c r="D325" s="167"/>
      <c r="E325" s="168">
        <v>49.91</v>
      </c>
      <c r="F325" s="165"/>
      <c r="G325" s="165"/>
      <c r="H325" s="165"/>
      <c r="I325" s="165"/>
      <c r="J325" s="165"/>
      <c r="K325" s="165"/>
      <c r="L325" s="165"/>
      <c r="M325" s="165"/>
      <c r="N325" s="164"/>
      <c r="O325" s="164"/>
      <c r="P325" s="164"/>
      <c r="Q325" s="164"/>
      <c r="R325" s="165"/>
      <c r="S325" s="165"/>
      <c r="T325" s="165"/>
      <c r="U325" s="165"/>
      <c r="V325" s="165"/>
      <c r="W325" s="165"/>
      <c r="X325" s="165"/>
      <c r="Y325" s="154"/>
      <c r="Z325" s="154"/>
      <c r="AA325" s="154"/>
      <c r="AB325" s="154"/>
      <c r="AC325" s="154"/>
      <c r="AD325" s="154"/>
      <c r="AE325" s="154"/>
      <c r="AF325" s="154"/>
      <c r="AG325" s="154" t="s">
        <v>169</v>
      </c>
      <c r="AH325" s="154">
        <v>0</v>
      </c>
      <c r="AI325" s="154"/>
      <c r="AJ325" s="154"/>
      <c r="AK325" s="154"/>
      <c r="AL325" s="154"/>
      <c r="AM325" s="154"/>
      <c r="AN325" s="154"/>
      <c r="AO325" s="154"/>
      <c r="AP325" s="154"/>
      <c r="AQ325" s="154"/>
      <c r="AR325" s="154"/>
      <c r="AS325" s="154"/>
      <c r="AT325" s="154"/>
      <c r="AU325" s="154"/>
      <c r="AV325" s="154"/>
      <c r="AW325" s="154"/>
      <c r="AX325" s="154"/>
      <c r="AY325" s="154"/>
      <c r="AZ325" s="154"/>
      <c r="BA325" s="154"/>
      <c r="BB325" s="154"/>
      <c r="BC325" s="154"/>
      <c r="BD325" s="154"/>
      <c r="BE325" s="154"/>
      <c r="BF325" s="154"/>
      <c r="BG325" s="154"/>
      <c r="BH325" s="154"/>
    </row>
    <row r="326" spans="1:60" x14ac:dyDescent="0.2">
      <c r="A326" s="170" t="s">
        <v>152</v>
      </c>
      <c r="B326" s="171" t="s">
        <v>117</v>
      </c>
      <c r="C326" s="193" t="s">
        <v>118</v>
      </c>
      <c r="D326" s="172"/>
      <c r="E326" s="173"/>
      <c r="F326" s="174"/>
      <c r="G326" s="174">
        <f>SUMIF(AG327:AG328,"&lt;&gt;NOR",G327:G328)</f>
        <v>0</v>
      </c>
      <c r="H326" s="174"/>
      <c r="I326" s="174">
        <f>SUM(I327:I328)</f>
        <v>0</v>
      </c>
      <c r="J326" s="174"/>
      <c r="K326" s="174">
        <f>SUM(K327:K328)</f>
        <v>0</v>
      </c>
      <c r="L326" s="174"/>
      <c r="M326" s="174">
        <f>SUM(M327:M328)</f>
        <v>0</v>
      </c>
      <c r="N326" s="173"/>
      <c r="O326" s="173">
        <f>SUM(O327:O328)</f>
        <v>0.01</v>
      </c>
      <c r="P326" s="173"/>
      <c r="Q326" s="173">
        <f>SUM(Q327:Q328)</f>
        <v>0</v>
      </c>
      <c r="R326" s="174"/>
      <c r="S326" s="174"/>
      <c r="T326" s="175"/>
      <c r="U326" s="169"/>
      <c r="V326" s="169">
        <f>SUM(V327:V328)</f>
        <v>1.1100000000000001</v>
      </c>
      <c r="W326" s="169"/>
      <c r="X326" s="169"/>
      <c r="AG326" t="s">
        <v>153</v>
      </c>
    </row>
    <row r="327" spans="1:60" outlineLevel="1" x14ac:dyDescent="0.2">
      <c r="A327" s="177">
        <v>153</v>
      </c>
      <c r="B327" s="178" t="s">
        <v>592</v>
      </c>
      <c r="C327" s="194" t="s">
        <v>593</v>
      </c>
      <c r="D327" s="179" t="s">
        <v>165</v>
      </c>
      <c r="E327" s="180">
        <v>3.6960000000000002</v>
      </c>
      <c r="F327" s="181"/>
      <c r="G327" s="182">
        <f>ROUND(E327*F327,2)</f>
        <v>0</v>
      </c>
      <c r="H327" s="181"/>
      <c r="I327" s="182">
        <f>ROUND(E327*H327,2)</f>
        <v>0</v>
      </c>
      <c r="J327" s="181"/>
      <c r="K327" s="182">
        <f>ROUND(E327*J327,2)</f>
        <v>0</v>
      </c>
      <c r="L327" s="182">
        <v>12</v>
      </c>
      <c r="M327" s="182">
        <f>G327*(1+L327/100)</f>
        <v>0</v>
      </c>
      <c r="N327" s="180">
        <v>3.82E-3</v>
      </c>
      <c r="O327" s="180">
        <f>ROUND(E327*N327,2)</f>
        <v>0.01</v>
      </c>
      <c r="P327" s="180">
        <v>0</v>
      </c>
      <c r="Q327" s="180">
        <f>ROUND(E327*P327,2)</f>
        <v>0</v>
      </c>
      <c r="R327" s="182" t="s">
        <v>594</v>
      </c>
      <c r="S327" s="182" t="s">
        <v>158</v>
      </c>
      <c r="T327" s="183" t="s">
        <v>158</v>
      </c>
      <c r="U327" s="165">
        <v>0.3</v>
      </c>
      <c r="V327" s="165">
        <f>ROUND(E327*U327,2)</f>
        <v>1.1100000000000001</v>
      </c>
      <c r="W327" s="165"/>
      <c r="X327" s="165" t="s">
        <v>159</v>
      </c>
      <c r="Y327" s="154"/>
      <c r="Z327" s="154"/>
      <c r="AA327" s="154"/>
      <c r="AB327" s="154"/>
      <c r="AC327" s="154"/>
      <c r="AD327" s="154"/>
      <c r="AE327" s="154"/>
      <c r="AF327" s="154"/>
      <c r="AG327" s="154" t="s">
        <v>160</v>
      </c>
      <c r="AH327" s="154"/>
      <c r="AI327" s="154"/>
      <c r="AJ327" s="154"/>
      <c r="AK327" s="154"/>
      <c r="AL327" s="154"/>
      <c r="AM327" s="154"/>
      <c r="AN327" s="154"/>
      <c r="AO327" s="154"/>
      <c r="AP327" s="154"/>
      <c r="AQ327" s="154"/>
      <c r="AR327" s="154"/>
      <c r="AS327" s="154"/>
      <c r="AT327" s="154"/>
      <c r="AU327" s="154"/>
      <c r="AV327" s="154"/>
      <c r="AW327" s="154"/>
      <c r="AX327" s="154"/>
      <c r="AY327" s="154"/>
      <c r="AZ327" s="154"/>
      <c r="BA327" s="154"/>
      <c r="BB327" s="154"/>
      <c r="BC327" s="154"/>
      <c r="BD327" s="154"/>
      <c r="BE327" s="154"/>
      <c r="BF327" s="154"/>
      <c r="BG327" s="154"/>
      <c r="BH327" s="154"/>
    </row>
    <row r="328" spans="1:60" outlineLevel="1" x14ac:dyDescent="0.2">
      <c r="A328" s="161"/>
      <c r="B328" s="162"/>
      <c r="C328" s="195" t="s">
        <v>258</v>
      </c>
      <c r="D328" s="167"/>
      <c r="E328" s="168">
        <v>3.6960000000000002</v>
      </c>
      <c r="F328" s="165"/>
      <c r="G328" s="165"/>
      <c r="H328" s="165"/>
      <c r="I328" s="165"/>
      <c r="J328" s="165"/>
      <c r="K328" s="165"/>
      <c r="L328" s="165"/>
      <c r="M328" s="165"/>
      <c r="N328" s="164"/>
      <c r="O328" s="164"/>
      <c r="P328" s="164"/>
      <c r="Q328" s="164"/>
      <c r="R328" s="165"/>
      <c r="S328" s="165"/>
      <c r="T328" s="165"/>
      <c r="U328" s="165"/>
      <c r="V328" s="165"/>
      <c r="W328" s="165"/>
      <c r="X328" s="165"/>
      <c r="Y328" s="154"/>
      <c r="Z328" s="154"/>
      <c r="AA328" s="154"/>
      <c r="AB328" s="154"/>
      <c r="AC328" s="154"/>
      <c r="AD328" s="154"/>
      <c r="AE328" s="154"/>
      <c r="AF328" s="154"/>
      <c r="AG328" s="154" t="s">
        <v>169</v>
      </c>
      <c r="AH328" s="154">
        <v>0</v>
      </c>
      <c r="AI328" s="154"/>
      <c r="AJ328" s="154"/>
      <c r="AK328" s="154"/>
      <c r="AL328" s="154"/>
      <c r="AM328" s="154"/>
      <c r="AN328" s="154"/>
      <c r="AO328" s="154"/>
      <c r="AP328" s="154"/>
      <c r="AQ328" s="154"/>
      <c r="AR328" s="154"/>
      <c r="AS328" s="154"/>
      <c r="AT328" s="154"/>
      <c r="AU328" s="154"/>
      <c r="AV328" s="154"/>
      <c r="AW328" s="154"/>
      <c r="AX328" s="154"/>
      <c r="AY328" s="154"/>
      <c r="AZ328" s="154"/>
      <c r="BA328" s="154"/>
      <c r="BB328" s="154"/>
      <c r="BC328" s="154"/>
      <c r="BD328" s="154"/>
      <c r="BE328" s="154"/>
      <c r="BF328" s="154"/>
      <c r="BG328" s="154"/>
      <c r="BH328" s="154"/>
    </row>
    <row r="329" spans="1:60" x14ac:dyDescent="0.2">
      <c r="A329" s="170" t="s">
        <v>152</v>
      </c>
      <c r="B329" s="171" t="s">
        <v>119</v>
      </c>
      <c r="C329" s="193" t="s">
        <v>120</v>
      </c>
      <c r="D329" s="172"/>
      <c r="E329" s="173"/>
      <c r="F329" s="174"/>
      <c r="G329" s="174">
        <f>SUMIF(AG330:AG369,"&lt;&gt;NOR",G330:G369)</f>
        <v>0</v>
      </c>
      <c r="H329" s="174"/>
      <c r="I329" s="174">
        <f>SUM(I330:I369)</f>
        <v>0</v>
      </c>
      <c r="J329" s="174"/>
      <c r="K329" s="174">
        <f>SUM(K330:K369)</f>
        <v>0</v>
      </c>
      <c r="L329" s="174"/>
      <c r="M329" s="174">
        <f>SUM(M330:M369)</f>
        <v>0</v>
      </c>
      <c r="N329" s="173"/>
      <c r="O329" s="173">
        <f>SUM(O330:O369)</f>
        <v>5.0599999999999996</v>
      </c>
      <c r="P329" s="173"/>
      <c r="Q329" s="173">
        <f>SUM(Q330:Q369)</f>
        <v>0</v>
      </c>
      <c r="R329" s="174"/>
      <c r="S329" s="174"/>
      <c r="T329" s="175"/>
      <c r="U329" s="169"/>
      <c r="V329" s="169">
        <f>SUM(V330:V369)</f>
        <v>27.709999999999997</v>
      </c>
      <c r="W329" s="169"/>
      <c r="X329" s="169"/>
      <c r="AG329" t="s">
        <v>153</v>
      </c>
    </row>
    <row r="330" spans="1:60" ht="22.5" outlineLevel="1" x14ac:dyDescent="0.2">
      <c r="A330" s="185">
        <v>154</v>
      </c>
      <c r="B330" s="186" t="s">
        <v>595</v>
      </c>
      <c r="C330" s="196" t="s">
        <v>596</v>
      </c>
      <c r="D330" s="187" t="s">
        <v>156</v>
      </c>
      <c r="E330" s="188">
        <v>6</v>
      </c>
      <c r="F330" s="189"/>
      <c r="G330" s="190">
        <f t="shared" ref="G330:G338" si="49">ROUND(E330*F330,2)</f>
        <v>0</v>
      </c>
      <c r="H330" s="189"/>
      <c r="I330" s="190">
        <f t="shared" ref="I330:I338" si="50">ROUND(E330*H330,2)</f>
        <v>0</v>
      </c>
      <c r="J330" s="189"/>
      <c r="K330" s="190">
        <f t="shared" ref="K330:K338" si="51">ROUND(E330*J330,2)</f>
        <v>0</v>
      </c>
      <c r="L330" s="190">
        <v>12</v>
      </c>
      <c r="M330" s="190">
        <f t="shared" ref="M330:M338" si="52">G330*(1+L330/100)</f>
        <v>0</v>
      </c>
      <c r="N330" s="188">
        <v>0</v>
      </c>
      <c r="O330" s="188">
        <f t="shared" ref="O330:O338" si="53">ROUND(E330*N330,2)</f>
        <v>0</v>
      </c>
      <c r="P330" s="188">
        <v>0</v>
      </c>
      <c r="Q330" s="188">
        <f t="shared" ref="Q330:Q338" si="54">ROUND(E330*P330,2)</f>
        <v>0</v>
      </c>
      <c r="R330" s="190" t="s">
        <v>119</v>
      </c>
      <c r="S330" s="190" t="s">
        <v>158</v>
      </c>
      <c r="T330" s="191" t="s">
        <v>158</v>
      </c>
      <c r="U330" s="165">
        <v>5.0500000000000003E-2</v>
      </c>
      <c r="V330" s="165">
        <f t="shared" ref="V330:V338" si="55">ROUND(E330*U330,2)</f>
        <v>0.3</v>
      </c>
      <c r="W330" s="165"/>
      <c r="X330" s="165" t="s">
        <v>159</v>
      </c>
      <c r="Y330" s="154"/>
      <c r="Z330" s="154"/>
      <c r="AA330" s="154"/>
      <c r="AB330" s="154"/>
      <c r="AC330" s="154"/>
      <c r="AD330" s="154"/>
      <c r="AE330" s="154"/>
      <c r="AF330" s="154"/>
      <c r="AG330" s="154" t="s">
        <v>597</v>
      </c>
      <c r="AH330" s="154"/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4"/>
      <c r="BC330" s="154"/>
      <c r="BD330" s="154"/>
      <c r="BE330" s="154"/>
      <c r="BF330" s="154"/>
      <c r="BG330" s="154"/>
      <c r="BH330" s="154"/>
    </row>
    <row r="331" spans="1:60" outlineLevel="1" x14ac:dyDescent="0.2">
      <c r="A331" s="185">
        <v>155</v>
      </c>
      <c r="B331" s="186" t="s">
        <v>598</v>
      </c>
      <c r="C331" s="196" t="s">
        <v>599</v>
      </c>
      <c r="D331" s="187" t="s">
        <v>156</v>
      </c>
      <c r="E331" s="188">
        <v>1</v>
      </c>
      <c r="F331" s="189"/>
      <c r="G331" s="190">
        <f t="shared" si="49"/>
        <v>0</v>
      </c>
      <c r="H331" s="189"/>
      <c r="I331" s="190">
        <f t="shared" si="50"/>
        <v>0</v>
      </c>
      <c r="J331" s="189"/>
      <c r="K331" s="190">
        <f t="shared" si="51"/>
        <v>0</v>
      </c>
      <c r="L331" s="190">
        <v>12</v>
      </c>
      <c r="M331" s="190">
        <f t="shared" si="52"/>
        <v>0</v>
      </c>
      <c r="N331" s="188">
        <v>0</v>
      </c>
      <c r="O331" s="188">
        <f t="shared" si="53"/>
        <v>0</v>
      </c>
      <c r="P331" s="188">
        <v>0</v>
      </c>
      <c r="Q331" s="188">
        <f t="shared" si="54"/>
        <v>0</v>
      </c>
      <c r="R331" s="190" t="s">
        <v>119</v>
      </c>
      <c r="S331" s="190" t="s">
        <v>158</v>
      </c>
      <c r="T331" s="191" t="s">
        <v>158</v>
      </c>
      <c r="U331" s="165">
        <v>0.06</v>
      </c>
      <c r="V331" s="165">
        <f t="shared" si="55"/>
        <v>0.06</v>
      </c>
      <c r="W331" s="165"/>
      <c r="X331" s="165" t="s">
        <v>159</v>
      </c>
      <c r="Y331" s="154"/>
      <c r="Z331" s="154"/>
      <c r="AA331" s="154"/>
      <c r="AB331" s="154"/>
      <c r="AC331" s="154"/>
      <c r="AD331" s="154"/>
      <c r="AE331" s="154"/>
      <c r="AF331" s="154"/>
      <c r="AG331" s="154" t="s">
        <v>597</v>
      </c>
      <c r="AH331" s="154"/>
      <c r="AI331" s="154"/>
      <c r="AJ331" s="154"/>
      <c r="AK331" s="154"/>
      <c r="AL331" s="154"/>
      <c r="AM331" s="154"/>
      <c r="AN331" s="154"/>
      <c r="AO331" s="154"/>
      <c r="AP331" s="154"/>
      <c r="AQ331" s="154"/>
      <c r="AR331" s="154"/>
      <c r="AS331" s="154"/>
      <c r="AT331" s="154"/>
      <c r="AU331" s="154"/>
      <c r="AV331" s="154"/>
      <c r="AW331" s="154"/>
      <c r="AX331" s="154"/>
      <c r="AY331" s="154"/>
      <c r="AZ331" s="154"/>
      <c r="BA331" s="154"/>
      <c r="BB331" s="154"/>
      <c r="BC331" s="154"/>
      <c r="BD331" s="154"/>
      <c r="BE331" s="154"/>
      <c r="BF331" s="154"/>
      <c r="BG331" s="154"/>
      <c r="BH331" s="154"/>
    </row>
    <row r="332" spans="1:60" ht="22.5" outlineLevel="1" x14ac:dyDescent="0.2">
      <c r="A332" s="185">
        <v>156</v>
      </c>
      <c r="B332" s="186" t="s">
        <v>600</v>
      </c>
      <c r="C332" s="196" t="s">
        <v>601</v>
      </c>
      <c r="D332" s="187" t="s">
        <v>156</v>
      </c>
      <c r="E332" s="188">
        <v>1</v>
      </c>
      <c r="F332" s="189"/>
      <c r="G332" s="190">
        <f t="shared" si="49"/>
        <v>0</v>
      </c>
      <c r="H332" s="189"/>
      <c r="I332" s="190">
        <f t="shared" si="50"/>
        <v>0</v>
      </c>
      <c r="J332" s="189"/>
      <c r="K332" s="190">
        <f t="shared" si="51"/>
        <v>0</v>
      </c>
      <c r="L332" s="190">
        <v>12</v>
      </c>
      <c r="M332" s="190">
        <f t="shared" si="52"/>
        <v>0</v>
      </c>
      <c r="N332" s="188">
        <v>0</v>
      </c>
      <c r="O332" s="188">
        <f t="shared" si="53"/>
        <v>0</v>
      </c>
      <c r="P332" s="188">
        <v>0</v>
      </c>
      <c r="Q332" s="188">
        <f t="shared" si="54"/>
        <v>0</v>
      </c>
      <c r="R332" s="190" t="s">
        <v>119</v>
      </c>
      <c r="S332" s="190" t="s">
        <v>158</v>
      </c>
      <c r="T332" s="191" t="s">
        <v>158</v>
      </c>
      <c r="U332" s="165">
        <v>0.30567</v>
      </c>
      <c r="V332" s="165">
        <f t="shared" si="55"/>
        <v>0.31</v>
      </c>
      <c r="W332" s="165"/>
      <c r="X332" s="165" t="s">
        <v>159</v>
      </c>
      <c r="Y332" s="154"/>
      <c r="Z332" s="154"/>
      <c r="AA332" s="154"/>
      <c r="AB332" s="154"/>
      <c r="AC332" s="154"/>
      <c r="AD332" s="154"/>
      <c r="AE332" s="154"/>
      <c r="AF332" s="154"/>
      <c r="AG332" s="154" t="s">
        <v>597</v>
      </c>
      <c r="AH332" s="154"/>
      <c r="AI332" s="154"/>
      <c r="AJ332" s="154"/>
      <c r="AK332" s="154"/>
      <c r="AL332" s="154"/>
      <c r="AM332" s="154"/>
      <c r="AN332" s="154"/>
      <c r="AO332" s="154"/>
      <c r="AP332" s="154"/>
      <c r="AQ332" s="154"/>
      <c r="AR332" s="154"/>
      <c r="AS332" s="154"/>
      <c r="AT332" s="154"/>
      <c r="AU332" s="154"/>
      <c r="AV332" s="154"/>
      <c r="AW332" s="154"/>
      <c r="AX332" s="154"/>
      <c r="AY332" s="154"/>
      <c r="AZ332" s="154"/>
      <c r="BA332" s="154"/>
      <c r="BB332" s="154"/>
      <c r="BC332" s="154"/>
      <c r="BD332" s="154"/>
      <c r="BE332" s="154"/>
      <c r="BF332" s="154"/>
      <c r="BG332" s="154"/>
      <c r="BH332" s="154"/>
    </row>
    <row r="333" spans="1:60" ht="22.5" outlineLevel="1" x14ac:dyDescent="0.2">
      <c r="A333" s="185">
        <v>157</v>
      </c>
      <c r="B333" s="186" t="s">
        <v>602</v>
      </c>
      <c r="C333" s="196" t="s">
        <v>603</v>
      </c>
      <c r="D333" s="187" t="s">
        <v>156</v>
      </c>
      <c r="E333" s="188">
        <v>20</v>
      </c>
      <c r="F333" s="189"/>
      <c r="G333" s="190">
        <f t="shared" si="49"/>
        <v>0</v>
      </c>
      <c r="H333" s="189"/>
      <c r="I333" s="190">
        <f t="shared" si="50"/>
        <v>0</v>
      </c>
      <c r="J333" s="189"/>
      <c r="K333" s="190">
        <f t="shared" si="51"/>
        <v>0</v>
      </c>
      <c r="L333" s="190">
        <v>12</v>
      </c>
      <c r="M333" s="190">
        <f t="shared" si="52"/>
        <v>0</v>
      </c>
      <c r="N333" s="188">
        <v>9.0000000000000006E-5</v>
      </c>
      <c r="O333" s="188">
        <f t="shared" si="53"/>
        <v>0</v>
      </c>
      <c r="P333" s="188">
        <v>0</v>
      </c>
      <c r="Q333" s="188">
        <f t="shared" si="54"/>
        <v>0</v>
      </c>
      <c r="R333" s="190" t="s">
        <v>119</v>
      </c>
      <c r="S333" s="190" t="s">
        <v>158</v>
      </c>
      <c r="T333" s="191" t="s">
        <v>158</v>
      </c>
      <c r="U333" s="165">
        <v>0.2475</v>
      </c>
      <c r="V333" s="165">
        <f t="shared" si="55"/>
        <v>4.95</v>
      </c>
      <c r="W333" s="165"/>
      <c r="X333" s="165" t="s">
        <v>159</v>
      </c>
      <c r="Y333" s="154"/>
      <c r="Z333" s="154"/>
      <c r="AA333" s="154"/>
      <c r="AB333" s="154"/>
      <c r="AC333" s="154"/>
      <c r="AD333" s="154"/>
      <c r="AE333" s="154"/>
      <c r="AF333" s="154"/>
      <c r="AG333" s="154" t="s">
        <v>597</v>
      </c>
      <c r="AH333" s="154"/>
      <c r="AI333" s="154"/>
      <c r="AJ333" s="154"/>
      <c r="AK333" s="154"/>
      <c r="AL333" s="154"/>
      <c r="AM333" s="154"/>
      <c r="AN333" s="154"/>
      <c r="AO333" s="154"/>
      <c r="AP333" s="154"/>
      <c r="AQ333" s="154"/>
      <c r="AR333" s="154"/>
      <c r="AS333" s="154"/>
      <c r="AT333" s="154"/>
      <c r="AU333" s="154"/>
      <c r="AV333" s="154"/>
      <c r="AW333" s="154"/>
      <c r="AX333" s="154"/>
      <c r="AY333" s="154"/>
      <c r="AZ333" s="154"/>
      <c r="BA333" s="154"/>
      <c r="BB333" s="154"/>
      <c r="BC333" s="154"/>
      <c r="BD333" s="154"/>
      <c r="BE333" s="154"/>
      <c r="BF333" s="154"/>
      <c r="BG333" s="154"/>
      <c r="BH333" s="154"/>
    </row>
    <row r="334" spans="1:60" ht="33.75" outlineLevel="1" x14ac:dyDescent="0.2">
      <c r="A334" s="185">
        <v>158</v>
      </c>
      <c r="B334" s="186" t="s">
        <v>604</v>
      </c>
      <c r="C334" s="196" t="s">
        <v>605</v>
      </c>
      <c r="D334" s="187" t="s">
        <v>156</v>
      </c>
      <c r="E334" s="188">
        <v>10</v>
      </c>
      <c r="F334" s="189"/>
      <c r="G334" s="190">
        <f t="shared" si="49"/>
        <v>0</v>
      </c>
      <c r="H334" s="189"/>
      <c r="I334" s="190">
        <f t="shared" si="50"/>
        <v>0</v>
      </c>
      <c r="J334" s="189"/>
      <c r="K334" s="190">
        <f t="shared" si="51"/>
        <v>0</v>
      </c>
      <c r="L334" s="190">
        <v>12</v>
      </c>
      <c r="M334" s="190">
        <f t="shared" si="52"/>
        <v>0</v>
      </c>
      <c r="N334" s="188">
        <v>1E-4</v>
      </c>
      <c r="O334" s="188">
        <f t="shared" si="53"/>
        <v>0</v>
      </c>
      <c r="P334" s="188">
        <v>0</v>
      </c>
      <c r="Q334" s="188">
        <f t="shared" si="54"/>
        <v>0</v>
      </c>
      <c r="R334" s="190" t="s">
        <v>119</v>
      </c>
      <c r="S334" s="190" t="s">
        <v>158</v>
      </c>
      <c r="T334" s="191" t="s">
        <v>158</v>
      </c>
      <c r="U334" s="165">
        <v>0.249</v>
      </c>
      <c r="V334" s="165">
        <f t="shared" si="55"/>
        <v>2.4900000000000002</v>
      </c>
      <c r="W334" s="165"/>
      <c r="X334" s="165" t="s">
        <v>159</v>
      </c>
      <c r="Y334" s="154"/>
      <c r="Z334" s="154"/>
      <c r="AA334" s="154"/>
      <c r="AB334" s="154"/>
      <c r="AC334" s="154"/>
      <c r="AD334" s="154"/>
      <c r="AE334" s="154"/>
      <c r="AF334" s="154"/>
      <c r="AG334" s="154" t="s">
        <v>597</v>
      </c>
      <c r="AH334" s="154"/>
      <c r="AI334" s="154"/>
      <c r="AJ334" s="154"/>
      <c r="AK334" s="154"/>
      <c r="AL334" s="154"/>
      <c r="AM334" s="154"/>
      <c r="AN334" s="154"/>
      <c r="AO334" s="154"/>
      <c r="AP334" s="154"/>
      <c r="AQ334" s="154"/>
      <c r="AR334" s="154"/>
      <c r="AS334" s="154"/>
      <c r="AT334" s="154"/>
      <c r="AU334" s="154"/>
      <c r="AV334" s="154"/>
      <c r="AW334" s="154"/>
      <c r="AX334" s="154"/>
      <c r="AY334" s="154"/>
      <c r="AZ334" s="154"/>
      <c r="BA334" s="154"/>
      <c r="BB334" s="154"/>
      <c r="BC334" s="154"/>
      <c r="BD334" s="154"/>
      <c r="BE334" s="154"/>
      <c r="BF334" s="154"/>
      <c r="BG334" s="154"/>
      <c r="BH334" s="154"/>
    </row>
    <row r="335" spans="1:60" outlineLevel="1" x14ac:dyDescent="0.2">
      <c r="A335" s="185">
        <v>159</v>
      </c>
      <c r="B335" s="186" t="s">
        <v>606</v>
      </c>
      <c r="C335" s="196" t="s">
        <v>607</v>
      </c>
      <c r="D335" s="187" t="s">
        <v>156</v>
      </c>
      <c r="E335" s="188">
        <v>6</v>
      </c>
      <c r="F335" s="189"/>
      <c r="G335" s="190">
        <f t="shared" si="49"/>
        <v>0</v>
      </c>
      <c r="H335" s="189"/>
      <c r="I335" s="190">
        <f t="shared" si="50"/>
        <v>0</v>
      </c>
      <c r="J335" s="189"/>
      <c r="K335" s="190">
        <f t="shared" si="51"/>
        <v>0</v>
      </c>
      <c r="L335" s="190">
        <v>12</v>
      </c>
      <c r="M335" s="190">
        <f t="shared" si="52"/>
        <v>0</v>
      </c>
      <c r="N335" s="188">
        <v>0</v>
      </c>
      <c r="O335" s="188">
        <f t="shared" si="53"/>
        <v>0</v>
      </c>
      <c r="P335" s="188">
        <v>0</v>
      </c>
      <c r="Q335" s="188">
        <f t="shared" si="54"/>
        <v>0</v>
      </c>
      <c r="R335" s="190" t="s">
        <v>119</v>
      </c>
      <c r="S335" s="190" t="s">
        <v>158</v>
      </c>
      <c r="T335" s="191" t="s">
        <v>158</v>
      </c>
      <c r="U335" s="165">
        <v>0.34</v>
      </c>
      <c r="V335" s="165">
        <f t="shared" si="55"/>
        <v>2.04</v>
      </c>
      <c r="W335" s="165"/>
      <c r="X335" s="165" t="s">
        <v>159</v>
      </c>
      <c r="Y335" s="154"/>
      <c r="Z335" s="154"/>
      <c r="AA335" s="154"/>
      <c r="AB335" s="154"/>
      <c r="AC335" s="154"/>
      <c r="AD335" s="154"/>
      <c r="AE335" s="154"/>
      <c r="AF335" s="154"/>
      <c r="AG335" s="154" t="s">
        <v>597</v>
      </c>
      <c r="AH335" s="154"/>
      <c r="AI335" s="154"/>
      <c r="AJ335" s="154"/>
      <c r="AK335" s="154"/>
      <c r="AL335" s="154"/>
      <c r="AM335" s="154"/>
      <c r="AN335" s="154"/>
      <c r="AO335" s="154"/>
      <c r="AP335" s="154"/>
      <c r="AQ335" s="154"/>
      <c r="AR335" s="154"/>
      <c r="AS335" s="154"/>
      <c r="AT335" s="154"/>
      <c r="AU335" s="154"/>
      <c r="AV335" s="154"/>
      <c r="AW335" s="154"/>
      <c r="AX335" s="154"/>
      <c r="AY335" s="154"/>
      <c r="AZ335" s="154"/>
      <c r="BA335" s="154"/>
      <c r="BB335" s="154"/>
      <c r="BC335" s="154"/>
      <c r="BD335" s="154"/>
      <c r="BE335" s="154"/>
      <c r="BF335" s="154"/>
      <c r="BG335" s="154"/>
      <c r="BH335" s="154"/>
    </row>
    <row r="336" spans="1:60" outlineLevel="1" x14ac:dyDescent="0.2">
      <c r="A336" s="185">
        <v>160</v>
      </c>
      <c r="B336" s="186" t="s">
        <v>608</v>
      </c>
      <c r="C336" s="196" t="s">
        <v>609</v>
      </c>
      <c r="D336" s="187" t="s">
        <v>156</v>
      </c>
      <c r="E336" s="188">
        <v>1</v>
      </c>
      <c r="F336" s="189"/>
      <c r="G336" s="190">
        <f t="shared" si="49"/>
        <v>0</v>
      </c>
      <c r="H336" s="189"/>
      <c r="I336" s="190">
        <f t="shared" si="50"/>
        <v>0</v>
      </c>
      <c r="J336" s="189"/>
      <c r="K336" s="190">
        <f t="shared" si="51"/>
        <v>0</v>
      </c>
      <c r="L336" s="190">
        <v>12</v>
      </c>
      <c r="M336" s="190">
        <f t="shared" si="52"/>
        <v>0</v>
      </c>
      <c r="N336" s="188">
        <v>0</v>
      </c>
      <c r="O336" s="188">
        <f t="shared" si="53"/>
        <v>0</v>
      </c>
      <c r="P336" s="188">
        <v>0</v>
      </c>
      <c r="Q336" s="188">
        <f t="shared" si="54"/>
        <v>0</v>
      </c>
      <c r="R336" s="190" t="s">
        <v>119</v>
      </c>
      <c r="S336" s="190" t="s">
        <v>158</v>
      </c>
      <c r="T336" s="191" t="s">
        <v>158</v>
      </c>
      <c r="U336" s="165">
        <v>0.45350000000000001</v>
      </c>
      <c r="V336" s="165">
        <f t="shared" si="55"/>
        <v>0.45</v>
      </c>
      <c r="W336" s="165"/>
      <c r="X336" s="165" t="s">
        <v>159</v>
      </c>
      <c r="Y336" s="154"/>
      <c r="Z336" s="154"/>
      <c r="AA336" s="154"/>
      <c r="AB336" s="154"/>
      <c r="AC336" s="154"/>
      <c r="AD336" s="154"/>
      <c r="AE336" s="154"/>
      <c r="AF336" s="154"/>
      <c r="AG336" s="154" t="s">
        <v>597</v>
      </c>
      <c r="AH336" s="154"/>
      <c r="AI336" s="154"/>
      <c r="AJ336" s="154"/>
      <c r="AK336" s="154"/>
      <c r="AL336" s="154"/>
      <c r="AM336" s="154"/>
      <c r="AN336" s="154"/>
      <c r="AO336" s="154"/>
      <c r="AP336" s="154"/>
      <c r="AQ336" s="154"/>
      <c r="AR336" s="154"/>
      <c r="AS336" s="154"/>
      <c r="AT336" s="154"/>
      <c r="AU336" s="154"/>
      <c r="AV336" s="154"/>
      <c r="AW336" s="154"/>
      <c r="AX336" s="154"/>
      <c r="AY336" s="154"/>
      <c r="AZ336" s="154"/>
      <c r="BA336" s="154"/>
      <c r="BB336" s="154"/>
      <c r="BC336" s="154"/>
      <c r="BD336" s="154"/>
      <c r="BE336" s="154"/>
      <c r="BF336" s="154"/>
      <c r="BG336" s="154"/>
      <c r="BH336" s="154"/>
    </row>
    <row r="337" spans="1:60" ht="22.5" outlineLevel="1" x14ac:dyDescent="0.2">
      <c r="A337" s="185">
        <v>161</v>
      </c>
      <c r="B337" s="186" t="s">
        <v>610</v>
      </c>
      <c r="C337" s="196" t="s">
        <v>611</v>
      </c>
      <c r="D337" s="187" t="s">
        <v>156</v>
      </c>
      <c r="E337" s="188">
        <v>1</v>
      </c>
      <c r="F337" s="189"/>
      <c r="G337" s="190">
        <f t="shared" si="49"/>
        <v>0</v>
      </c>
      <c r="H337" s="189"/>
      <c r="I337" s="190">
        <f t="shared" si="50"/>
        <v>0</v>
      </c>
      <c r="J337" s="189"/>
      <c r="K337" s="190">
        <f t="shared" si="51"/>
        <v>0</v>
      </c>
      <c r="L337" s="190">
        <v>12</v>
      </c>
      <c r="M337" s="190">
        <f t="shared" si="52"/>
        <v>0</v>
      </c>
      <c r="N337" s="188">
        <v>0</v>
      </c>
      <c r="O337" s="188">
        <f t="shared" si="53"/>
        <v>0</v>
      </c>
      <c r="P337" s="188">
        <v>0</v>
      </c>
      <c r="Q337" s="188">
        <f t="shared" si="54"/>
        <v>0</v>
      </c>
      <c r="R337" s="190" t="s">
        <v>119</v>
      </c>
      <c r="S337" s="190" t="s">
        <v>158</v>
      </c>
      <c r="T337" s="191" t="s">
        <v>158</v>
      </c>
      <c r="U337" s="165">
        <v>0.36199999999999999</v>
      </c>
      <c r="V337" s="165">
        <f t="shared" si="55"/>
        <v>0.36</v>
      </c>
      <c r="W337" s="165"/>
      <c r="X337" s="165" t="s">
        <v>159</v>
      </c>
      <c r="Y337" s="154"/>
      <c r="Z337" s="154"/>
      <c r="AA337" s="154"/>
      <c r="AB337" s="154"/>
      <c r="AC337" s="154"/>
      <c r="AD337" s="154"/>
      <c r="AE337" s="154"/>
      <c r="AF337" s="154"/>
      <c r="AG337" s="154" t="s">
        <v>597</v>
      </c>
      <c r="AH337" s="154"/>
      <c r="AI337" s="154"/>
      <c r="AJ337" s="154"/>
      <c r="AK337" s="154"/>
      <c r="AL337" s="154"/>
      <c r="AM337" s="154"/>
      <c r="AN337" s="154"/>
      <c r="AO337" s="154"/>
      <c r="AP337" s="154"/>
      <c r="AQ337" s="154"/>
      <c r="AR337" s="154"/>
      <c r="AS337" s="154"/>
      <c r="AT337" s="154"/>
      <c r="AU337" s="154"/>
      <c r="AV337" s="154"/>
      <c r="AW337" s="154"/>
      <c r="AX337" s="154"/>
      <c r="AY337" s="154"/>
      <c r="AZ337" s="154"/>
      <c r="BA337" s="154"/>
      <c r="BB337" s="154"/>
      <c r="BC337" s="154"/>
      <c r="BD337" s="154"/>
      <c r="BE337" s="154"/>
      <c r="BF337" s="154"/>
      <c r="BG337" s="154"/>
      <c r="BH337" s="154"/>
    </row>
    <row r="338" spans="1:60" ht="22.5" outlineLevel="1" x14ac:dyDescent="0.2">
      <c r="A338" s="177">
        <v>162</v>
      </c>
      <c r="B338" s="178" t="s">
        <v>612</v>
      </c>
      <c r="C338" s="194" t="s">
        <v>613</v>
      </c>
      <c r="D338" s="179" t="s">
        <v>156</v>
      </c>
      <c r="E338" s="180">
        <v>7</v>
      </c>
      <c r="F338" s="181"/>
      <c r="G338" s="182">
        <f t="shared" si="49"/>
        <v>0</v>
      </c>
      <c r="H338" s="181"/>
      <c r="I338" s="182">
        <f t="shared" si="50"/>
        <v>0</v>
      </c>
      <c r="J338" s="181"/>
      <c r="K338" s="182">
        <f t="shared" si="51"/>
        <v>0</v>
      </c>
      <c r="L338" s="182">
        <v>12</v>
      </c>
      <c r="M338" s="182">
        <f t="shared" si="52"/>
        <v>0</v>
      </c>
      <c r="N338" s="180">
        <v>0</v>
      </c>
      <c r="O338" s="180">
        <f t="shared" si="53"/>
        <v>0</v>
      </c>
      <c r="P338" s="180">
        <v>0</v>
      </c>
      <c r="Q338" s="180">
        <f t="shared" si="54"/>
        <v>0</v>
      </c>
      <c r="R338" s="182" t="s">
        <v>119</v>
      </c>
      <c r="S338" s="182" t="s">
        <v>158</v>
      </c>
      <c r="T338" s="183" t="s">
        <v>158</v>
      </c>
      <c r="U338" s="165">
        <v>0.43</v>
      </c>
      <c r="V338" s="165">
        <f t="shared" si="55"/>
        <v>3.01</v>
      </c>
      <c r="W338" s="165"/>
      <c r="X338" s="165" t="s">
        <v>159</v>
      </c>
      <c r="Y338" s="154"/>
      <c r="Z338" s="154"/>
      <c r="AA338" s="154"/>
      <c r="AB338" s="154"/>
      <c r="AC338" s="154"/>
      <c r="AD338" s="154"/>
      <c r="AE338" s="154"/>
      <c r="AF338" s="154"/>
      <c r="AG338" s="154" t="s">
        <v>597</v>
      </c>
      <c r="AH338" s="154"/>
      <c r="AI338" s="154"/>
      <c r="AJ338" s="154"/>
      <c r="AK338" s="154"/>
      <c r="AL338" s="154"/>
      <c r="AM338" s="154"/>
      <c r="AN338" s="154"/>
      <c r="AO338" s="154"/>
      <c r="AP338" s="154"/>
      <c r="AQ338" s="154"/>
      <c r="AR338" s="154"/>
      <c r="AS338" s="154"/>
      <c r="AT338" s="154"/>
      <c r="AU338" s="154"/>
      <c r="AV338" s="154"/>
      <c r="AW338" s="154"/>
      <c r="AX338" s="154"/>
      <c r="AY338" s="154"/>
      <c r="AZ338" s="154"/>
      <c r="BA338" s="154"/>
      <c r="BB338" s="154"/>
      <c r="BC338" s="154"/>
      <c r="BD338" s="154"/>
      <c r="BE338" s="154"/>
      <c r="BF338" s="154"/>
      <c r="BG338" s="154"/>
      <c r="BH338" s="154"/>
    </row>
    <row r="339" spans="1:60" outlineLevel="1" x14ac:dyDescent="0.2">
      <c r="A339" s="161"/>
      <c r="B339" s="162"/>
      <c r="C339" s="261" t="s">
        <v>614</v>
      </c>
      <c r="D339" s="262"/>
      <c r="E339" s="262"/>
      <c r="F339" s="262"/>
      <c r="G339" s="262"/>
      <c r="H339" s="165"/>
      <c r="I339" s="165"/>
      <c r="J339" s="165"/>
      <c r="K339" s="165"/>
      <c r="L339" s="165"/>
      <c r="M339" s="165"/>
      <c r="N339" s="164"/>
      <c r="O339" s="164"/>
      <c r="P339" s="164"/>
      <c r="Q339" s="164"/>
      <c r="R339" s="165"/>
      <c r="S339" s="165"/>
      <c r="T339" s="165"/>
      <c r="U339" s="165"/>
      <c r="V339" s="165"/>
      <c r="W339" s="165"/>
      <c r="X339" s="165"/>
      <c r="Y339" s="154"/>
      <c r="Z339" s="154"/>
      <c r="AA339" s="154"/>
      <c r="AB339" s="154"/>
      <c r="AC339" s="154"/>
      <c r="AD339" s="154"/>
      <c r="AE339" s="154"/>
      <c r="AF339" s="154"/>
      <c r="AG339" s="154" t="s">
        <v>162</v>
      </c>
      <c r="AH339" s="154"/>
      <c r="AI339" s="154"/>
      <c r="AJ339" s="154"/>
      <c r="AK339" s="154"/>
      <c r="AL339" s="154"/>
      <c r="AM339" s="154"/>
      <c r="AN339" s="154"/>
      <c r="AO339" s="154"/>
      <c r="AP339" s="154"/>
      <c r="AQ339" s="154"/>
      <c r="AR339" s="154"/>
      <c r="AS339" s="154"/>
      <c r="AT339" s="154"/>
      <c r="AU339" s="154"/>
      <c r="AV339" s="154"/>
      <c r="AW339" s="154"/>
      <c r="AX339" s="154"/>
      <c r="AY339" s="154"/>
      <c r="AZ339" s="154"/>
      <c r="BA339" s="154"/>
      <c r="BB339" s="154"/>
      <c r="BC339" s="154"/>
      <c r="BD339" s="154"/>
      <c r="BE339" s="154"/>
      <c r="BF339" s="154"/>
      <c r="BG339" s="154"/>
      <c r="BH339" s="154"/>
    </row>
    <row r="340" spans="1:60" outlineLevel="1" x14ac:dyDescent="0.2">
      <c r="A340" s="185">
        <v>163</v>
      </c>
      <c r="B340" s="186" t="s">
        <v>615</v>
      </c>
      <c r="C340" s="196" t="s">
        <v>616</v>
      </c>
      <c r="D340" s="187" t="s">
        <v>186</v>
      </c>
      <c r="E340" s="188">
        <v>10</v>
      </c>
      <c r="F340" s="189"/>
      <c r="G340" s="190">
        <f t="shared" ref="G340:G345" si="56">ROUND(E340*F340,2)</f>
        <v>0</v>
      </c>
      <c r="H340" s="189"/>
      <c r="I340" s="190">
        <f t="shared" ref="I340:I345" si="57">ROUND(E340*H340,2)</f>
        <v>0</v>
      </c>
      <c r="J340" s="189"/>
      <c r="K340" s="190">
        <f t="shared" ref="K340:K345" si="58">ROUND(E340*J340,2)</f>
        <v>0</v>
      </c>
      <c r="L340" s="190">
        <v>12</v>
      </c>
      <c r="M340" s="190">
        <f t="shared" ref="M340:M345" si="59">G340*(1+L340/100)</f>
        <v>0</v>
      </c>
      <c r="N340" s="188">
        <v>0</v>
      </c>
      <c r="O340" s="188">
        <f t="shared" ref="O340:O345" si="60">ROUND(E340*N340,2)</f>
        <v>0</v>
      </c>
      <c r="P340" s="188">
        <v>0</v>
      </c>
      <c r="Q340" s="188">
        <f t="shared" ref="Q340:Q345" si="61">ROUND(E340*P340,2)</f>
        <v>0</v>
      </c>
      <c r="R340" s="190" t="s">
        <v>119</v>
      </c>
      <c r="S340" s="190" t="s">
        <v>158</v>
      </c>
      <c r="T340" s="191" t="s">
        <v>158</v>
      </c>
      <c r="U340" s="165">
        <v>6.4149999999999999E-2</v>
      </c>
      <c r="V340" s="165">
        <f t="shared" ref="V340:V345" si="62">ROUND(E340*U340,2)</f>
        <v>0.64</v>
      </c>
      <c r="W340" s="165"/>
      <c r="X340" s="165" t="s">
        <v>159</v>
      </c>
      <c r="Y340" s="154"/>
      <c r="Z340" s="154"/>
      <c r="AA340" s="154"/>
      <c r="AB340" s="154"/>
      <c r="AC340" s="154"/>
      <c r="AD340" s="154"/>
      <c r="AE340" s="154"/>
      <c r="AF340" s="154"/>
      <c r="AG340" s="154" t="s">
        <v>597</v>
      </c>
      <c r="AH340" s="154"/>
      <c r="AI340" s="154"/>
      <c r="AJ340" s="154"/>
      <c r="AK340" s="154"/>
      <c r="AL340" s="154"/>
      <c r="AM340" s="154"/>
      <c r="AN340" s="154"/>
      <c r="AO340" s="154"/>
      <c r="AP340" s="154"/>
      <c r="AQ340" s="154"/>
      <c r="AR340" s="154"/>
      <c r="AS340" s="154"/>
      <c r="AT340" s="154"/>
      <c r="AU340" s="154"/>
      <c r="AV340" s="154"/>
      <c r="AW340" s="154"/>
      <c r="AX340" s="154"/>
      <c r="AY340" s="154"/>
      <c r="AZ340" s="154"/>
      <c r="BA340" s="154"/>
      <c r="BB340" s="154"/>
      <c r="BC340" s="154"/>
      <c r="BD340" s="154"/>
      <c r="BE340" s="154"/>
      <c r="BF340" s="154"/>
      <c r="BG340" s="154"/>
      <c r="BH340" s="154"/>
    </row>
    <row r="341" spans="1:60" outlineLevel="1" x14ac:dyDescent="0.2">
      <c r="A341" s="185">
        <v>164</v>
      </c>
      <c r="B341" s="186" t="s">
        <v>617</v>
      </c>
      <c r="C341" s="196" t="s">
        <v>618</v>
      </c>
      <c r="D341" s="187" t="s">
        <v>156</v>
      </c>
      <c r="E341" s="188">
        <v>1</v>
      </c>
      <c r="F341" s="189"/>
      <c r="G341" s="190">
        <f t="shared" si="56"/>
        <v>0</v>
      </c>
      <c r="H341" s="189"/>
      <c r="I341" s="190">
        <f t="shared" si="57"/>
        <v>0</v>
      </c>
      <c r="J341" s="189"/>
      <c r="K341" s="190">
        <f t="shared" si="58"/>
        <v>0</v>
      </c>
      <c r="L341" s="190">
        <v>12</v>
      </c>
      <c r="M341" s="190">
        <f t="shared" si="59"/>
        <v>0</v>
      </c>
      <c r="N341" s="188">
        <v>0</v>
      </c>
      <c r="O341" s="188">
        <f t="shared" si="60"/>
        <v>0</v>
      </c>
      <c r="P341" s="188">
        <v>0</v>
      </c>
      <c r="Q341" s="188">
        <f t="shared" si="61"/>
        <v>0</v>
      </c>
      <c r="R341" s="190" t="s">
        <v>619</v>
      </c>
      <c r="S341" s="190" t="s">
        <v>158</v>
      </c>
      <c r="T341" s="191" t="s">
        <v>158</v>
      </c>
      <c r="U341" s="165">
        <v>0.35</v>
      </c>
      <c r="V341" s="165">
        <f t="shared" si="62"/>
        <v>0.35</v>
      </c>
      <c r="W341" s="165"/>
      <c r="X341" s="165" t="s">
        <v>159</v>
      </c>
      <c r="Y341" s="154"/>
      <c r="Z341" s="154"/>
      <c r="AA341" s="154"/>
      <c r="AB341" s="154"/>
      <c r="AC341" s="154"/>
      <c r="AD341" s="154"/>
      <c r="AE341" s="154"/>
      <c r="AF341" s="154"/>
      <c r="AG341" s="154" t="s">
        <v>597</v>
      </c>
      <c r="AH341" s="154"/>
      <c r="AI341" s="154"/>
      <c r="AJ341" s="154"/>
      <c r="AK341" s="154"/>
      <c r="AL341" s="154"/>
      <c r="AM341" s="154"/>
      <c r="AN341" s="154"/>
      <c r="AO341" s="154"/>
      <c r="AP341" s="154"/>
      <c r="AQ341" s="154"/>
      <c r="AR341" s="154"/>
      <c r="AS341" s="154"/>
      <c r="AT341" s="154"/>
      <c r="AU341" s="154"/>
      <c r="AV341" s="154"/>
      <c r="AW341" s="154"/>
      <c r="AX341" s="154"/>
      <c r="AY341" s="154"/>
      <c r="AZ341" s="154"/>
      <c r="BA341" s="154"/>
      <c r="BB341" s="154"/>
      <c r="BC341" s="154"/>
      <c r="BD341" s="154"/>
      <c r="BE341" s="154"/>
      <c r="BF341" s="154"/>
      <c r="BG341" s="154"/>
      <c r="BH341" s="154"/>
    </row>
    <row r="342" spans="1:60" outlineLevel="1" x14ac:dyDescent="0.2">
      <c r="A342" s="185">
        <v>165</v>
      </c>
      <c r="B342" s="186" t="s">
        <v>620</v>
      </c>
      <c r="C342" s="196" t="s">
        <v>621</v>
      </c>
      <c r="D342" s="187" t="s">
        <v>322</v>
      </c>
      <c r="E342" s="188">
        <v>1</v>
      </c>
      <c r="F342" s="189"/>
      <c r="G342" s="190">
        <f t="shared" si="56"/>
        <v>0</v>
      </c>
      <c r="H342" s="189"/>
      <c r="I342" s="190">
        <f t="shared" si="57"/>
        <v>0</v>
      </c>
      <c r="J342" s="189"/>
      <c r="K342" s="190">
        <f t="shared" si="58"/>
        <v>0</v>
      </c>
      <c r="L342" s="190">
        <v>12</v>
      </c>
      <c r="M342" s="190">
        <f t="shared" si="59"/>
        <v>0</v>
      </c>
      <c r="N342" s="188">
        <v>0</v>
      </c>
      <c r="O342" s="188">
        <f t="shared" si="60"/>
        <v>0</v>
      </c>
      <c r="P342" s="188">
        <v>0</v>
      </c>
      <c r="Q342" s="188">
        <f t="shared" si="61"/>
        <v>0</v>
      </c>
      <c r="R342" s="190"/>
      <c r="S342" s="190" t="s">
        <v>210</v>
      </c>
      <c r="T342" s="191" t="s">
        <v>218</v>
      </c>
      <c r="U342" s="165">
        <v>0</v>
      </c>
      <c r="V342" s="165">
        <f t="shared" si="62"/>
        <v>0</v>
      </c>
      <c r="W342" s="165"/>
      <c r="X342" s="165" t="s">
        <v>159</v>
      </c>
      <c r="Y342" s="154"/>
      <c r="Z342" s="154"/>
      <c r="AA342" s="154"/>
      <c r="AB342" s="154"/>
      <c r="AC342" s="154"/>
      <c r="AD342" s="154"/>
      <c r="AE342" s="154"/>
      <c r="AF342" s="154"/>
      <c r="AG342" s="154" t="s">
        <v>597</v>
      </c>
      <c r="AH342" s="154"/>
      <c r="AI342" s="154"/>
      <c r="AJ342" s="154"/>
      <c r="AK342" s="154"/>
      <c r="AL342" s="154"/>
      <c r="AM342" s="154"/>
      <c r="AN342" s="154"/>
      <c r="AO342" s="154"/>
      <c r="AP342" s="154"/>
      <c r="AQ342" s="154"/>
      <c r="AR342" s="154"/>
      <c r="AS342" s="154"/>
      <c r="AT342" s="154"/>
      <c r="AU342" s="154"/>
      <c r="AV342" s="154"/>
      <c r="AW342" s="154"/>
      <c r="AX342" s="154"/>
      <c r="AY342" s="154"/>
      <c r="AZ342" s="154"/>
      <c r="BA342" s="154"/>
      <c r="BB342" s="154"/>
      <c r="BC342" s="154"/>
      <c r="BD342" s="154"/>
      <c r="BE342" s="154"/>
      <c r="BF342" s="154"/>
      <c r="BG342" s="154"/>
      <c r="BH342" s="154"/>
    </row>
    <row r="343" spans="1:60" outlineLevel="1" x14ac:dyDescent="0.2">
      <c r="A343" s="185">
        <v>166</v>
      </c>
      <c r="B343" s="186" t="s">
        <v>622</v>
      </c>
      <c r="C343" s="196" t="s">
        <v>623</v>
      </c>
      <c r="D343" s="187" t="s">
        <v>307</v>
      </c>
      <c r="E343" s="188">
        <v>10</v>
      </c>
      <c r="F343" s="189"/>
      <c r="G343" s="190">
        <f t="shared" si="56"/>
        <v>0</v>
      </c>
      <c r="H343" s="189"/>
      <c r="I343" s="190">
        <f t="shared" si="57"/>
        <v>0</v>
      </c>
      <c r="J343" s="189"/>
      <c r="K343" s="190">
        <f t="shared" si="58"/>
        <v>0</v>
      </c>
      <c r="L343" s="190">
        <v>12</v>
      </c>
      <c r="M343" s="190">
        <f t="shared" si="59"/>
        <v>0</v>
      </c>
      <c r="N343" s="188">
        <v>0</v>
      </c>
      <c r="O343" s="188">
        <f t="shared" si="60"/>
        <v>0</v>
      </c>
      <c r="P343" s="188">
        <v>0</v>
      </c>
      <c r="Q343" s="188">
        <f t="shared" si="61"/>
        <v>0</v>
      </c>
      <c r="R343" s="190"/>
      <c r="S343" s="190" t="s">
        <v>210</v>
      </c>
      <c r="T343" s="191" t="s">
        <v>218</v>
      </c>
      <c r="U343" s="165">
        <v>0</v>
      </c>
      <c r="V343" s="165">
        <f t="shared" si="62"/>
        <v>0</v>
      </c>
      <c r="W343" s="165"/>
      <c r="X343" s="165" t="s">
        <v>159</v>
      </c>
      <c r="Y343" s="154"/>
      <c r="Z343" s="154"/>
      <c r="AA343" s="154"/>
      <c r="AB343" s="154"/>
      <c r="AC343" s="154"/>
      <c r="AD343" s="154"/>
      <c r="AE343" s="154"/>
      <c r="AF343" s="154"/>
      <c r="AG343" s="154" t="s">
        <v>597</v>
      </c>
      <c r="AH343" s="154"/>
      <c r="AI343" s="154"/>
      <c r="AJ343" s="154"/>
      <c r="AK343" s="154"/>
      <c r="AL343" s="154"/>
      <c r="AM343" s="154"/>
      <c r="AN343" s="154"/>
      <c r="AO343" s="154"/>
      <c r="AP343" s="154"/>
      <c r="AQ343" s="154"/>
      <c r="AR343" s="154"/>
      <c r="AS343" s="154"/>
      <c r="AT343" s="154"/>
      <c r="AU343" s="154"/>
      <c r="AV343" s="154"/>
      <c r="AW343" s="154"/>
      <c r="AX343" s="154"/>
      <c r="AY343" s="154"/>
      <c r="AZ343" s="154"/>
      <c r="BA343" s="154"/>
      <c r="BB343" s="154"/>
      <c r="BC343" s="154"/>
      <c r="BD343" s="154"/>
      <c r="BE343" s="154"/>
      <c r="BF343" s="154"/>
      <c r="BG343" s="154"/>
      <c r="BH343" s="154"/>
    </row>
    <row r="344" spans="1:60" outlineLevel="1" x14ac:dyDescent="0.2">
      <c r="A344" s="185">
        <v>167</v>
      </c>
      <c r="B344" s="186" t="s">
        <v>624</v>
      </c>
      <c r="C344" s="196" t="s">
        <v>625</v>
      </c>
      <c r="D344" s="187" t="s">
        <v>322</v>
      </c>
      <c r="E344" s="188">
        <v>1</v>
      </c>
      <c r="F344" s="189"/>
      <c r="G344" s="190">
        <f t="shared" si="56"/>
        <v>0</v>
      </c>
      <c r="H344" s="189"/>
      <c r="I344" s="190">
        <f t="shared" si="57"/>
        <v>0</v>
      </c>
      <c r="J344" s="189"/>
      <c r="K344" s="190">
        <f t="shared" si="58"/>
        <v>0</v>
      </c>
      <c r="L344" s="190">
        <v>12</v>
      </c>
      <c r="M344" s="190">
        <f t="shared" si="59"/>
        <v>0</v>
      </c>
      <c r="N344" s="188">
        <v>0</v>
      </c>
      <c r="O344" s="188">
        <f t="shared" si="60"/>
        <v>0</v>
      </c>
      <c r="P344" s="188">
        <v>0</v>
      </c>
      <c r="Q344" s="188">
        <f t="shared" si="61"/>
        <v>0</v>
      </c>
      <c r="R344" s="190"/>
      <c r="S344" s="190" t="s">
        <v>210</v>
      </c>
      <c r="T344" s="191" t="s">
        <v>218</v>
      </c>
      <c r="U344" s="165">
        <v>0</v>
      </c>
      <c r="V344" s="165">
        <f t="shared" si="62"/>
        <v>0</v>
      </c>
      <c r="W344" s="165"/>
      <c r="X344" s="165" t="s">
        <v>159</v>
      </c>
      <c r="Y344" s="154"/>
      <c r="Z344" s="154"/>
      <c r="AA344" s="154"/>
      <c r="AB344" s="154"/>
      <c r="AC344" s="154"/>
      <c r="AD344" s="154"/>
      <c r="AE344" s="154"/>
      <c r="AF344" s="154"/>
      <c r="AG344" s="154" t="s">
        <v>597</v>
      </c>
      <c r="AH344" s="154"/>
      <c r="AI344" s="154"/>
      <c r="AJ344" s="154"/>
      <c r="AK344" s="154"/>
      <c r="AL344" s="154"/>
      <c r="AM344" s="154"/>
      <c r="AN344" s="154"/>
      <c r="AO344" s="154"/>
      <c r="AP344" s="154"/>
      <c r="AQ344" s="154"/>
      <c r="AR344" s="154"/>
      <c r="AS344" s="154"/>
      <c r="AT344" s="154"/>
      <c r="AU344" s="154"/>
      <c r="AV344" s="154"/>
      <c r="AW344" s="154"/>
      <c r="AX344" s="154"/>
      <c r="AY344" s="154"/>
      <c r="AZ344" s="154"/>
      <c r="BA344" s="154"/>
      <c r="BB344" s="154"/>
      <c r="BC344" s="154"/>
      <c r="BD344" s="154"/>
      <c r="BE344" s="154"/>
      <c r="BF344" s="154"/>
      <c r="BG344" s="154"/>
      <c r="BH344" s="154"/>
    </row>
    <row r="345" spans="1:60" outlineLevel="1" x14ac:dyDescent="0.2">
      <c r="A345" s="177">
        <v>168</v>
      </c>
      <c r="B345" s="178" t="s">
        <v>626</v>
      </c>
      <c r="C345" s="194" t="s">
        <v>627</v>
      </c>
      <c r="D345" s="179" t="s">
        <v>628</v>
      </c>
      <c r="E345" s="180">
        <v>12.75</v>
      </c>
      <c r="F345" s="181"/>
      <c r="G345" s="182">
        <f t="shared" si="56"/>
        <v>0</v>
      </c>
      <c r="H345" s="181"/>
      <c r="I345" s="182">
        <f t="shared" si="57"/>
        <v>0</v>
      </c>
      <c r="J345" s="181"/>
      <c r="K345" s="182">
        <f t="shared" si="58"/>
        <v>0</v>
      </c>
      <c r="L345" s="182">
        <v>12</v>
      </c>
      <c r="M345" s="182">
        <f t="shared" si="59"/>
        <v>0</v>
      </c>
      <c r="N345" s="180">
        <v>0</v>
      </c>
      <c r="O345" s="180">
        <f t="shared" si="60"/>
        <v>0</v>
      </c>
      <c r="P345" s="180">
        <v>0</v>
      </c>
      <c r="Q345" s="180">
        <f t="shared" si="61"/>
        <v>0</v>
      </c>
      <c r="R345" s="182" t="s">
        <v>629</v>
      </c>
      <c r="S345" s="182" t="s">
        <v>158</v>
      </c>
      <c r="T345" s="183" t="s">
        <v>158</v>
      </c>
      <c r="U345" s="165">
        <v>1</v>
      </c>
      <c r="V345" s="165">
        <f t="shared" si="62"/>
        <v>12.75</v>
      </c>
      <c r="W345" s="165"/>
      <c r="X345" s="165" t="s">
        <v>630</v>
      </c>
      <c r="Y345" s="154"/>
      <c r="Z345" s="154"/>
      <c r="AA345" s="154"/>
      <c r="AB345" s="154"/>
      <c r="AC345" s="154"/>
      <c r="AD345" s="154"/>
      <c r="AE345" s="154"/>
      <c r="AF345" s="154"/>
      <c r="AG345" s="154" t="s">
        <v>631</v>
      </c>
      <c r="AH345" s="154"/>
      <c r="AI345" s="154"/>
      <c r="AJ345" s="154"/>
      <c r="AK345" s="154"/>
      <c r="AL345" s="154"/>
      <c r="AM345" s="154"/>
      <c r="AN345" s="154"/>
      <c r="AO345" s="154"/>
      <c r="AP345" s="154"/>
      <c r="AQ345" s="154"/>
      <c r="AR345" s="154"/>
      <c r="AS345" s="154"/>
      <c r="AT345" s="154"/>
      <c r="AU345" s="154"/>
      <c r="AV345" s="154"/>
      <c r="AW345" s="154"/>
      <c r="AX345" s="154"/>
      <c r="AY345" s="154"/>
      <c r="AZ345" s="154"/>
      <c r="BA345" s="154"/>
      <c r="BB345" s="154"/>
      <c r="BC345" s="154"/>
      <c r="BD345" s="154"/>
      <c r="BE345" s="154"/>
      <c r="BF345" s="154"/>
      <c r="BG345" s="154"/>
      <c r="BH345" s="154"/>
    </row>
    <row r="346" spans="1:60" outlineLevel="1" x14ac:dyDescent="0.2">
      <c r="A346" s="161"/>
      <c r="B346" s="162"/>
      <c r="C346" s="195" t="s">
        <v>632</v>
      </c>
      <c r="D346" s="167"/>
      <c r="E346" s="168"/>
      <c r="F346" s="165"/>
      <c r="G346" s="165"/>
      <c r="H346" s="165"/>
      <c r="I346" s="165"/>
      <c r="J346" s="165"/>
      <c r="K346" s="165"/>
      <c r="L346" s="165"/>
      <c r="M346" s="165"/>
      <c r="N346" s="164"/>
      <c r="O346" s="164"/>
      <c r="P346" s="164"/>
      <c r="Q346" s="164"/>
      <c r="R346" s="165"/>
      <c r="S346" s="165"/>
      <c r="T346" s="165"/>
      <c r="U346" s="165"/>
      <c r="V346" s="165"/>
      <c r="W346" s="165"/>
      <c r="X346" s="165"/>
      <c r="Y346" s="154"/>
      <c r="Z346" s="154"/>
      <c r="AA346" s="154"/>
      <c r="AB346" s="154"/>
      <c r="AC346" s="154"/>
      <c r="AD346" s="154"/>
      <c r="AE346" s="154"/>
      <c r="AF346" s="154"/>
      <c r="AG346" s="154" t="s">
        <v>169</v>
      </c>
      <c r="AH346" s="154">
        <v>0</v>
      </c>
      <c r="AI346" s="154"/>
      <c r="AJ346" s="154"/>
      <c r="AK346" s="154"/>
      <c r="AL346" s="154"/>
      <c r="AM346" s="154"/>
      <c r="AN346" s="154"/>
      <c r="AO346" s="154"/>
      <c r="AP346" s="154"/>
      <c r="AQ346" s="154"/>
      <c r="AR346" s="154"/>
      <c r="AS346" s="154"/>
      <c r="AT346" s="154"/>
      <c r="AU346" s="154"/>
      <c r="AV346" s="154"/>
      <c r="AW346" s="154"/>
      <c r="AX346" s="154"/>
      <c r="AY346" s="154"/>
      <c r="AZ346" s="154"/>
      <c r="BA346" s="154"/>
      <c r="BB346" s="154"/>
      <c r="BC346" s="154"/>
      <c r="BD346" s="154"/>
      <c r="BE346" s="154"/>
      <c r="BF346" s="154"/>
      <c r="BG346" s="154"/>
      <c r="BH346" s="154"/>
    </row>
    <row r="347" spans="1:60" outlineLevel="1" x14ac:dyDescent="0.2">
      <c r="A347" s="161"/>
      <c r="B347" s="162"/>
      <c r="C347" s="195" t="s">
        <v>633</v>
      </c>
      <c r="D347" s="167"/>
      <c r="E347" s="168">
        <v>3.5</v>
      </c>
      <c r="F347" s="165"/>
      <c r="G347" s="165"/>
      <c r="H347" s="165"/>
      <c r="I347" s="165"/>
      <c r="J347" s="165"/>
      <c r="K347" s="165"/>
      <c r="L347" s="165"/>
      <c r="M347" s="165"/>
      <c r="N347" s="164"/>
      <c r="O347" s="164"/>
      <c r="P347" s="164"/>
      <c r="Q347" s="164"/>
      <c r="R347" s="165"/>
      <c r="S347" s="165"/>
      <c r="T347" s="165"/>
      <c r="U347" s="165"/>
      <c r="V347" s="165"/>
      <c r="W347" s="165"/>
      <c r="X347" s="165"/>
      <c r="Y347" s="154"/>
      <c r="Z347" s="154"/>
      <c r="AA347" s="154"/>
      <c r="AB347" s="154"/>
      <c r="AC347" s="154"/>
      <c r="AD347" s="154"/>
      <c r="AE347" s="154"/>
      <c r="AF347" s="154"/>
      <c r="AG347" s="154" t="s">
        <v>169</v>
      </c>
      <c r="AH347" s="154">
        <v>0</v>
      </c>
      <c r="AI347" s="154"/>
      <c r="AJ347" s="154"/>
      <c r="AK347" s="154"/>
      <c r="AL347" s="154"/>
      <c r="AM347" s="154"/>
      <c r="AN347" s="154"/>
      <c r="AO347" s="154"/>
      <c r="AP347" s="154"/>
      <c r="AQ347" s="154"/>
      <c r="AR347" s="154"/>
      <c r="AS347" s="154"/>
      <c r="AT347" s="154"/>
      <c r="AU347" s="154"/>
      <c r="AV347" s="154"/>
      <c r="AW347" s="154"/>
      <c r="AX347" s="154"/>
      <c r="AY347" s="154"/>
      <c r="AZ347" s="154"/>
      <c r="BA347" s="154"/>
      <c r="BB347" s="154"/>
      <c r="BC347" s="154"/>
      <c r="BD347" s="154"/>
      <c r="BE347" s="154"/>
      <c r="BF347" s="154"/>
      <c r="BG347" s="154"/>
      <c r="BH347" s="154"/>
    </row>
    <row r="348" spans="1:60" outlineLevel="1" x14ac:dyDescent="0.2">
      <c r="A348" s="161"/>
      <c r="B348" s="162"/>
      <c r="C348" s="195" t="s">
        <v>634</v>
      </c>
      <c r="D348" s="167"/>
      <c r="E348" s="168">
        <v>1</v>
      </c>
      <c r="F348" s="165"/>
      <c r="G348" s="165"/>
      <c r="H348" s="165"/>
      <c r="I348" s="165"/>
      <c r="J348" s="165"/>
      <c r="K348" s="165"/>
      <c r="L348" s="165"/>
      <c r="M348" s="165"/>
      <c r="N348" s="164"/>
      <c r="O348" s="164"/>
      <c r="P348" s="164"/>
      <c r="Q348" s="164"/>
      <c r="R348" s="165"/>
      <c r="S348" s="165"/>
      <c r="T348" s="165"/>
      <c r="U348" s="165"/>
      <c r="V348" s="165"/>
      <c r="W348" s="165"/>
      <c r="X348" s="165"/>
      <c r="Y348" s="154"/>
      <c r="Z348" s="154"/>
      <c r="AA348" s="154"/>
      <c r="AB348" s="154"/>
      <c r="AC348" s="154"/>
      <c r="AD348" s="154"/>
      <c r="AE348" s="154"/>
      <c r="AF348" s="154"/>
      <c r="AG348" s="154" t="s">
        <v>169</v>
      </c>
      <c r="AH348" s="154">
        <v>0</v>
      </c>
      <c r="AI348" s="154"/>
      <c r="AJ348" s="154"/>
      <c r="AK348" s="154"/>
      <c r="AL348" s="154"/>
      <c r="AM348" s="154"/>
      <c r="AN348" s="154"/>
      <c r="AO348" s="154"/>
      <c r="AP348" s="154"/>
      <c r="AQ348" s="154"/>
      <c r="AR348" s="154"/>
      <c r="AS348" s="154"/>
      <c r="AT348" s="154"/>
      <c r="AU348" s="154"/>
      <c r="AV348" s="154"/>
      <c r="AW348" s="154"/>
      <c r="AX348" s="154"/>
      <c r="AY348" s="154"/>
      <c r="AZ348" s="154"/>
      <c r="BA348" s="154"/>
      <c r="BB348" s="154"/>
      <c r="BC348" s="154"/>
      <c r="BD348" s="154"/>
      <c r="BE348" s="154"/>
      <c r="BF348" s="154"/>
      <c r="BG348" s="154"/>
      <c r="BH348" s="154"/>
    </row>
    <row r="349" spans="1:60" outlineLevel="1" x14ac:dyDescent="0.2">
      <c r="A349" s="161"/>
      <c r="B349" s="162"/>
      <c r="C349" s="195" t="s">
        <v>635</v>
      </c>
      <c r="D349" s="167"/>
      <c r="E349" s="168">
        <v>1</v>
      </c>
      <c r="F349" s="165"/>
      <c r="G349" s="165"/>
      <c r="H349" s="165"/>
      <c r="I349" s="165"/>
      <c r="J349" s="165"/>
      <c r="K349" s="165"/>
      <c r="L349" s="165"/>
      <c r="M349" s="165"/>
      <c r="N349" s="164"/>
      <c r="O349" s="164"/>
      <c r="P349" s="164"/>
      <c r="Q349" s="164"/>
      <c r="R349" s="165"/>
      <c r="S349" s="165"/>
      <c r="T349" s="165"/>
      <c r="U349" s="165"/>
      <c r="V349" s="165"/>
      <c r="W349" s="165"/>
      <c r="X349" s="165"/>
      <c r="Y349" s="154"/>
      <c r="Z349" s="154"/>
      <c r="AA349" s="154"/>
      <c r="AB349" s="154"/>
      <c r="AC349" s="154"/>
      <c r="AD349" s="154"/>
      <c r="AE349" s="154"/>
      <c r="AF349" s="154"/>
      <c r="AG349" s="154" t="s">
        <v>169</v>
      </c>
      <c r="AH349" s="154">
        <v>0</v>
      </c>
      <c r="AI349" s="154"/>
      <c r="AJ349" s="154"/>
      <c r="AK349" s="154"/>
      <c r="AL349" s="154"/>
      <c r="AM349" s="154"/>
      <c r="AN349" s="154"/>
      <c r="AO349" s="154"/>
      <c r="AP349" s="154"/>
      <c r="AQ349" s="154"/>
      <c r="AR349" s="154"/>
      <c r="AS349" s="154"/>
      <c r="AT349" s="154"/>
      <c r="AU349" s="154"/>
      <c r="AV349" s="154"/>
      <c r="AW349" s="154"/>
      <c r="AX349" s="154"/>
      <c r="AY349" s="154"/>
      <c r="AZ349" s="154"/>
      <c r="BA349" s="154"/>
      <c r="BB349" s="154"/>
      <c r="BC349" s="154"/>
      <c r="BD349" s="154"/>
      <c r="BE349" s="154"/>
      <c r="BF349" s="154"/>
      <c r="BG349" s="154"/>
      <c r="BH349" s="154"/>
    </row>
    <row r="350" spans="1:60" outlineLevel="1" x14ac:dyDescent="0.2">
      <c r="A350" s="161"/>
      <c r="B350" s="162"/>
      <c r="C350" s="195" t="s">
        <v>636</v>
      </c>
      <c r="D350" s="167"/>
      <c r="E350" s="168">
        <v>0.5</v>
      </c>
      <c r="F350" s="165"/>
      <c r="G350" s="165"/>
      <c r="H350" s="165"/>
      <c r="I350" s="165"/>
      <c r="J350" s="165"/>
      <c r="K350" s="165"/>
      <c r="L350" s="165"/>
      <c r="M350" s="165"/>
      <c r="N350" s="164"/>
      <c r="O350" s="164"/>
      <c r="P350" s="164"/>
      <c r="Q350" s="164"/>
      <c r="R350" s="165"/>
      <c r="S350" s="165"/>
      <c r="T350" s="165"/>
      <c r="U350" s="165"/>
      <c r="V350" s="165"/>
      <c r="W350" s="165"/>
      <c r="X350" s="165"/>
      <c r="Y350" s="154"/>
      <c r="Z350" s="154"/>
      <c r="AA350" s="154"/>
      <c r="AB350" s="154"/>
      <c r="AC350" s="154"/>
      <c r="AD350" s="154"/>
      <c r="AE350" s="154"/>
      <c r="AF350" s="154"/>
      <c r="AG350" s="154" t="s">
        <v>169</v>
      </c>
      <c r="AH350" s="154">
        <v>0</v>
      </c>
      <c r="AI350" s="154"/>
      <c r="AJ350" s="154"/>
      <c r="AK350" s="154"/>
      <c r="AL350" s="154"/>
      <c r="AM350" s="154"/>
      <c r="AN350" s="154"/>
      <c r="AO350" s="154"/>
      <c r="AP350" s="154"/>
      <c r="AQ350" s="154"/>
      <c r="AR350" s="154"/>
      <c r="AS350" s="154"/>
      <c r="AT350" s="154"/>
      <c r="AU350" s="154"/>
      <c r="AV350" s="154"/>
      <c r="AW350" s="154"/>
      <c r="AX350" s="154"/>
      <c r="AY350" s="154"/>
      <c r="AZ350" s="154"/>
      <c r="BA350" s="154"/>
      <c r="BB350" s="154"/>
      <c r="BC350" s="154"/>
      <c r="BD350" s="154"/>
      <c r="BE350" s="154"/>
      <c r="BF350" s="154"/>
      <c r="BG350" s="154"/>
      <c r="BH350" s="154"/>
    </row>
    <row r="351" spans="1:60" outlineLevel="1" x14ac:dyDescent="0.2">
      <c r="A351" s="161"/>
      <c r="B351" s="162"/>
      <c r="C351" s="195" t="s">
        <v>637</v>
      </c>
      <c r="D351" s="167"/>
      <c r="E351" s="168">
        <v>0.5</v>
      </c>
      <c r="F351" s="165"/>
      <c r="G351" s="165"/>
      <c r="H351" s="165"/>
      <c r="I351" s="165"/>
      <c r="J351" s="165"/>
      <c r="K351" s="165"/>
      <c r="L351" s="165"/>
      <c r="M351" s="165"/>
      <c r="N351" s="164"/>
      <c r="O351" s="164"/>
      <c r="P351" s="164"/>
      <c r="Q351" s="164"/>
      <c r="R351" s="165"/>
      <c r="S351" s="165"/>
      <c r="T351" s="165"/>
      <c r="U351" s="165"/>
      <c r="V351" s="165"/>
      <c r="W351" s="165"/>
      <c r="X351" s="165"/>
      <c r="Y351" s="154"/>
      <c r="Z351" s="154"/>
      <c r="AA351" s="154"/>
      <c r="AB351" s="154"/>
      <c r="AC351" s="154"/>
      <c r="AD351" s="154"/>
      <c r="AE351" s="154"/>
      <c r="AF351" s="154"/>
      <c r="AG351" s="154" t="s">
        <v>169</v>
      </c>
      <c r="AH351" s="154">
        <v>0</v>
      </c>
      <c r="AI351" s="154"/>
      <c r="AJ351" s="154"/>
      <c r="AK351" s="154"/>
      <c r="AL351" s="154"/>
      <c r="AM351" s="154"/>
      <c r="AN351" s="154"/>
      <c r="AO351" s="154"/>
      <c r="AP351" s="154"/>
      <c r="AQ351" s="154"/>
      <c r="AR351" s="154"/>
      <c r="AS351" s="154"/>
      <c r="AT351" s="154"/>
      <c r="AU351" s="154"/>
      <c r="AV351" s="154"/>
      <c r="AW351" s="154"/>
      <c r="AX351" s="154"/>
      <c r="AY351" s="154"/>
      <c r="AZ351" s="154"/>
      <c r="BA351" s="154"/>
      <c r="BB351" s="154"/>
      <c r="BC351" s="154"/>
      <c r="BD351" s="154"/>
      <c r="BE351" s="154"/>
      <c r="BF351" s="154"/>
      <c r="BG351" s="154"/>
      <c r="BH351" s="154"/>
    </row>
    <row r="352" spans="1:60" outlineLevel="1" x14ac:dyDescent="0.2">
      <c r="A352" s="161"/>
      <c r="B352" s="162"/>
      <c r="C352" s="195" t="s">
        <v>638</v>
      </c>
      <c r="D352" s="167"/>
      <c r="E352" s="168">
        <v>0.25</v>
      </c>
      <c r="F352" s="165"/>
      <c r="G352" s="165"/>
      <c r="H352" s="165"/>
      <c r="I352" s="165"/>
      <c r="J352" s="165"/>
      <c r="K352" s="165"/>
      <c r="L352" s="165"/>
      <c r="M352" s="165"/>
      <c r="N352" s="164"/>
      <c r="O352" s="164"/>
      <c r="P352" s="164"/>
      <c r="Q352" s="164"/>
      <c r="R352" s="165"/>
      <c r="S352" s="165"/>
      <c r="T352" s="165"/>
      <c r="U352" s="165"/>
      <c r="V352" s="165"/>
      <c r="W352" s="165"/>
      <c r="X352" s="165"/>
      <c r="Y352" s="154"/>
      <c r="Z352" s="154"/>
      <c r="AA352" s="154"/>
      <c r="AB352" s="154"/>
      <c r="AC352" s="154"/>
      <c r="AD352" s="154"/>
      <c r="AE352" s="154"/>
      <c r="AF352" s="154"/>
      <c r="AG352" s="154" t="s">
        <v>169</v>
      </c>
      <c r="AH352" s="154">
        <v>0</v>
      </c>
      <c r="AI352" s="154"/>
      <c r="AJ352" s="154"/>
      <c r="AK352" s="154"/>
      <c r="AL352" s="154"/>
      <c r="AM352" s="154"/>
      <c r="AN352" s="154"/>
      <c r="AO352" s="154"/>
      <c r="AP352" s="154"/>
      <c r="AQ352" s="154"/>
      <c r="AR352" s="154"/>
      <c r="AS352" s="154"/>
      <c r="AT352" s="154"/>
      <c r="AU352" s="154"/>
      <c r="AV352" s="154"/>
      <c r="AW352" s="154"/>
      <c r="AX352" s="154"/>
      <c r="AY352" s="154"/>
      <c r="AZ352" s="154"/>
      <c r="BA352" s="154"/>
      <c r="BB352" s="154"/>
      <c r="BC352" s="154"/>
      <c r="BD352" s="154"/>
      <c r="BE352" s="154"/>
      <c r="BF352" s="154"/>
      <c r="BG352" s="154"/>
      <c r="BH352" s="154"/>
    </row>
    <row r="353" spans="1:60" outlineLevel="1" x14ac:dyDescent="0.2">
      <c r="A353" s="161"/>
      <c r="B353" s="162"/>
      <c r="C353" s="195" t="s">
        <v>639</v>
      </c>
      <c r="D353" s="167"/>
      <c r="E353" s="168">
        <v>4</v>
      </c>
      <c r="F353" s="165"/>
      <c r="G353" s="165"/>
      <c r="H353" s="165"/>
      <c r="I353" s="165"/>
      <c r="J353" s="165"/>
      <c r="K353" s="165"/>
      <c r="L353" s="165"/>
      <c r="M353" s="165"/>
      <c r="N353" s="164"/>
      <c r="O353" s="164"/>
      <c r="P353" s="164"/>
      <c r="Q353" s="164"/>
      <c r="R353" s="165"/>
      <c r="S353" s="165"/>
      <c r="T353" s="165"/>
      <c r="U353" s="165"/>
      <c r="V353" s="165"/>
      <c r="W353" s="165"/>
      <c r="X353" s="165"/>
      <c r="Y353" s="154"/>
      <c r="Z353" s="154"/>
      <c r="AA353" s="154"/>
      <c r="AB353" s="154"/>
      <c r="AC353" s="154"/>
      <c r="AD353" s="154"/>
      <c r="AE353" s="154"/>
      <c r="AF353" s="154"/>
      <c r="AG353" s="154" t="s">
        <v>169</v>
      </c>
      <c r="AH353" s="154">
        <v>0</v>
      </c>
      <c r="AI353" s="154"/>
      <c r="AJ353" s="154"/>
      <c r="AK353" s="154"/>
      <c r="AL353" s="154"/>
      <c r="AM353" s="154"/>
      <c r="AN353" s="154"/>
      <c r="AO353" s="154"/>
      <c r="AP353" s="154"/>
      <c r="AQ353" s="154"/>
      <c r="AR353" s="154"/>
      <c r="AS353" s="154"/>
      <c r="AT353" s="154"/>
      <c r="AU353" s="154"/>
      <c r="AV353" s="154"/>
      <c r="AW353" s="154"/>
      <c r="AX353" s="154"/>
      <c r="AY353" s="154"/>
      <c r="AZ353" s="154"/>
      <c r="BA353" s="154"/>
      <c r="BB353" s="154"/>
      <c r="BC353" s="154"/>
      <c r="BD353" s="154"/>
      <c r="BE353" s="154"/>
      <c r="BF353" s="154"/>
      <c r="BG353" s="154"/>
      <c r="BH353" s="154"/>
    </row>
    <row r="354" spans="1:60" outlineLevel="1" x14ac:dyDescent="0.2">
      <c r="A354" s="161"/>
      <c r="B354" s="162"/>
      <c r="C354" s="195" t="s">
        <v>640</v>
      </c>
      <c r="D354" s="167"/>
      <c r="E354" s="168">
        <v>0.75</v>
      </c>
      <c r="F354" s="165"/>
      <c r="G354" s="165"/>
      <c r="H354" s="165"/>
      <c r="I354" s="165"/>
      <c r="J354" s="165"/>
      <c r="K354" s="165"/>
      <c r="L354" s="165"/>
      <c r="M354" s="165"/>
      <c r="N354" s="164"/>
      <c r="O354" s="164"/>
      <c r="P354" s="164"/>
      <c r="Q354" s="164"/>
      <c r="R354" s="165"/>
      <c r="S354" s="165"/>
      <c r="T354" s="165"/>
      <c r="U354" s="165"/>
      <c r="V354" s="165"/>
      <c r="W354" s="165"/>
      <c r="X354" s="165"/>
      <c r="Y354" s="154"/>
      <c r="Z354" s="154"/>
      <c r="AA354" s="154"/>
      <c r="AB354" s="154"/>
      <c r="AC354" s="154"/>
      <c r="AD354" s="154"/>
      <c r="AE354" s="154"/>
      <c r="AF354" s="154"/>
      <c r="AG354" s="154" t="s">
        <v>169</v>
      </c>
      <c r="AH354" s="154">
        <v>0</v>
      </c>
      <c r="AI354" s="154"/>
      <c r="AJ354" s="154"/>
      <c r="AK354" s="154"/>
      <c r="AL354" s="154"/>
      <c r="AM354" s="154"/>
      <c r="AN354" s="154"/>
      <c r="AO354" s="154"/>
      <c r="AP354" s="154"/>
      <c r="AQ354" s="154"/>
      <c r="AR354" s="154"/>
      <c r="AS354" s="154"/>
      <c r="AT354" s="154"/>
      <c r="AU354" s="154"/>
      <c r="AV354" s="154"/>
      <c r="AW354" s="154"/>
      <c r="AX354" s="154"/>
      <c r="AY354" s="154"/>
      <c r="AZ354" s="154"/>
      <c r="BA354" s="154"/>
      <c r="BB354" s="154"/>
      <c r="BC354" s="154"/>
      <c r="BD354" s="154"/>
      <c r="BE354" s="154"/>
      <c r="BF354" s="154"/>
      <c r="BG354" s="154"/>
      <c r="BH354" s="154"/>
    </row>
    <row r="355" spans="1:60" outlineLevel="1" x14ac:dyDescent="0.2">
      <c r="A355" s="161"/>
      <c r="B355" s="162"/>
      <c r="C355" s="195" t="s">
        <v>641</v>
      </c>
      <c r="D355" s="167"/>
      <c r="E355" s="168">
        <v>0.75</v>
      </c>
      <c r="F355" s="165"/>
      <c r="G355" s="165"/>
      <c r="H355" s="165"/>
      <c r="I355" s="165"/>
      <c r="J355" s="165"/>
      <c r="K355" s="165"/>
      <c r="L355" s="165"/>
      <c r="M355" s="165"/>
      <c r="N355" s="164"/>
      <c r="O355" s="164"/>
      <c r="P355" s="164"/>
      <c r="Q355" s="164"/>
      <c r="R355" s="165"/>
      <c r="S355" s="165"/>
      <c r="T355" s="165"/>
      <c r="U355" s="165"/>
      <c r="V355" s="165"/>
      <c r="W355" s="165"/>
      <c r="X355" s="165"/>
      <c r="Y355" s="154"/>
      <c r="Z355" s="154"/>
      <c r="AA355" s="154"/>
      <c r="AB355" s="154"/>
      <c r="AC355" s="154"/>
      <c r="AD355" s="154"/>
      <c r="AE355" s="154"/>
      <c r="AF355" s="154"/>
      <c r="AG355" s="154" t="s">
        <v>169</v>
      </c>
      <c r="AH355" s="154">
        <v>0</v>
      </c>
      <c r="AI355" s="154"/>
      <c r="AJ355" s="154"/>
      <c r="AK355" s="154"/>
      <c r="AL355" s="154"/>
      <c r="AM355" s="154"/>
      <c r="AN355" s="154"/>
      <c r="AO355" s="154"/>
      <c r="AP355" s="154"/>
      <c r="AQ355" s="154"/>
      <c r="AR355" s="154"/>
      <c r="AS355" s="154"/>
      <c r="AT355" s="154"/>
      <c r="AU355" s="154"/>
      <c r="AV355" s="154"/>
      <c r="AW355" s="154"/>
      <c r="AX355" s="154"/>
      <c r="AY355" s="154"/>
      <c r="AZ355" s="154"/>
      <c r="BA355" s="154"/>
      <c r="BB355" s="154"/>
      <c r="BC355" s="154"/>
      <c r="BD355" s="154"/>
      <c r="BE355" s="154"/>
      <c r="BF355" s="154"/>
      <c r="BG355" s="154"/>
      <c r="BH355" s="154"/>
    </row>
    <row r="356" spans="1:60" outlineLevel="1" x14ac:dyDescent="0.2">
      <c r="A356" s="161"/>
      <c r="B356" s="162"/>
      <c r="C356" s="195" t="s">
        <v>642</v>
      </c>
      <c r="D356" s="167"/>
      <c r="E356" s="168">
        <v>0.5</v>
      </c>
      <c r="F356" s="165"/>
      <c r="G356" s="165"/>
      <c r="H356" s="165"/>
      <c r="I356" s="165"/>
      <c r="J356" s="165"/>
      <c r="K356" s="165"/>
      <c r="L356" s="165"/>
      <c r="M356" s="165"/>
      <c r="N356" s="164"/>
      <c r="O356" s="164"/>
      <c r="P356" s="164"/>
      <c r="Q356" s="164"/>
      <c r="R356" s="165"/>
      <c r="S356" s="165"/>
      <c r="T356" s="165"/>
      <c r="U356" s="165"/>
      <c r="V356" s="165"/>
      <c r="W356" s="165"/>
      <c r="X356" s="165"/>
      <c r="Y356" s="154"/>
      <c r="Z356" s="154"/>
      <c r="AA356" s="154"/>
      <c r="AB356" s="154"/>
      <c r="AC356" s="154"/>
      <c r="AD356" s="154"/>
      <c r="AE356" s="154"/>
      <c r="AF356" s="154"/>
      <c r="AG356" s="154" t="s">
        <v>169</v>
      </c>
      <c r="AH356" s="154">
        <v>0</v>
      </c>
      <c r="AI356" s="154"/>
      <c r="AJ356" s="154"/>
      <c r="AK356" s="154"/>
      <c r="AL356" s="154"/>
      <c r="AM356" s="154"/>
      <c r="AN356" s="154"/>
      <c r="AO356" s="154"/>
      <c r="AP356" s="154"/>
      <c r="AQ356" s="154"/>
      <c r="AR356" s="154"/>
      <c r="AS356" s="154"/>
      <c r="AT356" s="154"/>
      <c r="AU356" s="154"/>
      <c r="AV356" s="154"/>
      <c r="AW356" s="154"/>
      <c r="AX356" s="154"/>
      <c r="AY356" s="154"/>
      <c r="AZ356" s="154"/>
      <c r="BA356" s="154"/>
      <c r="BB356" s="154"/>
      <c r="BC356" s="154"/>
      <c r="BD356" s="154"/>
      <c r="BE356" s="154"/>
      <c r="BF356" s="154"/>
      <c r="BG356" s="154"/>
      <c r="BH356" s="154"/>
    </row>
    <row r="357" spans="1:60" outlineLevel="1" x14ac:dyDescent="0.2">
      <c r="A357" s="185">
        <v>169</v>
      </c>
      <c r="B357" s="186" t="s">
        <v>643</v>
      </c>
      <c r="C357" s="196" t="s">
        <v>644</v>
      </c>
      <c r="D357" s="187" t="s">
        <v>156</v>
      </c>
      <c r="E357" s="188">
        <v>10</v>
      </c>
      <c r="F357" s="189"/>
      <c r="G357" s="190">
        <f t="shared" ref="G357:G369" si="63">ROUND(E357*F357,2)</f>
        <v>0</v>
      </c>
      <c r="H357" s="189"/>
      <c r="I357" s="190">
        <f t="shared" ref="I357:I369" si="64">ROUND(E357*H357,2)</f>
        <v>0</v>
      </c>
      <c r="J357" s="189"/>
      <c r="K357" s="190">
        <f t="shared" ref="K357:K369" si="65">ROUND(E357*J357,2)</f>
        <v>0</v>
      </c>
      <c r="L357" s="190">
        <v>12</v>
      </c>
      <c r="M357" s="190">
        <f t="shared" ref="M357:M369" si="66">G357*(1+L357/100)</f>
        <v>0</v>
      </c>
      <c r="N357" s="188">
        <v>1.0000000000000001E-5</v>
      </c>
      <c r="O357" s="188">
        <f t="shared" ref="O357:O369" si="67">ROUND(E357*N357,2)</f>
        <v>0</v>
      </c>
      <c r="P357" s="188">
        <v>0</v>
      </c>
      <c r="Q357" s="188">
        <f t="shared" ref="Q357:Q369" si="68">ROUND(E357*P357,2)</f>
        <v>0</v>
      </c>
      <c r="R357" s="190" t="s">
        <v>381</v>
      </c>
      <c r="S357" s="190" t="s">
        <v>158</v>
      </c>
      <c r="T357" s="191" t="s">
        <v>218</v>
      </c>
      <c r="U357" s="165">
        <v>0</v>
      </c>
      <c r="V357" s="165">
        <f t="shared" ref="V357:V369" si="69">ROUND(E357*U357,2)</f>
        <v>0</v>
      </c>
      <c r="W357" s="165"/>
      <c r="X357" s="165" t="s">
        <v>377</v>
      </c>
      <c r="Y357" s="154"/>
      <c r="Z357" s="154"/>
      <c r="AA357" s="154"/>
      <c r="AB357" s="154"/>
      <c r="AC357" s="154"/>
      <c r="AD357" s="154"/>
      <c r="AE357" s="154"/>
      <c r="AF357" s="154"/>
      <c r="AG357" s="154" t="s">
        <v>378</v>
      </c>
      <c r="AH357" s="154"/>
      <c r="AI357" s="154"/>
      <c r="AJ357" s="154"/>
      <c r="AK357" s="154"/>
      <c r="AL357" s="154"/>
      <c r="AM357" s="154"/>
      <c r="AN357" s="154"/>
      <c r="AO357" s="154"/>
      <c r="AP357" s="154"/>
      <c r="AQ357" s="154"/>
      <c r="AR357" s="154"/>
      <c r="AS357" s="154"/>
      <c r="AT357" s="154"/>
      <c r="AU357" s="154"/>
      <c r="AV357" s="154"/>
      <c r="AW357" s="154"/>
      <c r="AX357" s="154"/>
      <c r="AY357" s="154"/>
      <c r="AZ357" s="154"/>
      <c r="BA357" s="154"/>
      <c r="BB357" s="154"/>
      <c r="BC357" s="154"/>
      <c r="BD357" s="154"/>
      <c r="BE357" s="154"/>
      <c r="BF357" s="154"/>
      <c r="BG357" s="154"/>
      <c r="BH357" s="154"/>
    </row>
    <row r="358" spans="1:60" outlineLevel="1" x14ac:dyDescent="0.2">
      <c r="A358" s="185">
        <v>170</v>
      </c>
      <c r="B358" s="186" t="s">
        <v>645</v>
      </c>
      <c r="C358" s="196" t="s">
        <v>646</v>
      </c>
      <c r="D358" s="187" t="s">
        <v>156</v>
      </c>
      <c r="E358" s="188">
        <v>1</v>
      </c>
      <c r="F358" s="189"/>
      <c r="G358" s="190">
        <f t="shared" si="63"/>
        <v>0</v>
      </c>
      <c r="H358" s="189"/>
      <c r="I358" s="190">
        <f t="shared" si="64"/>
        <v>0</v>
      </c>
      <c r="J358" s="189"/>
      <c r="K358" s="190">
        <f t="shared" si="65"/>
        <v>0</v>
      </c>
      <c r="L358" s="190">
        <v>12</v>
      </c>
      <c r="M358" s="190">
        <f t="shared" si="66"/>
        <v>0</v>
      </c>
      <c r="N358" s="188">
        <v>2.4000000000000001E-4</v>
      </c>
      <c r="O358" s="188">
        <f t="shared" si="67"/>
        <v>0</v>
      </c>
      <c r="P358" s="188">
        <v>0</v>
      </c>
      <c r="Q358" s="188">
        <f t="shared" si="68"/>
        <v>0</v>
      </c>
      <c r="R358" s="190" t="s">
        <v>381</v>
      </c>
      <c r="S358" s="190" t="s">
        <v>158</v>
      </c>
      <c r="T358" s="191" t="s">
        <v>218</v>
      </c>
      <c r="U358" s="165">
        <v>0</v>
      </c>
      <c r="V358" s="165">
        <f t="shared" si="69"/>
        <v>0</v>
      </c>
      <c r="W358" s="165"/>
      <c r="X358" s="165" t="s">
        <v>377</v>
      </c>
      <c r="Y358" s="154"/>
      <c r="Z358" s="154"/>
      <c r="AA358" s="154"/>
      <c r="AB358" s="154"/>
      <c r="AC358" s="154"/>
      <c r="AD358" s="154"/>
      <c r="AE358" s="154"/>
      <c r="AF358" s="154"/>
      <c r="AG358" s="154" t="s">
        <v>378</v>
      </c>
      <c r="AH358" s="154"/>
      <c r="AI358" s="154"/>
      <c r="AJ358" s="154"/>
      <c r="AK358" s="154"/>
      <c r="AL358" s="154"/>
      <c r="AM358" s="154"/>
      <c r="AN358" s="154"/>
      <c r="AO358" s="154"/>
      <c r="AP358" s="154"/>
      <c r="AQ358" s="154"/>
      <c r="AR358" s="154"/>
      <c r="AS358" s="154"/>
      <c r="AT358" s="154"/>
      <c r="AU358" s="154"/>
      <c r="AV358" s="154"/>
      <c r="AW358" s="154"/>
      <c r="AX358" s="154"/>
      <c r="AY358" s="154"/>
      <c r="AZ358" s="154"/>
      <c r="BA358" s="154"/>
      <c r="BB358" s="154"/>
      <c r="BC358" s="154"/>
      <c r="BD358" s="154"/>
      <c r="BE358" s="154"/>
      <c r="BF358" s="154"/>
      <c r="BG358" s="154"/>
      <c r="BH358" s="154"/>
    </row>
    <row r="359" spans="1:60" outlineLevel="1" x14ac:dyDescent="0.2">
      <c r="A359" s="185">
        <v>171</v>
      </c>
      <c r="B359" s="186" t="s">
        <v>647</v>
      </c>
      <c r="C359" s="196" t="s">
        <v>648</v>
      </c>
      <c r="D359" s="187" t="s">
        <v>156</v>
      </c>
      <c r="E359" s="188">
        <v>10</v>
      </c>
      <c r="F359" s="189"/>
      <c r="G359" s="190">
        <f t="shared" si="63"/>
        <v>0</v>
      </c>
      <c r="H359" s="189"/>
      <c r="I359" s="190">
        <f t="shared" si="64"/>
        <v>0</v>
      </c>
      <c r="J359" s="189"/>
      <c r="K359" s="190">
        <f t="shared" si="65"/>
        <v>0</v>
      </c>
      <c r="L359" s="190">
        <v>12</v>
      </c>
      <c r="M359" s="190">
        <f t="shared" si="66"/>
        <v>0</v>
      </c>
      <c r="N359" s="188">
        <v>1.0000000000000001E-5</v>
      </c>
      <c r="O359" s="188">
        <f t="shared" si="67"/>
        <v>0</v>
      </c>
      <c r="P359" s="188">
        <v>0</v>
      </c>
      <c r="Q359" s="188">
        <f t="shared" si="68"/>
        <v>0</v>
      </c>
      <c r="R359" s="190" t="s">
        <v>381</v>
      </c>
      <c r="S359" s="190" t="s">
        <v>158</v>
      </c>
      <c r="T359" s="191" t="s">
        <v>218</v>
      </c>
      <c r="U359" s="165">
        <v>0</v>
      </c>
      <c r="V359" s="165">
        <f t="shared" si="69"/>
        <v>0</v>
      </c>
      <c r="W359" s="165"/>
      <c r="X359" s="165" t="s">
        <v>377</v>
      </c>
      <c r="Y359" s="154"/>
      <c r="Z359" s="154"/>
      <c r="AA359" s="154"/>
      <c r="AB359" s="154"/>
      <c r="AC359" s="154"/>
      <c r="AD359" s="154"/>
      <c r="AE359" s="154"/>
      <c r="AF359" s="154"/>
      <c r="AG359" s="154" t="s">
        <v>378</v>
      </c>
      <c r="AH359" s="154"/>
      <c r="AI359" s="154"/>
      <c r="AJ359" s="154"/>
      <c r="AK359" s="154"/>
      <c r="AL359" s="154"/>
      <c r="AM359" s="154"/>
      <c r="AN359" s="154"/>
      <c r="AO359" s="154"/>
      <c r="AP359" s="154"/>
      <c r="AQ359" s="154"/>
      <c r="AR359" s="154"/>
      <c r="AS359" s="154"/>
      <c r="AT359" s="154"/>
      <c r="AU359" s="154"/>
      <c r="AV359" s="154"/>
      <c r="AW359" s="154"/>
      <c r="AX359" s="154"/>
      <c r="AY359" s="154"/>
      <c r="AZ359" s="154"/>
      <c r="BA359" s="154"/>
      <c r="BB359" s="154"/>
      <c r="BC359" s="154"/>
      <c r="BD359" s="154"/>
      <c r="BE359" s="154"/>
      <c r="BF359" s="154"/>
      <c r="BG359" s="154"/>
      <c r="BH359" s="154"/>
    </row>
    <row r="360" spans="1:60" outlineLevel="1" x14ac:dyDescent="0.2">
      <c r="A360" s="185">
        <v>172</v>
      </c>
      <c r="B360" s="186" t="s">
        <v>649</v>
      </c>
      <c r="C360" s="196" t="s">
        <v>650</v>
      </c>
      <c r="D360" s="187" t="s">
        <v>156</v>
      </c>
      <c r="E360" s="188">
        <v>10</v>
      </c>
      <c r="F360" s="189"/>
      <c r="G360" s="190">
        <f t="shared" si="63"/>
        <v>0</v>
      </c>
      <c r="H360" s="189"/>
      <c r="I360" s="190">
        <f t="shared" si="64"/>
        <v>0</v>
      </c>
      <c r="J360" s="189"/>
      <c r="K360" s="190">
        <f t="shared" si="65"/>
        <v>0</v>
      </c>
      <c r="L360" s="190">
        <v>12</v>
      </c>
      <c r="M360" s="190">
        <f t="shared" si="66"/>
        <v>0</v>
      </c>
      <c r="N360" s="188">
        <v>5.0000000000000002E-5</v>
      </c>
      <c r="O360" s="188">
        <f t="shared" si="67"/>
        <v>0</v>
      </c>
      <c r="P360" s="188">
        <v>0</v>
      </c>
      <c r="Q360" s="188">
        <f t="shared" si="68"/>
        <v>0</v>
      </c>
      <c r="R360" s="190" t="s">
        <v>381</v>
      </c>
      <c r="S360" s="190" t="s">
        <v>158</v>
      </c>
      <c r="T360" s="191" t="s">
        <v>218</v>
      </c>
      <c r="U360" s="165">
        <v>0</v>
      </c>
      <c r="V360" s="165">
        <f t="shared" si="69"/>
        <v>0</v>
      </c>
      <c r="W360" s="165"/>
      <c r="X360" s="165" t="s">
        <v>377</v>
      </c>
      <c r="Y360" s="154"/>
      <c r="Z360" s="154"/>
      <c r="AA360" s="154"/>
      <c r="AB360" s="154"/>
      <c r="AC360" s="154"/>
      <c r="AD360" s="154"/>
      <c r="AE360" s="154"/>
      <c r="AF360" s="154"/>
      <c r="AG360" s="154" t="s">
        <v>378</v>
      </c>
      <c r="AH360" s="154"/>
      <c r="AI360" s="154"/>
      <c r="AJ360" s="154"/>
      <c r="AK360" s="154"/>
      <c r="AL360" s="154"/>
      <c r="AM360" s="154"/>
      <c r="AN360" s="154"/>
      <c r="AO360" s="154"/>
      <c r="AP360" s="154"/>
      <c r="AQ360" s="154"/>
      <c r="AR360" s="154"/>
      <c r="AS360" s="154"/>
      <c r="AT360" s="154"/>
      <c r="AU360" s="154"/>
      <c r="AV360" s="154"/>
      <c r="AW360" s="154"/>
      <c r="AX360" s="154"/>
      <c r="AY360" s="154"/>
      <c r="AZ360" s="154"/>
      <c r="BA360" s="154"/>
      <c r="BB360" s="154"/>
      <c r="BC360" s="154"/>
      <c r="BD360" s="154"/>
      <c r="BE360" s="154"/>
      <c r="BF360" s="154"/>
      <c r="BG360" s="154"/>
      <c r="BH360" s="154"/>
    </row>
    <row r="361" spans="1:60" ht="33.75" outlineLevel="1" x14ac:dyDescent="0.2">
      <c r="A361" s="185">
        <v>173</v>
      </c>
      <c r="B361" s="186" t="s">
        <v>651</v>
      </c>
      <c r="C361" s="196" t="s">
        <v>652</v>
      </c>
      <c r="D361" s="187" t="s">
        <v>156</v>
      </c>
      <c r="E361" s="188">
        <v>2</v>
      </c>
      <c r="F361" s="189"/>
      <c r="G361" s="190">
        <f t="shared" si="63"/>
        <v>0</v>
      </c>
      <c r="H361" s="189"/>
      <c r="I361" s="190">
        <f t="shared" si="64"/>
        <v>0</v>
      </c>
      <c r="J361" s="189"/>
      <c r="K361" s="190">
        <f t="shared" si="65"/>
        <v>0</v>
      </c>
      <c r="L361" s="190">
        <v>12</v>
      </c>
      <c r="M361" s="190">
        <f t="shared" si="66"/>
        <v>0</v>
      </c>
      <c r="N361" s="188">
        <v>4.0000000000000001E-3</v>
      </c>
      <c r="O361" s="188">
        <f t="shared" si="67"/>
        <v>0.01</v>
      </c>
      <c r="P361" s="188">
        <v>0</v>
      </c>
      <c r="Q361" s="188">
        <f t="shared" si="68"/>
        <v>0</v>
      </c>
      <c r="R361" s="190" t="s">
        <v>381</v>
      </c>
      <c r="S361" s="190" t="s">
        <v>653</v>
      </c>
      <c r="T361" s="191" t="s">
        <v>653</v>
      </c>
      <c r="U361" s="165">
        <v>0</v>
      </c>
      <c r="V361" s="165">
        <f t="shared" si="69"/>
        <v>0</v>
      </c>
      <c r="W361" s="165"/>
      <c r="X361" s="165" t="s">
        <v>377</v>
      </c>
      <c r="Y361" s="154"/>
      <c r="Z361" s="154"/>
      <c r="AA361" s="154"/>
      <c r="AB361" s="154"/>
      <c r="AC361" s="154"/>
      <c r="AD361" s="154"/>
      <c r="AE361" s="154"/>
      <c r="AF361" s="154"/>
      <c r="AG361" s="154" t="s">
        <v>388</v>
      </c>
      <c r="AH361" s="154"/>
      <c r="AI361" s="154"/>
      <c r="AJ361" s="154"/>
      <c r="AK361" s="154"/>
      <c r="AL361" s="154"/>
      <c r="AM361" s="154"/>
      <c r="AN361" s="154"/>
      <c r="AO361" s="154"/>
      <c r="AP361" s="154"/>
      <c r="AQ361" s="154"/>
      <c r="AR361" s="154"/>
      <c r="AS361" s="154"/>
      <c r="AT361" s="154"/>
      <c r="AU361" s="154"/>
      <c r="AV361" s="154"/>
      <c r="AW361" s="154"/>
      <c r="AX361" s="154"/>
      <c r="AY361" s="154"/>
      <c r="AZ361" s="154"/>
      <c r="BA361" s="154"/>
      <c r="BB361" s="154"/>
      <c r="BC361" s="154"/>
      <c r="BD361" s="154"/>
      <c r="BE361" s="154"/>
      <c r="BF361" s="154"/>
      <c r="BG361" s="154"/>
      <c r="BH361" s="154"/>
    </row>
    <row r="362" spans="1:60" outlineLevel="1" x14ac:dyDescent="0.2">
      <c r="A362" s="185">
        <v>174</v>
      </c>
      <c r="B362" s="186" t="s">
        <v>654</v>
      </c>
      <c r="C362" s="196" t="s">
        <v>655</v>
      </c>
      <c r="D362" s="187" t="s">
        <v>156</v>
      </c>
      <c r="E362" s="188">
        <v>5</v>
      </c>
      <c r="F362" s="189"/>
      <c r="G362" s="190">
        <f t="shared" si="63"/>
        <v>0</v>
      </c>
      <c r="H362" s="189"/>
      <c r="I362" s="190">
        <f t="shared" si="64"/>
        <v>0</v>
      </c>
      <c r="J362" s="189"/>
      <c r="K362" s="190">
        <f t="shared" si="65"/>
        <v>0</v>
      </c>
      <c r="L362" s="190">
        <v>12</v>
      </c>
      <c r="M362" s="190">
        <f t="shared" si="66"/>
        <v>0</v>
      </c>
      <c r="N362" s="188">
        <v>4.0000000000000001E-3</v>
      </c>
      <c r="O362" s="188">
        <f t="shared" si="67"/>
        <v>0.02</v>
      </c>
      <c r="P362" s="188">
        <v>0</v>
      </c>
      <c r="Q362" s="188">
        <f t="shared" si="68"/>
        <v>0</v>
      </c>
      <c r="R362" s="190"/>
      <c r="S362" s="190" t="s">
        <v>210</v>
      </c>
      <c r="T362" s="191" t="s">
        <v>218</v>
      </c>
      <c r="U362" s="165">
        <v>0</v>
      </c>
      <c r="V362" s="165">
        <f t="shared" si="69"/>
        <v>0</v>
      </c>
      <c r="W362" s="165"/>
      <c r="X362" s="165" t="s">
        <v>377</v>
      </c>
      <c r="Y362" s="154"/>
      <c r="Z362" s="154"/>
      <c r="AA362" s="154"/>
      <c r="AB362" s="154"/>
      <c r="AC362" s="154"/>
      <c r="AD362" s="154"/>
      <c r="AE362" s="154"/>
      <c r="AF362" s="154"/>
      <c r="AG362" s="154" t="s">
        <v>378</v>
      </c>
      <c r="AH362" s="154"/>
      <c r="AI362" s="154"/>
      <c r="AJ362" s="154"/>
      <c r="AK362" s="154"/>
      <c r="AL362" s="154"/>
      <c r="AM362" s="154"/>
      <c r="AN362" s="154"/>
      <c r="AO362" s="154"/>
      <c r="AP362" s="154"/>
      <c r="AQ362" s="154"/>
      <c r="AR362" s="154"/>
      <c r="AS362" s="154"/>
      <c r="AT362" s="154"/>
      <c r="AU362" s="154"/>
      <c r="AV362" s="154"/>
      <c r="AW362" s="154"/>
      <c r="AX362" s="154"/>
      <c r="AY362" s="154"/>
      <c r="AZ362" s="154"/>
      <c r="BA362" s="154"/>
      <c r="BB362" s="154"/>
      <c r="BC362" s="154"/>
      <c r="BD362" s="154"/>
      <c r="BE362" s="154"/>
      <c r="BF362" s="154"/>
      <c r="BG362" s="154"/>
      <c r="BH362" s="154"/>
    </row>
    <row r="363" spans="1:60" outlineLevel="1" x14ac:dyDescent="0.2">
      <c r="A363" s="185">
        <v>175</v>
      </c>
      <c r="B363" s="186" t="s">
        <v>656</v>
      </c>
      <c r="C363" s="196" t="s">
        <v>657</v>
      </c>
      <c r="D363" s="187" t="s">
        <v>156</v>
      </c>
      <c r="E363" s="188">
        <v>1</v>
      </c>
      <c r="F363" s="189"/>
      <c r="G363" s="190">
        <f t="shared" si="63"/>
        <v>0</v>
      </c>
      <c r="H363" s="189"/>
      <c r="I363" s="190">
        <f t="shared" si="64"/>
        <v>0</v>
      </c>
      <c r="J363" s="189"/>
      <c r="K363" s="190">
        <f t="shared" si="65"/>
        <v>0</v>
      </c>
      <c r="L363" s="190">
        <v>12</v>
      </c>
      <c r="M363" s="190">
        <f t="shared" si="66"/>
        <v>0</v>
      </c>
      <c r="N363" s="188">
        <v>2.63E-2</v>
      </c>
      <c r="O363" s="188">
        <f t="shared" si="67"/>
        <v>0.03</v>
      </c>
      <c r="P363" s="188">
        <v>0</v>
      </c>
      <c r="Q363" s="188">
        <f t="shared" si="68"/>
        <v>0</v>
      </c>
      <c r="R363" s="190"/>
      <c r="S363" s="190" t="s">
        <v>210</v>
      </c>
      <c r="T363" s="191" t="s">
        <v>218</v>
      </c>
      <c r="U363" s="165">
        <v>0</v>
      </c>
      <c r="V363" s="165">
        <f t="shared" si="69"/>
        <v>0</v>
      </c>
      <c r="W363" s="165"/>
      <c r="X363" s="165" t="s">
        <v>377</v>
      </c>
      <c r="Y363" s="154"/>
      <c r="Z363" s="154"/>
      <c r="AA363" s="154"/>
      <c r="AB363" s="154"/>
      <c r="AC363" s="154"/>
      <c r="AD363" s="154"/>
      <c r="AE363" s="154"/>
      <c r="AF363" s="154"/>
      <c r="AG363" s="154" t="s">
        <v>378</v>
      </c>
      <c r="AH363" s="154"/>
      <c r="AI363" s="154"/>
      <c r="AJ363" s="154"/>
      <c r="AK363" s="154"/>
      <c r="AL363" s="154"/>
      <c r="AM363" s="154"/>
      <c r="AN363" s="154"/>
      <c r="AO363" s="154"/>
      <c r="AP363" s="154"/>
      <c r="AQ363" s="154"/>
      <c r="AR363" s="154"/>
      <c r="AS363" s="154"/>
      <c r="AT363" s="154"/>
      <c r="AU363" s="154"/>
      <c r="AV363" s="154"/>
      <c r="AW363" s="154"/>
      <c r="AX363" s="154"/>
      <c r="AY363" s="154"/>
      <c r="AZ363" s="154"/>
      <c r="BA363" s="154"/>
      <c r="BB363" s="154"/>
      <c r="BC363" s="154"/>
      <c r="BD363" s="154"/>
      <c r="BE363" s="154"/>
      <c r="BF363" s="154"/>
      <c r="BG363" s="154"/>
      <c r="BH363" s="154"/>
    </row>
    <row r="364" spans="1:60" ht="22.5" outlineLevel="1" x14ac:dyDescent="0.2">
      <c r="A364" s="185">
        <v>176</v>
      </c>
      <c r="B364" s="186" t="s">
        <v>658</v>
      </c>
      <c r="C364" s="196" t="s">
        <v>659</v>
      </c>
      <c r="D364" s="187" t="s">
        <v>156</v>
      </c>
      <c r="E364" s="188">
        <v>2</v>
      </c>
      <c r="F364" s="189"/>
      <c r="G364" s="190">
        <f t="shared" si="63"/>
        <v>0</v>
      </c>
      <c r="H364" s="189"/>
      <c r="I364" s="190">
        <f t="shared" si="64"/>
        <v>0</v>
      </c>
      <c r="J364" s="189"/>
      <c r="K364" s="190">
        <f t="shared" si="65"/>
        <v>0</v>
      </c>
      <c r="L364" s="190">
        <v>12</v>
      </c>
      <c r="M364" s="190">
        <f t="shared" si="66"/>
        <v>0</v>
      </c>
      <c r="N364" s="188">
        <v>1.8000000000000001E-4</v>
      </c>
      <c r="O364" s="188">
        <f t="shared" si="67"/>
        <v>0</v>
      </c>
      <c r="P364" s="188">
        <v>0</v>
      </c>
      <c r="Q364" s="188">
        <f t="shared" si="68"/>
        <v>0</v>
      </c>
      <c r="R364" s="190" t="s">
        <v>381</v>
      </c>
      <c r="S364" s="190" t="s">
        <v>158</v>
      </c>
      <c r="T364" s="191" t="s">
        <v>158</v>
      </c>
      <c r="U364" s="165">
        <v>0</v>
      </c>
      <c r="V364" s="165">
        <f t="shared" si="69"/>
        <v>0</v>
      </c>
      <c r="W364" s="165"/>
      <c r="X364" s="165" t="s">
        <v>377</v>
      </c>
      <c r="Y364" s="154"/>
      <c r="Z364" s="154"/>
      <c r="AA364" s="154"/>
      <c r="AB364" s="154"/>
      <c r="AC364" s="154"/>
      <c r="AD364" s="154"/>
      <c r="AE364" s="154"/>
      <c r="AF364" s="154"/>
      <c r="AG364" s="154" t="s">
        <v>378</v>
      </c>
      <c r="AH364" s="154"/>
      <c r="AI364" s="154"/>
      <c r="AJ364" s="154"/>
      <c r="AK364" s="154"/>
      <c r="AL364" s="154"/>
      <c r="AM364" s="154"/>
      <c r="AN364" s="154"/>
      <c r="AO364" s="154"/>
      <c r="AP364" s="154"/>
      <c r="AQ364" s="154"/>
      <c r="AR364" s="154"/>
      <c r="AS364" s="154"/>
      <c r="AT364" s="154"/>
      <c r="AU364" s="154"/>
      <c r="AV364" s="154"/>
      <c r="AW364" s="154"/>
      <c r="AX364" s="154"/>
      <c r="AY364" s="154"/>
      <c r="AZ364" s="154"/>
      <c r="BA364" s="154"/>
      <c r="BB364" s="154"/>
      <c r="BC364" s="154"/>
      <c r="BD364" s="154"/>
      <c r="BE364" s="154"/>
      <c r="BF364" s="154"/>
      <c r="BG364" s="154"/>
      <c r="BH364" s="154"/>
    </row>
    <row r="365" spans="1:60" ht="22.5" outlineLevel="1" x14ac:dyDescent="0.2">
      <c r="A365" s="185">
        <v>177</v>
      </c>
      <c r="B365" s="186" t="s">
        <v>660</v>
      </c>
      <c r="C365" s="196" t="s">
        <v>661</v>
      </c>
      <c r="D365" s="187" t="s">
        <v>156</v>
      </c>
      <c r="E365" s="188">
        <v>3</v>
      </c>
      <c r="F365" s="189"/>
      <c r="G365" s="190">
        <f t="shared" si="63"/>
        <v>0</v>
      </c>
      <c r="H365" s="189"/>
      <c r="I365" s="190">
        <f t="shared" si="64"/>
        <v>0</v>
      </c>
      <c r="J365" s="189"/>
      <c r="K365" s="190">
        <f t="shared" si="65"/>
        <v>0</v>
      </c>
      <c r="L365" s="190">
        <v>12</v>
      </c>
      <c r="M365" s="190">
        <f t="shared" si="66"/>
        <v>0</v>
      </c>
      <c r="N365" s="188">
        <v>1.8000000000000001E-4</v>
      </c>
      <c r="O365" s="188">
        <f t="shared" si="67"/>
        <v>0</v>
      </c>
      <c r="P365" s="188">
        <v>0</v>
      </c>
      <c r="Q365" s="188">
        <f t="shared" si="68"/>
        <v>0</v>
      </c>
      <c r="R365" s="190" t="s">
        <v>381</v>
      </c>
      <c r="S365" s="190" t="s">
        <v>158</v>
      </c>
      <c r="T365" s="191" t="s">
        <v>158</v>
      </c>
      <c r="U365" s="165">
        <v>0</v>
      </c>
      <c r="V365" s="165">
        <f t="shared" si="69"/>
        <v>0</v>
      </c>
      <c r="W365" s="165"/>
      <c r="X365" s="165" t="s">
        <v>377</v>
      </c>
      <c r="Y365" s="154"/>
      <c r="Z365" s="154"/>
      <c r="AA365" s="154"/>
      <c r="AB365" s="154"/>
      <c r="AC365" s="154"/>
      <c r="AD365" s="154"/>
      <c r="AE365" s="154"/>
      <c r="AF365" s="154"/>
      <c r="AG365" s="154" t="s">
        <v>378</v>
      </c>
      <c r="AH365" s="154"/>
      <c r="AI365" s="154"/>
      <c r="AJ365" s="154"/>
      <c r="AK365" s="154"/>
      <c r="AL365" s="154"/>
      <c r="AM365" s="154"/>
      <c r="AN365" s="154"/>
      <c r="AO365" s="154"/>
      <c r="AP365" s="154"/>
      <c r="AQ365" s="154"/>
      <c r="AR365" s="154"/>
      <c r="AS365" s="154"/>
      <c r="AT365" s="154"/>
      <c r="AU365" s="154"/>
      <c r="AV365" s="154"/>
      <c r="AW365" s="154"/>
      <c r="AX365" s="154"/>
      <c r="AY365" s="154"/>
      <c r="AZ365" s="154"/>
      <c r="BA365" s="154"/>
      <c r="BB365" s="154"/>
      <c r="BC365" s="154"/>
      <c r="BD365" s="154"/>
      <c r="BE365" s="154"/>
      <c r="BF365" s="154"/>
      <c r="BG365" s="154"/>
      <c r="BH365" s="154"/>
    </row>
    <row r="366" spans="1:60" ht="22.5" outlineLevel="1" x14ac:dyDescent="0.2">
      <c r="A366" s="185">
        <v>178</v>
      </c>
      <c r="B366" s="186" t="s">
        <v>662</v>
      </c>
      <c r="C366" s="196" t="s">
        <v>663</v>
      </c>
      <c r="D366" s="187" t="s">
        <v>156</v>
      </c>
      <c r="E366" s="188">
        <v>3</v>
      </c>
      <c r="F366" s="189"/>
      <c r="G366" s="190">
        <f t="shared" si="63"/>
        <v>0</v>
      </c>
      <c r="H366" s="189"/>
      <c r="I366" s="190">
        <f t="shared" si="64"/>
        <v>0</v>
      </c>
      <c r="J366" s="189"/>
      <c r="K366" s="190">
        <f t="shared" si="65"/>
        <v>0</v>
      </c>
      <c r="L366" s="190">
        <v>12</v>
      </c>
      <c r="M366" s="190">
        <f t="shared" si="66"/>
        <v>0</v>
      </c>
      <c r="N366" s="188">
        <v>1.8000000000000001E-4</v>
      </c>
      <c r="O366" s="188">
        <f t="shared" si="67"/>
        <v>0</v>
      </c>
      <c r="P366" s="188">
        <v>0</v>
      </c>
      <c r="Q366" s="188">
        <f t="shared" si="68"/>
        <v>0</v>
      </c>
      <c r="R366" s="190" t="s">
        <v>381</v>
      </c>
      <c r="S366" s="190" t="s">
        <v>158</v>
      </c>
      <c r="T366" s="191" t="s">
        <v>158</v>
      </c>
      <c r="U366" s="165">
        <v>0</v>
      </c>
      <c r="V366" s="165">
        <f t="shared" si="69"/>
        <v>0</v>
      </c>
      <c r="W366" s="165"/>
      <c r="X366" s="165" t="s">
        <v>377</v>
      </c>
      <c r="Y366" s="154"/>
      <c r="Z366" s="154"/>
      <c r="AA366" s="154"/>
      <c r="AB366" s="154"/>
      <c r="AC366" s="154"/>
      <c r="AD366" s="154"/>
      <c r="AE366" s="154"/>
      <c r="AF366" s="154"/>
      <c r="AG366" s="154" t="s">
        <v>378</v>
      </c>
      <c r="AH366" s="154"/>
      <c r="AI366" s="154"/>
      <c r="AJ366" s="154"/>
      <c r="AK366" s="154"/>
      <c r="AL366" s="154"/>
      <c r="AM366" s="154"/>
      <c r="AN366" s="154"/>
      <c r="AO366" s="154"/>
      <c r="AP366" s="154"/>
      <c r="AQ366" s="154"/>
      <c r="AR366" s="154"/>
      <c r="AS366" s="154"/>
      <c r="AT366" s="154"/>
      <c r="AU366" s="154"/>
      <c r="AV366" s="154"/>
      <c r="AW366" s="154"/>
      <c r="AX366" s="154"/>
      <c r="AY366" s="154"/>
      <c r="AZ366" s="154"/>
      <c r="BA366" s="154"/>
      <c r="BB366" s="154"/>
      <c r="BC366" s="154"/>
      <c r="BD366" s="154"/>
      <c r="BE366" s="154"/>
      <c r="BF366" s="154"/>
      <c r="BG366" s="154"/>
      <c r="BH366" s="154"/>
    </row>
    <row r="367" spans="1:60" ht="22.5" outlineLevel="1" x14ac:dyDescent="0.2">
      <c r="A367" s="185">
        <v>179</v>
      </c>
      <c r="B367" s="186" t="s">
        <v>664</v>
      </c>
      <c r="C367" s="196" t="s">
        <v>665</v>
      </c>
      <c r="D367" s="187" t="s">
        <v>156</v>
      </c>
      <c r="E367" s="188">
        <v>2</v>
      </c>
      <c r="F367" s="189"/>
      <c r="G367" s="190">
        <f t="shared" si="63"/>
        <v>0</v>
      </c>
      <c r="H367" s="189"/>
      <c r="I367" s="190">
        <f t="shared" si="64"/>
        <v>0</v>
      </c>
      <c r="J367" s="189"/>
      <c r="K367" s="190">
        <f t="shared" si="65"/>
        <v>0</v>
      </c>
      <c r="L367" s="190">
        <v>12</v>
      </c>
      <c r="M367" s="190">
        <f t="shared" si="66"/>
        <v>0</v>
      </c>
      <c r="N367" s="188">
        <v>4.0000000000000002E-4</v>
      </c>
      <c r="O367" s="188">
        <f t="shared" si="67"/>
        <v>0</v>
      </c>
      <c r="P367" s="188">
        <v>0</v>
      </c>
      <c r="Q367" s="188">
        <f t="shared" si="68"/>
        <v>0</v>
      </c>
      <c r="R367" s="190" t="s">
        <v>381</v>
      </c>
      <c r="S367" s="190" t="s">
        <v>158</v>
      </c>
      <c r="T367" s="191" t="s">
        <v>158</v>
      </c>
      <c r="U367" s="165">
        <v>0</v>
      </c>
      <c r="V367" s="165">
        <f t="shared" si="69"/>
        <v>0</v>
      </c>
      <c r="W367" s="165"/>
      <c r="X367" s="165" t="s">
        <v>377</v>
      </c>
      <c r="Y367" s="154"/>
      <c r="Z367" s="154"/>
      <c r="AA367" s="154"/>
      <c r="AB367" s="154"/>
      <c r="AC367" s="154"/>
      <c r="AD367" s="154"/>
      <c r="AE367" s="154"/>
      <c r="AF367" s="154"/>
      <c r="AG367" s="154" t="s">
        <v>378</v>
      </c>
      <c r="AH367" s="154"/>
      <c r="AI367" s="154"/>
      <c r="AJ367" s="154"/>
      <c r="AK367" s="154"/>
      <c r="AL367" s="154"/>
      <c r="AM367" s="154"/>
      <c r="AN367" s="154"/>
      <c r="AO367" s="154"/>
      <c r="AP367" s="154"/>
      <c r="AQ367" s="154"/>
      <c r="AR367" s="154"/>
      <c r="AS367" s="154"/>
      <c r="AT367" s="154"/>
      <c r="AU367" s="154"/>
      <c r="AV367" s="154"/>
      <c r="AW367" s="154"/>
      <c r="AX367" s="154"/>
      <c r="AY367" s="154"/>
      <c r="AZ367" s="154"/>
      <c r="BA367" s="154"/>
      <c r="BB367" s="154"/>
      <c r="BC367" s="154"/>
      <c r="BD367" s="154"/>
      <c r="BE367" s="154"/>
      <c r="BF367" s="154"/>
      <c r="BG367" s="154"/>
      <c r="BH367" s="154"/>
    </row>
    <row r="368" spans="1:60" ht="22.5" outlineLevel="1" x14ac:dyDescent="0.2">
      <c r="A368" s="185">
        <v>180</v>
      </c>
      <c r="B368" s="186" t="s">
        <v>666</v>
      </c>
      <c r="C368" s="196" t="s">
        <v>667</v>
      </c>
      <c r="D368" s="187" t="s">
        <v>156</v>
      </c>
      <c r="E368" s="188">
        <v>1</v>
      </c>
      <c r="F368" s="189"/>
      <c r="G368" s="190">
        <f t="shared" si="63"/>
        <v>0</v>
      </c>
      <c r="H368" s="189"/>
      <c r="I368" s="190">
        <f t="shared" si="64"/>
        <v>0</v>
      </c>
      <c r="J368" s="189"/>
      <c r="K368" s="190">
        <f t="shared" si="65"/>
        <v>0</v>
      </c>
      <c r="L368" s="190">
        <v>12</v>
      </c>
      <c r="M368" s="190">
        <f t="shared" si="66"/>
        <v>0</v>
      </c>
      <c r="N368" s="188">
        <v>5.0000000000000001E-4</v>
      </c>
      <c r="O368" s="188">
        <f t="shared" si="67"/>
        <v>0</v>
      </c>
      <c r="P368" s="188">
        <v>0</v>
      </c>
      <c r="Q368" s="188">
        <f t="shared" si="68"/>
        <v>0</v>
      </c>
      <c r="R368" s="190" t="s">
        <v>381</v>
      </c>
      <c r="S368" s="190" t="s">
        <v>158</v>
      </c>
      <c r="T368" s="191" t="s">
        <v>158</v>
      </c>
      <c r="U368" s="165">
        <v>0</v>
      </c>
      <c r="V368" s="165">
        <f t="shared" si="69"/>
        <v>0</v>
      </c>
      <c r="W368" s="165"/>
      <c r="X368" s="165" t="s">
        <v>377</v>
      </c>
      <c r="Y368" s="154"/>
      <c r="Z368" s="154"/>
      <c r="AA368" s="154"/>
      <c r="AB368" s="154"/>
      <c r="AC368" s="154"/>
      <c r="AD368" s="154"/>
      <c r="AE368" s="154"/>
      <c r="AF368" s="154"/>
      <c r="AG368" s="154" t="s">
        <v>388</v>
      </c>
      <c r="AH368" s="154"/>
      <c r="AI368" s="154"/>
      <c r="AJ368" s="154"/>
      <c r="AK368" s="154"/>
      <c r="AL368" s="154"/>
      <c r="AM368" s="154"/>
      <c r="AN368" s="154"/>
      <c r="AO368" s="154"/>
      <c r="AP368" s="154"/>
      <c r="AQ368" s="154"/>
      <c r="AR368" s="154"/>
      <c r="AS368" s="154"/>
      <c r="AT368" s="154"/>
      <c r="AU368" s="154"/>
      <c r="AV368" s="154"/>
      <c r="AW368" s="154"/>
      <c r="AX368" s="154"/>
      <c r="AY368" s="154"/>
      <c r="AZ368" s="154"/>
      <c r="BA368" s="154"/>
      <c r="BB368" s="154"/>
      <c r="BC368" s="154"/>
      <c r="BD368" s="154"/>
      <c r="BE368" s="154"/>
      <c r="BF368" s="154"/>
      <c r="BG368" s="154"/>
      <c r="BH368" s="154"/>
    </row>
    <row r="369" spans="1:60" outlineLevel="1" x14ac:dyDescent="0.2">
      <c r="A369" s="185">
        <v>181</v>
      </c>
      <c r="B369" s="186" t="s">
        <v>668</v>
      </c>
      <c r="C369" s="196" t="s">
        <v>669</v>
      </c>
      <c r="D369" s="187" t="s">
        <v>544</v>
      </c>
      <c r="E369" s="188">
        <v>5</v>
      </c>
      <c r="F369" s="189"/>
      <c r="G369" s="190">
        <f t="shared" si="63"/>
        <v>0</v>
      </c>
      <c r="H369" s="189"/>
      <c r="I369" s="190">
        <f t="shared" si="64"/>
        <v>0</v>
      </c>
      <c r="J369" s="189"/>
      <c r="K369" s="190">
        <f t="shared" si="65"/>
        <v>0</v>
      </c>
      <c r="L369" s="190">
        <v>12</v>
      </c>
      <c r="M369" s="190">
        <f t="shared" si="66"/>
        <v>0</v>
      </c>
      <c r="N369" s="188">
        <v>1</v>
      </c>
      <c r="O369" s="188">
        <f t="shared" si="67"/>
        <v>5</v>
      </c>
      <c r="P369" s="188">
        <v>0</v>
      </c>
      <c r="Q369" s="188">
        <f t="shared" si="68"/>
        <v>0</v>
      </c>
      <c r="R369" s="190" t="s">
        <v>381</v>
      </c>
      <c r="S369" s="190" t="s">
        <v>158</v>
      </c>
      <c r="T369" s="191" t="s">
        <v>218</v>
      </c>
      <c r="U369" s="165">
        <v>0</v>
      </c>
      <c r="V369" s="165">
        <f t="shared" si="69"/>
        <v>0</v>
      </c>
      <c r="W369" s="165"/>
      <c r="X369" s="165" t="s">
        <v>377</v>
      </c>
      <c r="Y369" s="154"/>
      <c r="Z369" s="154"/>
      <c r="AA369" s="154"/>
      <c r="AB369" s="154"/>
      <c r="AC369" s="154"/>
      <c r="AD369" s="154"/>
      <c r="AE369" s="154"/>
      <c r="AF369" s="154"/>
      <c r="AG369" s="154" t="s">
        <v>378</v>
      </c>
      <c r="AH369" s="154"/>
      <c r="AI369" s="154"/>
      <c r="AJ369" s="154"/>
      <c r="AK369" s="154"/>
      <c r="AL369" s="154"/>
      <c r="AM369" s="154"/>
      <c r="AN369" s="154"/>
      <c r="AO369" s="154"/>
      <c r="AP369" s="154"/>
      <c r="AQ369" s="154"/>
      <c r="AR369" s="154"/>
      <c r="AS369" s="154"/>
      <c r="AT369" s="154"/>
      <c r="AU369" s="154"/>
      <c r="AV369" s="154"/>
      <c r="AW369" s="154"/>
      <c r="AX369" s="154"/>
      <c r="AY369" s="154"/>
      <c r="AZ369" s="154"/>
      <c r="BA369" s="154"/>
      <c r="BB369" s="154"/>
      <c r="BC369" s="154"/>
      <c r="BD369" s="154"/>
      <c r="BE369" s="154"/>
      <c r="BF369" s="154"/>
      <c r="BG369" s="154"/>
      <c r="BH369" s="154"/>
    </row>
    <row r="370" spans="1:60" x14ac:dyDescent="0.2">
      <c r="A370" s="170" t="s">
        <v>152</v>
      </c>
      <c r="B370" s="171" t="s">
        <v>121</v>
      </c>
      <c r="C370" s="193" t="s">
        <v>122</v>
      </c>
      <c r="D370" s="172"/>
      <c r="E370" s="173"/>
      <c r="F370" s="174"/>
      <c r="G370" s="174">
        <f>SUMIF(AG371:AG384,"&lt;&gt;NOR",G371:G384)</f>
        <v>0</v>
      </c>
      <c r="H370" s="174"/>
      <c r="I370" s="174">
        <f>SUM(I371:I384)</f>
        <v>0</v>
      </c>
      <c r="J370" s="174"/>
      <c r="K370" s="174">
        <f>SUM(K371:K384)</f>
        <v>0</v>
      </c>
      <c r="L370" s="174"/>
      <c r="M370" s="174">
        <f>SUM(M371:M384)</f>
        <v>0</v>
      </c>
      <c r="N370" s="173"/>
      <c r="O370" s="173">
        <f>SUM(O371:O384)</f>
        <v>0</v>
      </c>
      <c r="P370" s="173"/>
      <c r="Q370" s="173">
        <f>SUM(Q371:Q384)</f>
        <v>0</v>
      </c>
      <c r="R370" s="174"/>
      <c r="S370" s="174"/>
      <c r="T370" s="175"/>
      <c r="U370" s="169"/>
      <c r="V370" s="169">
        <f>SUM(V371:V384)</f>
        <v>16.11</v>
      </c>
      <c r="W370" s="169"/>
      <c r="X370" s="169"/>
      <c r="AG370" t="s">
        <v>153</v>
      </c>
    </row>
    <row r="371" spans="1:60" outlineLevel="1" x14ac:dyDescent="0.2">
      <c r="A371" s="185">
        <v>182</v>
      </c>
      <c r="B371" s="186" t="s">
        <v>670</v>
      </c>
      <c r="C371" s="196" t="s">
        <v>671</v>
      </c>
      <c r="D371" s="187" t="s">
        <v>232</v>
      </c>
      <c r="E371" s="188">
        <v>5</v>
      </c>
      <c r="F371" s="189"/>
      <c r="G371" s="190">
        <f>ROUND(E371*F371,2)</f>
        <v>0</v>
      </c>
      <c r="H371" s="189"/>
      <c r="I371" s="190">
        <f>ROUND(E371*H371,2)</f>
        <v>0</v>
      </c>
      <c r="J371" s="189"/>
      <c r="K371" s="190">
        <f>ROUND(E371*J371,2)</f>
        <v>0</v>
      </c>
      <c r="L371" s="190">
        <v>12</v>
      </c>
      <c r="M371" s="190">
        <f>G371*(1+L371/100)</f>
        <v>0</v>
      </c>
      <c r="N371" s="188">
        <v>0</v>
      </c>
      <c r="O371" s="188">
        <f>ROUND(E371*N371,2)</f>
        <v>0</v>
      </c>
      <c r="P371" s="188">
        <v>0</v>
      </c>
      <c r="Q371" s="188">
        <f>ROUND(E371*P371,2)</f>
        <v>0</v>
      </c>
      <c r="R371" s="190" t="s">
        <v>240</v>
      </c>
      <c r="S371" s="190" t="s">
        <v>158</v>
      </c>
      <c r="T371" s="191" t="s">
        <v>158</v>
      </c>
      <c r="U371" s="165">
        <v>0</v>
      </c>
      <c r="V371" s="165">
        <f>ROUND(E371*U371,2)</f>
        <v>0</v>
      </c>
      <c r="W371" s="165"/>
      <c r="X371" s="165" t="s">
        <v>159</v>
      </c>
      <c r="Y371" s="154"/>
      <c r="Z371" s="154"/>
      <c r="AA371" s="154"/>
      <c r="AB371" s="154"/>
      <c r="AC371" s="154"/>
      <c r="AD371" s="154"/>
      <c r="AE371" s="154"/>
      <c r="AF371" s="154"/>
      <c r="AG371" s="154" t="s">
        <v>597</v>
      </c>
      <c r="AH371" s="154"/>
      <c r="AI371" s="154"/>
      <c r="AJ371" s="154"/>
      <c r="AK371" s="154"/>
      <c r="AL371" s="154"/>
      <c r="AM371" s="154"/>
      <c r="AN371" s="154"/>
      <c r="AO371" s="154"/>
      <c r="AP371" s="154"/>
      <c r="AQ371" s="154"/>
      <c r="AR371" s="154"/>
      <c r="AS371" s="154"/>
      <c r="AT371" s="154"/>
      <c r="AU371" s="154"/>
      <c r="AV371" s="154"/>
      <c r="AW371" s="154"/>
      <c r="AX371" s="154"/>
      <c r="AY371" s="154"/>
      <c r="AZ371" s="154"/>
      <c r="BA371" s="154"/>
      <c r="BB371" s="154"/>
      <c r="BC371" s="154"/>
      <c r="BD371" s="154"/>
      <c r="BE371" s="154"/>
      <c r="BF371" s="154"/>
      <c r="BG371" s="154"/>
      <c r="BH371" s="154"/>
    </row>
    <row r="372" spans="1:60" ht="22.5" outlineLevel="1" x14ac:dyDescent="0.2">
      <c r="A372" s="177">
        <v>183</v>
      </c>
      <c r="B372" s="178" t="s">
        <v>672</v>
      </c>
      <c r="C372" s="194" t="s">
        <v>673</v>
      </c>
      <c r="D372" s="179" t="s">
        <v>282</v>
      </c>
      <c r="E372" s="180">
        <v>4.0994700000000002</v>
      </c>
      <c r="F372" s="181"/>
      <c r="G372" s="182">
        <f>ROUND(E372*F372,2)</f>
        <v>0</v>
      </c>
      <c r="H372" s="181"/>
      <c r="I372" s="182">
        <f>ROUND(E372*H372,2)</f>
        <v>0</v>
      </c>
      <c r="J372" s="181"/>
      <c r="K372" s="182">
        <f>ROUND(E372*J372,2)</f>
        <v>0</v>
      </c>
      <c r="L372" s="182">
        <v>12</v>
      </c>
      <c r="M372" s="182">
        <f>G372*(1+L372/100)</f>
        <v>0</v>
      </c>
      <c r="N372" s="180">
        <v>0</v>
      </c>
      <c r="O372" s="180">
        <f>ROUND(E372*N372,2)</f>
        <v>0</v>
      </c>
      <c r="P372" s="180">
        <v>0</v>
      </c>
      <c r="Q372" s="180">
        <f>ROUND(E372*P372,2)</f>
        <v>0</v>
      </c>
      <c r="R372" s="182" t="s">
        <v>674</v>
      </c>
      <c r="S372" s="182" t="s">
        <v>158</v>
      </c>
      <c r="T372" s="183" t="s">
        <v>158</v>
      </c>
      <c r="U372" s="165">
        <v>0.27700000000000002</v>
      </c>
      <c r="V372" s="165">
        <f>ROUND(E372*U372,2)</f>
        <v>1.1399999999999999</v>
      </c>
      <c r="W372" s="165"/>
      <c r="X372" s="165" t="s">
        <v>675</v>
      </c>
      <c r="Y372" s="154"/>
      <c r="Z372" s="154"/>
      <c r="AA372" s="154"/>
      <c r="AB372" s="154"/>
      <c r="AC372" s="154"/>
      <c r="AD372" s="154"/>
      <c r="AE372" s="154"/>
      <c r="AF372" s="154"/>
      <c r="AG372" s="154" t="s">
        <v>676</v>
      </c>
      <c r="AH372" s="154"/>
      <c r="AI372" s="154"/>
      <c r="AJ372" s="154"/>
      <c r="AK372" s="154"/>
      <c r="AL372" s="154"/>
      <c r="AM372" s="154"/>
      <c r="AN372" s="154"/>
      <c r="AO372" s="154"/>
      <c r="AP372" s="154"/>
      <c r="AQ372" s="154"/>
      <c r="AR372" s="154"/>
      <c r="AS372" s="154"/>
      <c r="AT372" s="154"/>
      <c r="AU372" s="154"/>
      <c r="AV372" s="154"/>
      <c r="AW372" s="154"/>
      <c r="AX372" s="154"/>
      <c r="AY372" s="154"/>
      <c r="AZ372" s="154"/>
      <c r="BA372" s="154"/>
      <c r="BB372" s="154"/>
      <c r="BC372" s="154"/>
      <c r="BD372" s="154"/>
      <c r="BE372" s="154"/>
      <c r="BF372" s="154"/>
      <c r="BG372" s="154"/>
      <c r="BH372" s="154"/>
    </row>
    <row r="373" spans="1:60" outlineLevel="1" x14ac:dyDescent="0.2">
      <c r="A373" s="161"/>
      <c r="B373" s="162"/>
      <c r="C373" s="261" t="s">
        <v>677</v>
      </c>
      <c r="D373" s="262"/>
      <c r="E373" s="262"/>
      <c r="F373" s="262"/>
      <c r="G373" s="262"/>
      <c r="H373" s="165"/>
      <c r="I373" s="165"/>
      <c r="J373" s="165"/>
      <c r="K373" s="165"/>
      <c r="L373" s="165"/>
      <c r="M373" s="165"/>
      <c r="N373" s="164"/>
      <c r="O373" s="164"/>
      <c r="P373" s="164"/>
      <c r="Q373" s="164"/>
      <c r="R373" s="165"/>
      <c r="S373" s="165"/>
      <c r="T373" s="165"/>
      <c r="U373" s="165"/>
      <c r="V373" s="165"/>
      <c r="W373" s="165"/>
      <c r="X373" s="165"/>
      <c r="Y373" s="154"/>
      <c r="Z373" s="154"/>
      <c r="AA373" s="154"/>
      <c r="AB373" s="154"/>
      <c r="AC373" s="154"/>
      <c r="AD373" s="154"/>
      <c r="AE373" s="154"/>
      <c r="AF373" s="154"/>
      <c r="AG373" s="154" t="s">
        <v>162</v>
      </c>
      <c r="AH373" s="154"/>
      <c r="AI373" s="154"/>
      <c r="AJ373" s="154"/>
      <c r="AK373" s="154"/>
      <c r="AL373" s="154"/>
      <c r="AM373" s="154"/>
      <c r="AN373" s="154"/>
      <c r="AO373" s="154"/>
      <c r="AP373" s="154"/>
      <c r="AQ373" s="154"/>
      <c r="AR373" s="154"/>
      <c r="AS373" s="154"/>
      <c r="AT373" s="154"/>
      <c r="AU373" s="154"/>
      <c r="AV373" s="154"/>
      <c r="AW373" s="154"/>
      <c r="AX373" s="154"/>
      <c r="AY373" s="154"/>
      <c r="AZ373" s="154"/>
      <c r="BA373" s="154"/>
      <c r="BB373" s="154"/>
      <c r="BC373" s="154"/>
      <c r="BD373" s="154"/>
      <c r="BE373" s="154"/>
      <c r="BF373" s="154"/>
      <c r="BG373" s="154"/>
      <c r="BH373" s="154"/>
    </row>
    <row r="374" spans="1:60" outlineLevel="1" x14ac:dyDescent="0.2">
      <c r="A374" s="161"/>
      <c r="B374" s="162"/>
      <c r="C374" s="257" t="s">
        <v>678</v>
      </c>
      <c r="D374" s="258"/>
      <c r="E374" s="258"/>
      <c r="F374" s="258"/>
      <c r="G374" s="258"/>
      <c r="H374" s="165"/>
      <c r="I374" s="165"/>
      <c r="J374" s="165"/>
      <c r="K374" s="165"/>
      <c r="L374" s="165"/>
      <c r="M374" s="165"/>
      <c r="N374" s="164"/>
      <c r="O374" s="164"/>
      <c r="P374" s="164"/>
      <c r="Q374" s="164"/>
      <c r="R374" s="165"/>
      <c r="S374" s="165"/>
      <c r="T374" s="165"/>
      <c r="U374" s="165"/>
      <c r="V374" s="165"/>
      <c r="W374" s="165"/>
      <c r="X374" s="165"/>
      <c r="Y374" s="154"/>
      <c r="Z374" s="154"/>
      <c r="AA374" s="154"/>
      <c r="AB374" s="154"/>
      <c r="AC374" s="154"/>
      <c r="AD374" s="154"/>
      <c r="AE374" s="154"/>
      <c r="AF374" s="154"/>
      <c r="AG374" s="154" t="s">
        <v>174</v>
      </c>
      <c r="AH374" s="154"/>
      <c r="AI374" s="154"/>
      <c r="AJ374" s="154"/>
      <c r="AK374" s="154"/>
      <c r="AL374" s="154"/>
      <c r="AM374" s="154"/>
      <c r="AN374" s="154"/>
      <c r="AO374" s="154"/>
      <c r="AP374" s="154"/>
      <c r="AQ374" s="154"/>
      <c r="AR374" s="154"/>
      <c r="AS374" s="154"/>
      <c r="AT374" s="154"/>
      <c r="AU374" s="154"/>
      <c r="AV374" s="154"/>
      <c r="AW374" s="154"/>
      <c r="AX374" s="154"/>
      <c r="AY374" s="154"/>
      <c r="AZ374" s="154"/>
      <c r="BA374" s="154"/>
      <c r="BB374" s="154"/>
      <c r="BC374" s="154"/>
      <c r="BD374" s="154"/>
      <c r="BE374" s="154"/>
      <c r="BF374" s="154"/>
      <c r="BG374" s="154"/>
      <c r="BH374" s="154"/>
    </row>
    <row r="375" spans="1:60" outlineLevel="1" x14ac:dyDescent="0.2">
      <c r="A375" s="161"/>
      <c r="B375" s="162"/>
      <c r="C375" s="257" t="s">
        <v>679</v>
      </c>
      <c r="D375" s="258"/>
      <c r="E375" s="258"/>
      <c r="F375" s="258"/>
      <c r="G375" s="258"/>
      <c r="H375" s="165"/>
      <c r="I375" s="165"/>
      <c r="J375" s="165"/>
      <c r="K375" s="165"/>
      <c r="L375" s="165"/>
      <c r="M375" s="165"/>
      <c r="N375" s="164"/>
      <c r="O375" s="164"/>
      <c r="P375" s="164"/>
      <c r="Q375" s="164"/>
      <c r="R375" s="165"/>
      <c r="S375" s="165"/>
      <c r="T375" s="165"/>
      <c r="U375" s="165"/>
      <c r="V375" s="165"/>
      <c r="W375" s="165"/>
      <c r="X375" s="165"/>
      <c r="Y375" s="154"/>
      <c r="Z375" s="154"/>
      <c r="AA375" s="154"/>
      <c r="AB375" s="154"/>
      <c r="AC375" s="154"/>
      <c r="AD375" s="154"/>
      <c r="AE375" s="154"/>
      <c r="AF375" s="154"/>
      <c r="AG375" s="154" t="s">
        <v>174</v>
      </c>
      <c r="AH375" s="154"/>
      <c r="AI375" s="154"/>
      <c r="AJ375" s="154"/>
      <c r="AK375" s="154"/>
      <c r="AL375" s="154"/>
      <c r="AM375" s="154"/>
      <c r="AN375" s="154"/>
      <c r="AO375" s="154"/>
      <c r="AP375" s="154"/>
      <c r="AQ375" s="154"/>
      <c r="AR375" s="154"/>
      <c r="AS375" s="154"/>
      <c r="AT375" s="154"/>
      <c r="AU375" s="154"/>
      <c r="AV375" s="154"/>
      <c r="AW375" s="154"/>
      <c r="AX375" s="154"/>
      <c r="AY375" s="154"/>
      <c r="AZ375" s="154"/>
      <c r="BA375" s="154"/>
      <c r="BB375" s="154"/>
      <c r="BC375" s="154"/>
      <c r="BD375" s="154"/>
      <c r="BE375" s="154"/>
      <c r="BF375" s="154"/>
      <c r="BG375" s="154"/>
      <c r="BH375" s="154"/>
    </row>
    <row r="376" spans="1:60" ht="22.5" outlineLevel="1" x14ac:dyDescent="0.2">
      <c r="A376" s="161"/>
      <c r="B376" s="162"/>
      <c r="C376" s="257" t="s">
        <v>680</v>
      </c>
      <c r="D376" s="258"/>
      <c r="E376" s="258"/>
      <c r="F376" s="258"/>
      <c r="G376" s="258"/>
      <c r="H376" s="165"/>
      <c r="I376" s="165"/>
      <c r="J376" s="165"/>
      <c r="K376" s="165"/>
      <c r="L376" s="165"/>
      <c r="M376" s="165"/>
      <c r="N376" s="164"/>
      <c r="O376" s="164"/>
      <c r="P376" s="164"/>
      <c r="Q376" s="164"/>
      <c r="R376" s="165"/>
      <c r="S376" s="165"/>
      <c r="T376" s="165"/>
      <c r="U376" s="165"/>
      <c r="V376" s="165"/>
      <c r="W376" s="165"/>
      <c r="X376" s="165"/>
      <c r="Y376" s="154"/>
      <c r="Z376" s="154"/>
      <c r="AA376" s="154"/>
      <c r="AB376" s="154"/>
      <c r="AC376" s="154"/>
      <c r="AD376" s="154"/>
      <c r="AE376" s="154"/>
      <c r="AF376" s="154"/>
      <c r="AG376" s="154" t="s">
        <v>174</v>
      </c>
      <c r="AH376" s="154"/>
      <c r="AI376" s="154"/>
      <c r="AJ376" s="154"/>
      <c r="AK376" s="154"/>
      <c r="AL376" s="154"/>
      <c r="AM376" s="154"/>
      <c r="AN376" s="154"/>
      <c r="AO376" s="154"/>
      <c r="AP376" s="154"/>
      <c r="AQ376" s="154"/>
      <c r="AR376" s="154"/>
      <c r="AS376" s="154"/>
      <c r="AT376" s="154"/>
      <c r="AU376" s="154"/>
      <c r="AV376" s="154"/>
      <c r="AW376" s="154"/>
      <c r="AX376" s="154"/>
      <c r="AY376" s="154"/>
      <c r="AZ376" s="154"/>
      <c r="BA376" s="184" t="str">
        <f>C376</f>
        <v>- při vodorovné dopravě po vodě : vyložení na hromady na suchu nebo na přeložení na dopravní prostředek na suchu do 15 m vodorovně a současně do 4 m svisle,</v>
      </c>
      <c r="BB376" s="154"/>
      <c r="BC376" s="154"/>
      <c r="BD376" s="154"/>
      <c r="BE376" s="154"/>
      <c r="BF376" s="154"/>
      <c r="BG376" s="154"/>
      <c r="BH376" s="154"/>
    </row>
    <row r="377" spans="1:60" outlineLevel="1" x14ac:dyDescent="0.2">
      <c r="A377" s="161"/>
      <c r="B377" s="162"/>
      <c r="C377" s="257" t="s">
        <v>681</v>
      </c>
      <c r="D377" s="258"/>
      <c r="E377" s="258"/>
      <c r="F377" s="258"/>
      <c r="G377" s="258"/>
      <c r="H377" s="165"/>
      <c r="I377" s="165"/>
      <c r="J377" s="165"/>
      <c r="K377" s="165"/>
      <c r="L377" s="165"/>
      <c r="M377" s="165"/>
      <c r="N377" s="164"/>
      <c r="O377" s="164"/>
      <c r="P377" s="164"/>
      <c r="Q377" s="164"/>
      <c r="R377" s="165"/>
      <c r="S377" s="165"/>
      <c r="T377" s="165"/>
      <c r="U377" s="165"/>
      <c r="V377" s="165"/>
      <c r="W377" s="165"/>
      <c r="X377" s="165"/>
      <c r="Y377" s="154"/>
      <c r="Z377" s="154"/>
      <c r="AA377" s="154"/>
      <c r="AB377" s="154"/>
      <c r="AC377" s="154"/>
      <c r="AD377" s="154"/>
      <c r="AE377" s="154"/>
      <c r="AF377" s="154"/>
      <c r="AG377" s="154" t="s">
        <v>174</v>
      </c>
      <c r="AH377" s="154"/>
      <c r="AI377" s="154"/>
      <c r="AJ377" s="154"/>
      <c r="AK377" s="154"/>
      <c r="AL377" s="154"/>
      <c r="AM377" s="154"/>
      <c r="AN377" s="154"/>
      <c r="AO377" s="154"/>
      <c r="AP377" s="154"/>
      <c r="AQ377" s="154"/>
      <c r="AR377" s="154"/>
      <c r="AS377" s="154"/>
      <c r="AT377" s="154"/>
      <c r="AU377" s="154"/>
      <c r="AV377" s="154"/>
      <c r="AW377" s="154"/>
      <c r="AX377" s="154"/>
      <c r="AY377" s="154"/>
      <c r="AZ377" s="154"/>
      <c r="BA377" s="154"/>
      <c r="BB377" s="154"/>
      <c r="BC377" s="154"/>
      <c r="BD377" s="154"/>
      <c r="BE377" s="154"/>
      <c r="BF377" s="154"/>
      <c r="BG377" s="154"/>
      <c r="BH377" s="154"/>
    </row>
    <row r="378" spans="1:60" ht="22.5" outlineLevel="1" x14ac:dyDescent="0.2">
      <c r="A378" s="185">
        <v>184</v>
      </c>
      <c r="B378" s="186" t="s">
        <v>682</v>
      </c>
      <c r="C378" s="196" t="s">
        <v>683</v>
      </c>
      <c r="D378" s="187" t="s">
        <v>282</v>
      </c>
      <c r="E378" s="188">
        <v>4.0994700000000002</v>
      </c>
      <c r="F378" s="189"/>
      <c r="G378" s="190">
        <f>ROUND(E378*F378,2)</f>
        <v>0</v>
      </c>
      <c r="H378" s="189"/>
      <c r="I378" s="190">
        <f>ROUND(E378*H378,2)</f>
        <v>0</v>
      </c>
      <c r="J378" s="189"/>
      <c r="K378" s="190">
        <f>ROUND(E378*J378,2)</f>
        <v>0</v>
      </c>
      <c r="L378" s="190">
        <v>12</v>
      </c>
      <c r="M378" s="190">
        <f>G378*(1+L378/100)</f>
        <v>0</v>
      </c>
      <c r="N378" s="188">
        <v>0</v>
      </c>
      <c r="O378" s="188">
        <f>ROUND(E378*N378,2)</f>
        <v>0</v>
      </c>
      <c r="P378" s="188">
        <v>0</v>
      </c>
      <c r="Q378" s="188">
        <f>ROUND(E378*P378,2)</f>
        <v>0</v>
      </c>
      <c r="R378" s="190" t="s">
        <v>240</v>
      </c>
      <c r="S378" s="190" t="s">
        <v>158</v>
      </c>
      <c r="T378" s="191" t="s">
        <v>158</v>
      </c>
      <c r="U378" s="165">
        <v>2.0089999999999999</v>
      </c>
      <c r="V378" s="165">
        <f>ROUND(E378*U378,2)</f>
        <v>8.24</v>
      </c>
      <c r="W378" s="165"/>
      <c r="X378" s="165" t="s">
        <v>675</v>
      </c>
      <c r="Y378" s="154"/>
      <c r="Z378" s="154"/>
      <c r="AA378" s="154"/>
      <c r="AB378" s="154"/>
      <c r="AC378" s="154"/>
      <c r="AD378" s="154"/>
      <c r="AE378" s="154"/>
      <c r="AF378" s="154"/>
      <c r="AG378" s="154" t="s">
        <v>676</v>
      </c>
      <c r="AH378" s="154"/>
      <c r="AI378" s="154"/>
      <c r="AJ378" s="154"/>
      <c r="AK378" s="154"/>
      <c r="AL378" s="154"/>
      <c r="AM378" s="154"/>
      <c r="AN378" s="154"/>
      <c r="AO378" s="154"/>
      <c r="AP378" s="154"/>
      <c r="AQ378" s="154"/>
      <c r="AR378" s="154"/>
      <c r="AS378" s="154"/>
      <c r="AT378" s="154"/>
      <c r="AU378" s="154"/>
      <c r="AV378" s="154"/>
      <c r="AW378" s="154"/>
      <c r="AX378" s="154"/>
      <c r="AY378" s="154"/>
      <c r="AZ378" s="154"/>
      <c r="BA378" s="154"/>
      <c r="BB378" s="154"/>
      <c r="BC378" s="154"/>
      <c r="BD378" s="154"/>
      <c r="BE378" s="154"/>
      <c r="BF378" s="154"/>
      <c r="BG378" s="154"/>
      <c r="BH378" s="154"/>
    </row>
    <row r="379" spans="1:60" outlineLevel="1" x14ac:dyDescent="0.2">
      <c r="A379" s="177">
        <v>185</v>
      </c>
      <c r="B379" s="178" t="s">
        <v>684</v>
      </c>
      <c r="C379" s="194" t="s">
        <v>685</v>
      </c>
      <c r="D379" s="179" t="s">
        <v>282</v>
      </c>
      <c r="E379" s="180">
        <v>4.0994700000000002</v>
      </c>
      <c r="F379" s="181"/>
      <c r="G379" s="182">
        <f>ROUND(E379*F379,2)</f>
        <v>0</v>
      </c>
      <c r="H379" s="181"/>
      <c r="I379" s="182">
        <f>ROUND(E379*H379,2)</f>
        <v>0</v>
      </c>
      <c r="J379" s="181"/>
      <c r="K379" s="182">
        <f>ROUND(E379*J379,2)</f>
        <v>0</v>
      </c>
      <c r="L379" s="182">
        <v>12</v>
      </c>
      <c r="M379" s="182">
        <f>G379*(1+L379/100)</f>
        <v>0</v>
      </c>
      <c r="N379" s="180">
        <v>0</v>
      </c>
      <c r="O379" s="180">
        <f>ROUND(E379*N379,2)</f>
        <v>0</v>
      </c>
      <c r="P379" s="180">
        <v>0</v>
      </c>
      <c r="Q379" s="180">
        <f>ROUND(E379*P379,2)</f>
        <v>0</v>
      </c>
      <c r="R379" s="182" t="s">
        <v>240</v>
      </c>
      <c r="S379" s="182" t="s">
        <v>158</v>
      </c>
      <c r="T379" s="183" t="s">
        <v>158</v>
      </c>
      <c r="U379" s="165">
        <v>0.49</v>
      </c>
      <c r="V379" s="165">
        <f>ROUND(E379*U379,2)</f>
        <v>2.0099999999999998</v>
      </c>
      <c r="W379" s="165"/>
      <c r="X379" s="165" t="s">
        <v>675</v>
      </c>
      <c r="Y379" s="154"/>
      <c r="Z379" s="154"/>
      <c r="AA379" s="154"/>
      <c r="AB379" s="154"/>
      <c r="AC379" s="154"/>
      <c r="AD379" s="154"/>
      <c r="AE379" s="154"/>
      <c r="AF379" s="154"/>
      <c r="AG379" s="154" t="s">
        <v>676</v>
      </c>
      <c r="AH379" s="154"/>
      <c r="AI379" s="154"/>
      <c r="AJ379" s="154"/>
      <c r="AK379" s="154"/>
      <c r="AL379" s="154"/>
      <c r="AM379" s="154"/>
      <c r="AN379" s="154"/>
      <c r="AO379" s="154"/>
      <c r="AP379" s="154"/>
      <c r="AQ379" s="154"/>
      <c r="AR379" s="154"/>
      <c r="AS379" s="154"/>
      <c r="AT379" s="154"/>
      <c r="AU379" s="154"/>
      <c r="AV379" s="154"/>
      <c r="AW379" s="154"/>
      <c r="AX379" s="154"/>
      <c r="AY379" s="154"/>
      <c r="AZ379" s="154"/>
      <c r="BA379" s="154"/>
      <c r="BB379" s="154"/>
      <c r="BC379" s="154"/>
      <c r="BD379" s="154"/>
      <c r="BE379" s="154"/>
      <c r="BF379" s="154"/>
      <c r="BG379" s="154"/>
      <c r="BH379" s="154"/>
    </row>
    <row r="380" spans="1:60" outlineLevel="1" x14ac:dyDescent="0.2">
      <c r="A380" s="161"/>
      <c r="B380" s="162"/>
      <c r="C380" s="259" t="s">
        <v>686</v>
      </c>
      <c r="D380" s="260"/>
      <c r="E380" s="260"/>
      <c r="F380" s="260"/>
      <c r="G380" s="260"/>
      <c r="H380" s="165"/>
      <c r="I380" s="165"/>
      <c r="J380" s="165"/>
      <c r="K380" s="165"/>
      <c r="L380" s="165"/>
      <c r="M380" s="165"/>
      <c r="N380" s="164"/>
      <c r="O380" s="164"/>
      <c r="P380" s="164"/>
      <c r="Q380" s="164"/>
      <c r="R380" s="165"/>
      <c r="S380" s="165"/>
      <c r="T380" s="165"/>
      <c r="U380" s="165"/>
      <c r="V380" s="165"/>
      <c r="W380" s="165"/>
      <c r="X380" s="165"/>
      <c r="Y380" s="154"/>
      <c r="Z380" s="154"/>
      <c r="AA380" s="154"/>
      <c r="AB380" s="154"/>
      <c r="AC380" s="154"/>
      <c r="AD380" s="154"/>
      <c r="AE380" s="154"/>
      <c r="AF380" s="154"/>
      <c r="AG380" s="154" t="s">
        <v>174</v>
      </c>
      <c r="AH380" s="154"/>
      <c r="AI380" s="154"/>
      <c r="AJ380" s="154"/>
      <c r="AK380" s="154"/>
      <c r="AL380" s="154"/>
      <c r="AM380" s="154"/>
      <c r="AN380" s="154"/>
      <c r="AO380" s="154"/>
      <c r="AP380" s="154"/>
      <c r="AQ380" s="154"/>
      <c r="AR380" s="154"/>
      <c r="AS380" s="154"/>
      <c r="AT380" s="154"/>
      <c r="AU380" s="154"/>
      <c r="AV380" s="154"/>
      <c r="AW380" s="154"/>
      <c r="AX380" s="154"/>
      <c r="AY380" s="154"/>
      <c r="AZ380" s="154"/>
      <c r="BA380" s="154"/>
      <c r="BB380" s="154"/>
      <c r="BC380" s="154"/>
      <c r="BD380" s="154"/>
      <c r="BE380" s="154"/>
      <c r="BF380" s="154"/>
      <c r="BG380" s="154"/>
      <c r="BH380" s="154"/>
    </row>
    <row r="381" spans="1:60" outlineLevel="1" x14ac:dyDescent="0.2">
      <c r="A381" s="185">
        <v>186</v>
      </c>
      <c r="B381" s="186" t="s">
        <v>687</v>
      </c>
      <c r="C381" s="196" t="s">
        <v>688</v>
      </c>
      <c r="D381" s="187" t="s">
        <v>282</v>
      </c>
      <c r="E381" s="188">
        <v>118.88468</v>
      </c>
      <c r="F381" s="189"/>
      <c r="G381" s="190">
        <f>ROUND(E381*F381,2)</f>
        <v>0</v>
      </c>
      <c r="H381" s="189"/>
      <c r="I381" s="190">
        <f>ROUND(E381*H381,2)</f>
        <v>0</v>
      </c>
      <c r="J381" s="189"/>
      <c r="K381" s="190">
        <f>ROUND(E381*J381,2)</f>
        <v>0</v>
      </c>
      <c r="L381" s="190">
        <v>12</v>
      </c>
      <c r="M381" s="190">
        <f>G381*(1+L381/100)</f>
        <v>0</v>
      </c>
      <c r="N381" s="188">
        <v>0</v>
      </c>
      <c r="O381" s="188">
        <f>ROUND(E381*N381,2)</f>
        <v>0</v>
      </c>
      <c r="P381" s="188">
        <v>0</v>
      </c>
      <c r="Q381" s="188">
        <f>ROUND(E381*P381,2)</f>
        <v>0</v>
      </c>
      <c r="R381" s="190" t="s">
        <v>240</v>
      </c>
      <c r="S381" s="190" t="s">
        <v>158</v>
      </c>
      <c r="T381" s="191" t="s">
        <v>158</v>
      </c>
      <c r="U381" s="165">
        <v>0</v>
      </c>
      <c r="V381" s="165">
        <f>ROUND(E381*U381,2)</f>
        <v>0</v>
      </c>
      <c r="W381" s="165"/>
      <c r="X381" s="165" t="s">
        <v>675</v>
      </c>
      <c r="Y381" s="154"/>
      <c r="Z381" s="154"/>
      <c r="AA381" s="154"/>
      <c r="AB381" s="154"/>
      <c r="AC381" s="154"/>
      <c r="AD381" s="154"/>
      <c r="AE381" s="154"/>
      <c r="AF381" s="154"/>
      <c r="AG381" s="154" t="s">
        <v>676</v>
      </c>
      <c r="AH381" s="154"/>
      <c r="AI381" s="154"/>
      <c r="AJ381" s="154"/>
      <c r="AK381" s="154"/>
      <c r="AL381" s="154"/>
      <c r="AM381" s="154"/>
      <c r="AN381" s="154"/>
      <c r="AO381" s="154"/>
      <c r="AP381" s="154"/>
      <c r="AQ381" s="154"/>
      <c r="AR381" s="154"/>
      <c r="AS381" s="154"/>
      <c r="AT381" s="154"/>
      <c r="AU381" s="154"/>
      <c r="AV381" s="154"/>
      <c r="AW381" s="154"/>
      <c r="AX381" s="154"/>
      <c r="AY381" s="154"/>
      <c r="AZ381" s="154"/>
      <c r="BA381" s="154"/>
      <c r="BB381" s="154"/>
      <c r="BC381" s="154"/>
      <c r="BD381" s="154"/>
      <c r="BE381" s="154"/>
      <c r="BF381" s="154"/>
      <c r="BG381" s="154"/>
      <c r="BH381" s="154"/>
    </row>
    <row r="382" spans="1:60" outlineLevel="1" x14ac:dyDescent="0.2">
      <c r="A382" s="185">
        <v>187</v>
      </c>
      <c r="B382" s="186" t="s">
        <v>689</v>
      </c>
      <c r="C382" s="196" t="s">
        <v>690</v>
      </c>
      <c r="D382" s="187" t="s">
        <v>282</v>
      </c>
      <c r="E382" s="188">
        <v>4.0994700000000002</v>
      </c>
      <c r="F382" s="189"/>
      <c r="G382" s="190">
        <f>ROUND(E382*F382,2)</f>
        <v>0</v>
      </c>
      <c r="H382" s="189"/>
      <c r="I382" s="190">
        <f>ROUND(E382*H382,2)</f>
        <v>0</v>
      </c>
      <c r="J382" s="189"/>
      <c r="K382" s="190">
        <f>ROUND(E382*J382,2)</f>
        <v>0</v>
      </c>
      <c r="L382" s="190">
        <v>12</v>
      </c>
      <c r="M382" s="190">
        <f>G382*(1+L382/100)</f>
        <v>0</v>
      </c>
      <c r="N382" s="188">
        <v>0</v>
      </c>
      <c r="O382" s="188">
        <f>ROUND(E382*N382,2)</f>
        <v>0</v>
      </c>
      <c r="P382" s="188">
        <v>0</v>
      </c>
      <c r="Q382" s="188">
        <f>ROUND(E382*P382,2)</f>
        <v>0</v>
      </c>
      <c r="R382" s="190" t="s">
        <v>240</v>
      </c>
      <c r="S382" s="190" t="s">
        <v>158</v>
      </c>
      <c r="T382" s="191" t="s">
        <v>158</v>
      </c>
      <c r="U382" s="165">
        <v>0.94199999999999995</v>
      </c>
      <c r="V382" s="165">
        <f>ROUND(E382*U382,2)</f>
        <v>3.86</v>
      </c>
      <c r="W382" s="165"/>
      <c r="X382" s="165" t="s">
        <v>675</v>
      </c>
      <c r="Y382" s="154"/>
      <c r="Z382" s="154"/>
      <c r="AA382" s="154"/>
      <c r="AB382" s="154"/>
      <c r="AC382" s="154"/>
      <c r="AD382" s="154"/>
      <c r="AE382" s="154"/>
      <c r="AF382" s="154"/>
      <c r="AG382" s="154" t="s">
        <v>676</v>
      </c>
      <c r="AH382" s="154"/>
      <c r="AI382" s="154"/>
      <c r="AJ382" s="154"/>
      <c r="AK382" s="154"/>
      <c r="AL382" s="154"/>
      <c r="AM382" s="154"/>
      <c r="AN382" s="154"/>
      <c r="AO382" s="154"/>
      <c r="AP382" s="154"/>
      <c r="AQ382" s="154"/>
      <c r="AR382" s="154"/>
      <c r="AS382" s="154"/>
      <c r="AT382" s="154"/>
      <c r="AU382" s="154"/>
      <c r="AV382" s="154"/>
      <c r="AW382" s="154"/>
      <c r="AX382" s="154"/>
      <c r="AY382" s="154"/>
      <c r="AZ382" s="154"/>
      <c r="BA382" s="154"/>
      <c r="BB382" s="154"/>
      <c r="BC382" s="154"/>
      <c r="BD382" s="154"/>
      <c r="BE382" s="154"/>
      <c r="BF382" s="154"/>
      <c r="BG382" s="154"/>
      <c r="BH382" s="154"/>
    </row>
    <row r="383" spans="1:60" ht="22.5" outlineLevel="1" x14ac:dyDescent="0.2">
      <c r="A383" s="185">
        <v>188</v>
      </c>
      <c r="B383" s="186" t="s">
        <v>691</v>
      </c>
      <c r="C383" s="196" t="s">
        <v>692</v>
      </c>
      <c r="D383" s="187" t="s">
        <v>282</v>
      </c>
      <c r="E383" s="188">
        <v>8.1989400000000003</v>
      </c>
      <c r="F383" s="189"/>
      <c r="G383" s="190">
        <f>ROUND(E383*F383,2)</f>
        <v>0</v>
      </c>
      <c r="H383" s="189"/>
      <c r="I383" s="190">
        <f>ROUND(E383*H383,2)</f>
        <v>0</v>
      </c>
      <c r="J383" s="189"/>
      <c r="K383" s="190">
        <f>ROUND(E383*J383,2)</f>
        <v>0</v>
      </c>
      <c r="L383" s="190">
        <v>12</v>
      </c>
      <c r="M383" s="190">
        <f>G383*(1+L383/100)</f>
        <v>0</v>
      </c>
      <c r="N383" s="188">
        <v>0</v>
      </c>
      <c r="O383" s="188">
        <f>ROUND(E383*N383,2)</f>
        <v>0</v>
      </c>
      <c r="P383" s="188">
        <v>0</v>
      </c>
      <c r="Q383" s="188">
        <f>ROUND(E383*P383,2)</f>
        <v>0</v>
      </c>
      <c r="R383" s="190" t="s">
        <v>240</v>
      </c>
      <c r="S383" s="190" t="s">
        <v>158</v>
      </c>
      <c r="T383" s="191" t="s">
        <v>158</v>
      </c>
      <c r="U383" s="165">
        <v>0.105</v>
      </c>
      <c r="V383" s="165">
        <f>ROUND(E383*U383,2)</f>
        <v>0.86</v>
      </c>
      <c r="W383" s="165"/>
      <c r="X383" s="165" t="s">
        <v>675</v>
      </c>
      <c r="Y383" s="154"/>
      <c r="Z383" s="154"/>
      <c r="AA383" s="154"/>
      <c r="AB383" s="154"/>
      <c r="AC383" s="154"/>
      <c r="AD383" s="154"/>
      <c r="AE383" s="154"/>
      <c r="AF383" s="154"/>
      <c r="AG383" s="154" t="s">
        <v>676</v>
      </c>
      <c r="AH383" s="154"/>
      <c r="AI383" s="154"/>
      <c r="AJ383" s="154"/>
      <c r="AK383" s="154"/>
      <c r="AL383" s="154"/>
      <c r="AM383" s="154"/>
      <c r="AN383" s="154"/>
      <c r="AO383" s="154"/>
      <c r="AP383" s="154"/>
      <c r="AQ383" s="154"/>
      <c r="AR383" s="154"/>
      <c r="AS383" s="154"/>
      <c r="AT383" s="154"/>
      <c r="AU383" s="154"/>
      <c r="AV383" s="154"/>
      <c r="AW383" s="154"/>
      <c r="AX383" s="154"/>
      <c r="AY383" s="154"/>
      <c r="AZ383" s="154"/>
      <c r="BA383" s="154"/>
      <c r="BB383" s="154"/>
      <c r="BC383" s="154"/>
      <c r="BD383" s="154"/>
      <c r="BE383" s="154"/>
      <c r="BF383" s="154"/>
      <c r="BG383" s="154"/>
      <c r="BH383" s="154"/>
    </row>
    <row r="384" spans="1:60" outlineLevel="1" x14ac:dyDescent="0.2">
      <c r="A384" s="177">
        <v>189</v>
      </c>
      <c r="B384" s="178" t="s">
        <v>693</v>
      </c>
      <c r="C384" s="194" t="s">
        <v>694</v>
      </c>
      <c r="D384" s="179" t="s">
        <v>282</v>
      </c>
      <c r="E384" s="180">
        <v>4.0994700000000002</v>
      </c>
      <c r="F384" s="181"/>
      <c r="G384" s="182">
        <f>ROUND(E384*F384,2)</f>
        <v>0</v>
      </c>
      <c r="H384" s="181"/>
      <c r="I384" s="182">
        <f>ROUND(E384*H384,2)</f>
        <v>0</v>
      </c>
      <c r="J384" s="181"/>
      <c r="K384" s="182">
        <f>ROUND(E384*J384,2)</f>
        <v>0</v>
      </c>
      <c r="L384" s="182">
        <v>12</v>
      </c>
      <c r="M384" s="182">
        <f>G384*(1+L384/100)</f>
        <v>0</v>
      </c>
      <c r="N384" s="180">
        <v>0</v>
      </c>
      <c r="O384" s="180">
        <f>ROUND(E384*N384,2)</f>
        <v>0</v>
      </c>
      <c r="P384" s="180">
        <v>0</v>
      </c>
      <c r="Q384" s="180">
        <f>ROUND(E384*P384,2)</f>
        <v>0</v>
      </c>
      <c r="R384" s="182" t="s">
        <v>240</v>
      </c>
      <c r="S384" s="182" t="s">
        <v>695</v>
      </c>
      <c r="T384" s="183" t="s">
        <v>695</v>
      </c>
      <c r="U384" s="165">
        <v>0</v>
      </c>
      <c r="V384" s="165">
        <f>ROUND(E384*U384,2)</f>
        <v>0</v>
      </c>
      <c r="W384" s="165"/>
      <c r="X384" s="165" t="s">
        <v>675</v>
      </c>
      <c r="Y384" s="154"/>
      <c r="Z384" s="154"/>
      <c r="AA384" s="154"/>
      <c r="AB384" s="154"/>
      <c r="AC384" s="154"/>
      <c r="AD384" s="154"/>
      <c r="AE384" s="154"/>
      <c r="AF384" s="154"/>
      <c r="AG384" s="154" t="s">
        <v>676</v>
      </c>
      <c r="AH384" s="154"/>
      <c r="AI384" s="154"/>
      <c r="AJ384" s="154"/>
      <c r="AK384" s="154"/>
      <c r="AL384" s="154"/>
      <c r="AM384" s="154"/>
      <c r="AN384" s="154"/>
      <c r="AO384" s="154"/>
      <c r="AP384" s="154"/>
      <c r="AQ384" s="154"/>
      <c r="AR384" s="154"/>
      <c r="AS384" s="154"/>
      <c r="AT384" s="154"/>
      <c r="AU384" s="154"/>
      <c r="AV384" s="154"/>
      <c r="AW384" s="154"/>
      <c r="AX384" s="154"/>
      <c r="AY384" s="154"/>
      <c r="AZ384" s="154"/>
      <c r="BA384" s="154"/>
      <c r="BB384" s="154"/>
      <c r="BC384" s="154"/>
      <c r="BD384" s="154"/>
      <c r="BE384" s="154"/>
      <c r="BF384" s="154"/>
      <c r="BG384" s="154"/>
      <c r="BH384" s="154"/>
    </row>
    <row r="385" spans="1:33" x14ac:dyDescent="0.2">
      <c r="A385" s="3"/>
      <c r="B385" s="4"/>
      <c r="C385" s="198"/>
      <c r="D385" s="6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AE385">
        <v>12</v>
      </c>
      <c r="AF385">
        <v>21</v>
      </c>
      <c r="AG385" t="s">
        <v>139</v>
      </c>
    </row>
    <row r="386" spans="1:33" x14ac:dyDescent="0.2">
      <c r="A386" s="157"/>
      <c r="B386" s="158" t="s">
        <v>29</v>
      </c>
      <c r="C386" s="199"/>
      <c r="D386" s="159"/>
      <c r="E386" s="160"/>
      <c r="F386" s="160"/>
      <c r="G386" s="176">
        <f>G8+G14+G57+G60+G64+G70+G73+G113+G116+G123+G133+G138+G140+G177+G188+G190+G201+G206+G231+G259+G264+G289+G307+G310+G326+G329+G370</f>
        <v>0</v>
      </c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AE386">
        <f>SUMIF(L7:L384,AE385,G7:G384)</f>
        <v>0</v>
      </c>
      <c r="AF386">
        <f>SUMIF(L7:L384,AF385,G7:G384)</f>
        <v>0</v>
      </c>
      <c r="AG386" t="s">
        <v>696</v>
      </c>
    </row>
    <row r="387" spans="1:33" x14ac:dyDescent="0.2">
      <c r="C387" s="200"/>
      <c r="D387" s="10"/>
      <c r="AG387" t="s">
        <v>697</v>
      </c>
    </row>
    <row r="388" spans="1:33" x14ac:dyDescent="0.2">
      <c r="D388" s="10"/>
    </row>
    <row r="389" spans="1:33" x14ac:dyDescent="0.2">
      <c r="D389" s="10"/>
    </row>
    <row r="390" spans="1:33" x14ac:dyDescent="0.2">
      <c r="D390" s="10"/>
    </row>
    <row r="391" spans="1:33" x14ac:dyDescent="0.2">
      <c r="D391" s="10"/>
    </row>
    <row r="392" spans="1:33" x14ac:dyDescent="0.2">
      <c r="D392" s="10"/>
    </row>
    <row r="393" spans="1:33" x14ac:dyDescent="0.2">
      <c r="D393" s="10"/>
    </row>
    <row r="394" spans="1:33" x14ac:dyDescent="0.2">
      <c r="D394" s="10"/>
    </row>
    <row r="395" spans="1:33" x14ac:dyDescent="0.2">
      <c r="D395" s="10"/>
    </row>
    <row r="396" spans="1:33" x14ac:dyDescent="0.2">
      <c r="D396" s="10"/>
    </row>
    <row r="397" spans="1:33" x14ac:dyDescent="0.2">
      <c r="D397" s="10"/>
    </row>
    <row r="398" spans="1:33" x14ac:dyDescent="0.2">
      <c r="D398" s="10"/>
    </row>
    <row r="399" spans="1:33" x14ac:dyDescent="0.2">
      <c r="D399" s="10"/>
    </row>
    <row r="400" spans="1:33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C93" sheet="1"/>
  <mergeCells count="68">
    <mergeCell ref="C47:G47"/>
    <mergeCell ref="A1:G1"/>
    <mergeCell ref="C2:G2"/>
    <mergeCell ref="C3:G3"/>
    <mergeCell ref="C4:G4"/>
    <mergeCell ref="C10:G10"/>
    <mergeCell ref="C12:G12"/>
    <mergeCell ref="C16:G16"/>
    <mergeCell ref="C17:G17"/>
    <mergeCell ref="C20:G20"/>
    <mergeCell ref="C25:G25"/>
    <mergeCell ref="C40:G40"/>
    <mergeCell ref="C125:G125"/>
    <mergeCell ref="C62:G62"/>
    <mergeCell ref="C77:G77"/>
    <mergeCell ref="C80:G80"/>
    <mergeCell ref="C84:G84"/>
    <mergeCell ref="C86:G86"/>
    <mergeCell ref="C88:G88"/>
    <mergeCell ref="C93:G93"/>
    <mergeCell ref="C94:G94"/>
    <mergeCell ref="C108:G108"/>
    <mergeCell ref="C115:G115"/>
    <mergeCell ref="C122:G122"/>
    <mergeCell ref="C216:G216"/>
    <mergeCell ref="C127:G127"/>
    <mergeCell ref="C129:G129"/>
    <mergeCell ref="C132:G132"/>
    <mergeCell ref="C137:G137"/>
    <mergeCell ref="C149:G149"/>
    <mergeCell ref="C176:G176"/>
    <mergeCell ref="C187:G187"/>
    <mergeCell ref="C197:G197"/>
    <mergeCell ref="C205:G205"/>
    <mergeCell ref="C214:G214"/>
    <mergeCell ref="C215:G215"/>
    <mergeCell ref="C254:G254"/>
    <mergeCell ref="C217:G217"/>
    <mergeCell ref="C218:G218"/>
    <mergeCell ref="C219:G219"/>
    <mergeCell ref="C220:G220"/>
    <mergeCell ref="C221:G221"/>
    <mergeCell ref="C222:G222"/>
    <mergeCell ref="C223:G223"/>
    <mergeCell ref="C230:G230"/>
    <mergeCell ref="C251:G251"/>
    <mergeCell ref="C252:G252"/>
    <mergeCell ref="C253:G253"/>
    <mergeCell ref="C322:G322"/>
    <mergeCell ref="C258:G258"/>
    <mergeCell ref="C261:G261"/>
    <mergeCell ref="C262:G262"/>
    <mergeCell ref="C267:G267"/>
    <mergeCell ref="C271:G271"/>
    <mergeCell ref="C275:G275"/>
    <mergeCell ref="C288:G288"/>
    <mergeCell ref="C301:G301"/>
    <mergeCell ref="C302:G302"/>
    <mergeCell ref="C312:G312"/>
    <mergeCell ref="C313:G313"/>
    <mergeCell ref="C377:G377"/>
    <mergeCell ref="C380:G380"/>
    <mergeCell ref="C323:G323"/>
    <mergeCell ref="C339:G339"/>
    <mergeCell ref="C373:G373"/>
    <mergeCell ref="C374:G374"/>
    <mergeCell ref="C375:G375"/>
    <mergeCell ref="C376:G37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A Pol'!Názvy_tisku</vt:lpstr>
      <vt:lpstr>oadresa</vt:lpstr>
      <vt:lpstr>Stavba!Objednatel</vt:lpstr>
      <vt:lpstr>Stavba!Objekt</vt:lpstr>
      <vt:lpstr>'SO01 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Fisarova</dc:creator>
  <cp:lastModifiedBy>Markéta Pospíšilová</cp:lastModifiedBy>
  <cp:lastPrinted>2019-03-19T12:27:02Z</cp:lastPrinted>
  <dcterms:created xsi:type="dcterms:W3CDTF">2009-04-08T07:15:50Z</dcterms:created>
  <dcterms:modified xsi:type="dcterms:W3CDTF">2024-04-04T06:08:33Z</dcterms:modified>
</cp:coreProperties>
</file>