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ospisilova\Desktop\Parkoviště Nádražní\"/>
    </mc:Choice>
  </mc:AlternateContent>
  <xr:revisionPtr revIDLastSave="0" documentId="8_{61F90A96-946E-4E5A-8B2B-725831DED77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SO - 101" sheetId="2" r:id="rId2"/>
    <sheet name="SO- - VRN" sheetId="3" r:id="rId3"/>
    <sheet name="Seznam figur" sheetId="4" r:id="rId4"/>
  </sheets>
  <definedNames>
    <definedName name="_xlnm._FilterDatabase" localSheetId="1" hidden="1">'SO - 101'!$C$122:$K$255</definedName>
    <definedName name="_xlnm._FilterDatabase" localSheetId="2" hidden="1">'SO- - VRN'!$C$118:$K$178</definedName>
    <definedName name="_xlnm.Print_Titles" localSheetId="0">'Rekapitulace stavby'!$92:$92</definedName>
    <definedName name="_xlnm.Print_Titles" localSheetId="3">'Seznam figur'!$9:$9</definedName>
    <definedName name="_xlnm.Print_Titles" localSheetId="1">'SO - 101'!$122:$122</definedName>
    <definedName name="_xlnm.Print_Titles" localSheetId="2">'SO- - VRN'!$118:$118</definedName>
    <definedName name="_xlnm.Print_Area" localSheetId="0">'Rekapitulace stavby'!$D$4:$AO$76,'Rekapitulace stavby'!$C$82:$AQ$97</definedName>
    <definedName name="_xlnm.Print_Area" localSheetId="3">'Seznam figur'!$C$4:$G$11</definedName>
    <definedName name="_xlnm.Print_Area" localSheetId="1">'SO - 101'!$C$4:$J$76,'SO - 101'!$C$110:$K$255</definedName>
    <definedName name="_xlnm.Print_Area" localSheetId="2">'SO- - VRN'!$C$4:$J$76,'SO- - VRN'!$C$106:$K$178</definedName>
  </definedNames>
  <calcPr calcId="191029"/>
</workbook>
</file>

<file path=xl/calcChain.xml><?xml version="1.0" encoding="utf-8"?>
<calcChain xmlns="http://schemas.openxmlformats.org/spreadsheetml/2006/main">
  <c r="D7" i="4" l="1"/>
  <c r="J37" i="3"/>
  <c r="J36" i="3"/>
  <c r="AY96" i="1" s="1"/>
  <c r="J35" i="3"/>
  <c r="AX96" i="1" s="1"/>
  <c r="BI176" i="3"/>
  <c r="BH176" i="3"/>
  <c r="BG176" i="3"/>
  <c r="BF176" i="3"/>
  <c r="T176" i="3"/>
  <c r="R176" i="3"/>
  <c r="P176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92" i="3"/>
  <c r="J23" i="3"/>
  <c r="J21" i="3"/>
  <c r="E21" i="3"/>
  <c r="J115" i="3"/>
  <c r="J20" i="3"/>
  <c r="J18" i="3"/>
  <c r="E18" i="3"/>
  <c r="F116" i="3"/>
  <c r="J17" i="3"/>
  <c r="J15" i="3"/>
  <c r="E15" i="3"/>
  <c r="F91" i="3"/>
  <c r="J14" i="3"/>
  <c r="J12" i="3"/>
  <c r="J89" i="3" s="1"/>
  <c r="E7" i="3"/>
  <c r="E85" i="3"/>
  <c r="J37" i="2"/>
  <c r="J36" i="2"/>
  <c r="AY95" i="1" s="1"/>
  <c r="J35" i="2"/>
  <c r="AX95" i="1"/>
  <c r="BI255" i="2"/>
  <c r="BH255" i="2"/>
  <c r="BG255" i="2"/>
  <c r="BF255" i="2"/>
  <c r="T255" i="2"/>
  <c r="T254" i="2" s="1"/>
  <c r="R255" i="2"/>
  <c r="R254" i="2"/>
  <c r="P255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F117" i="2"/>
  <c r="E115" i="2"/>
  <c r="F89" i="2"/>
  <c r="E87" i="2"/>
  <c r="J24" i="2"/>
  <c r="E24" i="2"/>
  <c r="J120" i="2"/>
  <c r="J23" i="2"/>
  <c r="J21" i="2"/>
  <c r="E21" i="2"/>
  <c r="J119" i="2" s="1"/>
  <c r="J20" i="2"/>
  <c r="J18" i="2"/>
  <c r="E18" i="2"/>
  <c r="F120" i="2"/>
  <c r="J17" i="2"/>
  <c r="J15" i="2"/>
  <c r="E15" i="2"/>
  <c r="F91" i="2" s="1"/>
  <c r="J14" i="2"/>
  <c r="J12" i="2"/>
  <c r="J117" i="2"/>
  <c r="E7" i="2"/>
  <c r="E85" i="2" s="1"/>
  <c r="L90" i="1"/>
  <c r="AM90" i="1"/>
  <c r="AM89" i="1"/>
  <c r="L89" i="1"/>
  <c r="AM87" i="1"/>
  <c r="L87" i="1"/>
  <c r="L85" i="1"/>
  <c r="L84" i="1"/>
  <c r="J240" i="2"/>
  <c r="BK211" i="2"/>
  <c r="BK200" i="2"/>
  <c r="J172" i="2"/>
  <c r="J140" i="2"/>
  <c r="J250" i="2"/>
  <c r="J222" i="2"/>
  <c r="BK190" i="2"/>
  <c r="J132" i="2"/>
  <c r="J190" i="2"/>
  <c r="J165" i="2"/>
  <c r="J150" i="2"/>
  <c r="BK255" i="2"/>
  <c r="BK228" i="2"/>
  <c r="J182" i="2"/>
  <c r="BK176" i="2"/>
  <c r="J152" i="2"/>
  <c r="J242" i="2"/>
  <c r="J231" i="2"/>
  <c r="J196" i="2"/>
  <c r="J176" i="2"/>
  <c r="BK152" i="2"/>
  <c r="BK252" i="2"/>
  <c r="J209" i="2"/>
  <c r="BK165" i="2"/>
  <c r="BK135" i="3"/>
  <c r="BK164" i="3"/>
  <c r="BK153" i="3"/>
  <c r="J135" i="3"/>
  <c r="J224" i="2"/>
  <c r="BK209" i="2"/>
  <c r="J188" i="2"/>
  <c r="J148" i="2"/>
  <c r="J248" i="2"/>
  <c r="BK213" i="2"/>
  <c r="BK150" i="2"/>
  <c r="BK128" i="2"/>
  <c r="BK156" i="2"/>
  <c r="BK148" i="2"/>
  <c r="BK233" i="2"/>
  <c r="J198" i="2"/>
  <c r="J178" i="2"/>
  <c r="BK138" i="2"/>
  <c r="BK240" i="2"/>
  <c r="J226" i="2"/>
  <c r="J180" i="2"/>
  <c r="J134" i="2"/>
  <c r="BK222" i="2"/>
  <c r="BK178" i="2"/>
  <c r="J136" i="2"/>
  <c r="J126" i="3"/>
  <c r="BK160" i="3"/>
  <c r="BK140" i="3"/>
  <c r="J164" i="3"/>
  <c r="BK126" i="3"/>
  <c r="BK205" i="2"/>
  <c r="BK131" i="3"/>
  <c r="BK122" i="3"/>
  <c r="J157" i="3"/>
  <c r="BK231" i="2"/>
  <c r="J207" i="2"/>
  <c r="J192" i="2"/>
  <c r="BK161" i="2"/>
  <c r="AS94" i="1"/>
  <c r="J138" i="2"/>
  <c r="J194" i="2"/>
  <c r="J174" i="2"/>
  <c r="J144" i="2"/>
  <c r="J236" i="2"/>
  <c r="J213" i="2"/>
  <c r="BK194" i="2"/>
  <c r="J156" i="2"/>
  <c r="J252" i="2"/>
  <c r="J233" i="2"/>
  <c r="BK215" i="2"/>
  <c r="BK188" i="2"/>
  <c r="J169" i="2"/>
  <c r="J126" i="2"/>
  <c r="BK224" i="2"/>
  <c r="BK207" i="2"/>
  <c r="J158" i="2"/>
  <c r="BK134" i="2"/>
  <c r="BK157" i="3"/>
  <c r="J149" i="3"/>
  <c r="J168" i="3"/>
  <c r="J160" i="3"/>
  <c r="J246" i="2"/>
  <c r="J215" i="2"/>
  <c r="J205" i="2"/>
  <c r="J184" i="2"/>
  <c r="J128" i="2"/>
  <c r="J220" i="2"/>
  <c r="J203" i="2"/>
  <c r="BK136" i="2"/>
  <c r="BK186" i="2"/>
  <c r="BK242" i="2"/>
  <c r="BK196" i="2"/>
  <c r="BK172" i="2"/>
  <c r="BK132" i="2"/>
  <c r="BK236" i="2"/>
  <c r="BK198" i="2"/>
  <c r="BK182" i="2"/>
  <c r="BK140" i="2"/>
  <c r="BK250" i="2"/>
  <c r="J218" i="2"/>
  <c r="BK174" i="2"/>
  <c r="BK149" i="3"/>
  <c r="J122" i="3"/>
  <c r="J153" i="3"/>
  <c r="BK218" i="2"/>
  <c r="BK203" i="2"/>
  <c r="J186" i="2"/>
  <c r="BK158" i="2"/>
  <c r="BK154" i="2"/>
  <c r="BK126" i="2"/>
  <c r="BK184" i="2"/>
  <c r="J154" i="2"/>
  <c r="BK248" i="2"/>
  <c r="BK226" i="2"/>
  <c r="J211" i="2"/>
  <c r="BK180" i="2"/>
  <c r="BK169" i="2"/>
  <c r="BK246" i="2"/>
  <c r="J228" i="2"/>
  <c r="BK192" i="2"/>
  <c r="J161" i="2"/>
  <c r="J255" i="2"/>
  <c r="BK220" i="2"/>
  <c r="J200" i="2"/>
  <c r="BK144" i="2"/>
  <c r="J131" i="3"/>
  <c r="BK168" i="3"/>
  <c r="BK176" i="3"/>
  <c r="J176" i="3"/>
  <c r="J140" i="3"/>
  <c r="BK125" i="2" l="1"/>
  <c r="J125" i="2" s="1"/>
  <c r="J98" i="2" s="1"/>
  <c r="R171" i="2"/>
  <c r="P235" i="2"/>
  <c r="R125" i="2"/>
  <c r="T171" i="2"/>
  <c r="R235" i="2"/>
  <c r="BK160" i="2"/>
  <c r="J160" i="2"/>
  <c r="J99" i="2" s="1"/>
  <c r="T160" i="2"/>
  <c r="P202" i="2"/>
  <c r="T235" i="2"/>
  <c r="BK121" i="3"/>
  <c r="P148" i="3"/>
  <c r="P160" i="2"/>
  <c r="P171" i="2"/>
  <c r="R202" i="2"/>
  <c r="BK148" i="3"/>
  <c r="J148" i="3" s="1"/>
  <c r="J99" i="3" s="1"/>
  <c r="T125" i="2"/>
  <c r="T124" i="2" s="1"/>
  <c r="T123" i="2" s="1"/>
  <c r="BK171" i="2"/>
  <c r="T202" i="2"/>
  <c r="P121" i="3"/>
  <c r="P120" i="3" s="1"/>
  <c r="P119" i="3" s="1"/>
  <c r="AU96" i="1" s="1"/>
  <c r="R148" i="3"/>
  <c r="P125" i="2"/>
  <c r="R160" i="2"/>
  <c r="BK202" i="2"/>
  <c r="J202" i="2" s="1"/>
  <c r="J101" i="2" s="1"/>
  <c r="BK235" i="2"/>
  <c r="J235" i="2"/>
  <c r="J102" i="2" s="1"/>
  <c r="R121" i="3"/>
  <c r="T121" i="3"/>
  <c r="T148" i="3"/>
  <c r="BK254" i="2"/>
  <c r="J254" i="2" s="1"/>
  <c r="J103" i="2" s="1"/>
  <c r="J91" i="3"/>
  <c r="J113" i="3"/>
  <c r="BE122" i="3"/>
  <c r="BE131" i="3"/>
  <c r="F92" i="3"/>
  <c r="J116" i="3"/>
  <c r="BE149" i="3"/>
  <c r="BE164" i="3"/>
  <c r="BE168" i="3"/>
  <c r="BE135" i="3"/>
  <c r="E109" i="3"/>
  <c r="BE157" i="3"/>
  <c r="F115" i="3"/>
  <c r="BE126" i="3"/>
  <c r="BE176" i="3"/>
  <c r="BE140" i="3"/>
  <c r="BE153" i="3"/>
  <c r="BE160" i="3"/>
  <c r="J89" i="2"/>
  <c r="E113" i="2"/>
  <c r="F119" i="2"/>
  <c r="BE128" i="2"/>
  <c r="BE132" i="2"/>
  <c r="BE138" i="2"/>
  <c r="BE148" i="2"/>
  <c r="BE158" i="2"/>
  <c r="BE161" i="2"/>
  <c r="BE172" i="2"/>
  <c r="BE180" i="2"/>
  <c r="BE215" i="2"/>
  <c r="BE228" i="2"/>
  <c r="BE246" i="2"/>
  <c r="BE248" i="2"/>
  <c r="J91" i="2"/>
  <c r="BE165" i="2"/>
  <c r="BE174" i="2"/>
  <c r="BE186" i="2"/>
  <c r="BE203" i="2"/>
  <c r="BE211" i="2"/>
  <c r="BE213" i="2"/>
  <c r="BE224" i="2"/>
  <c r="BE233" i="2"/>
  <c r="BE252" i="2"/>
  <c r="BE126" i="2"/>
  <c r="BE134" i="2"/>
  <c r="BE136" i="2"/>
  <c r="BE150" i="2"/>
  <c r="BE154" i="2"/>
  <c r="BE184" i="2"/>
  <c r="BE192" i="2"/>
  <c r="BE200" i="2"/>
  <c r="BE207" i="2"/>
  <c r="BE209" i="2"/>
  <c r="BE220" i="2"/>
  <c r="BE222" i="2"/>
  <c r="BE250" i="2"/>
  <c r="J92" i="2"/>
  <c r="BE144" i="2"/>
  <c r="BE178" i="2"/>
  <c r="BE182" i="2"/>
  <c r="BE140" i="2"/>
  <c r="BE152" i="2"/>
  <c r="BE169" i="2"/>
  <c r="BE188" i="2"/>
  <c r="BE194" i="2"/>
  <c r="BE198" i="2"/>
  <c r="BE205" i="2"/>
  <c r="BE218" i="2"/>
  <c r="BE226" i="2"/>
  <c r="BE231" i="2"/>
  <c r="BE240" i="2"/>
  <c r="BE242" i="2"/>
  <c r="BE255" i="2"/>
  <c r="F92" i="2"/>
  <c r="BE156" i="2"/>
  <c r="BE176" i="2"/>
  <c r="BE190" i="2"/>
  <c r="BE196" i="2"/>
  <c r="BE236" i="2"/>
  <c r="F35" i="2"/>
  <c r="BB95" i="1" s="1"/>
  <c r="F37" i="3"/>
  <c r="BD96" i="1" s="1"/>
  <c r="F37" i="2"/>
  <c r="BD95" i="1" s="1"/>
  <c r="F36" i="3"/>
  <c r="BC96" i="1" s="1"/>
  <c r="F36" i="2"/>
  <c r="BC95" i="1" s="1"/>
  <c r="J34" i="3"/>
  <c r="AW96" i="1" s="1"/>
  <c r="F34" i="2"/>
  <c r="BA95" i="1" s="1"/>
  <c r="J34" i="2"/>
  <c r="AW95" i="1" s="1"/>
  <c r="F35" i="3"/>
  <c r="BB96" i="1" s="1"/>
  <c r="F34" i="3"/>
  <c r="BA96" i="1" s="1"/>
  <c r="P124" i="2" l="1"/>
  <c r="P123" i="2" s="1"/>
  <c r="AU95" i="1" s="1"/>
  <c r="R120" i="3"/>
  <c r="R119" i="3" s="1"/>
  <c r="BK124" i="2"/>
  <c r="J124" i="2" s="1"/>
  <c r="J97" i="2" s="1"/>
  <c r="J171" i="2"/>
  <c r="J100" i="2" s="1"/>
  <c r="T120" i="3"/>
  <c r="T119" i="3"/>
  <c r="BK120" i="3"/>
  <c r="J120" i="3" s="1"/>
  <c r="J97" i="3" s="1"/>
  <c r="R124" i="2"/>
  <c r="R123" i="2" s="1"/>
  <c r="J121" i="3"/>
  <c r="J98" i="3"/>
  <c r="BK123" i="2"/>
  <c r="J123" i="2"/>
  <c r="J30" i="2" s="1"/>
  <c r="AG95" i="1" s="1"/>
  <c r="AU94" i="1"/>
  <c r="J33" i="2"/>
  <c r="AV95" i="1" s="1"/>
  <c r="AT95" i="1" s="1"/>
  <c r="BC94" i="1"/>
  <c r="W32" i="1" s="1"/>
  <c r="F33" i="3"/>
  <c r="AZ96" i="1" s="1"/>
  <c r="F33" i="2"/>
  <c r="AZ95" i="1" s="1"/>
  <c r="BA94" i="1"/>
  <c r="W30" i="1"/>
  <c r="BB94" i="1"/>
  <c r="AX94" i="1" s="1"/>
  <c r="J33" i="3"/>
  <c r="AV96" i="1" s="1"/>
  <c r="AT96" i="1" s="1"/>
  <c r="BD94" i="1"/>
  <c r="W33" i="1" s="1"/>
  <c r="BK119" i="3" l="1"/>
  <c r="J119" i="3"/>
  <c r="J96" i="3"/>
  <c r="AN95" i="1"/>
  <c r="J96" i="2"/>
  <c r="J39" i="2"/>
  <c r="AZ94" i="1"/>
  <c r="AV94" i="1"/>
  <c r="AK29" i="1" s="1"/>
  <c r="AW94" i="1"/>
  <c r="AK30" i="1"/>
  <c r="W31" i="1"/>
  <c r="AY94" i="1"/>
  <c r="J30" i="3" l="1"/>
  <c r="AG96" i="1"/>
  <c r="AT94" i="1"/>
  <c r="W29" i="1"/>
  <c r="J39" i="3" l="1"/>
  <c r="AG94" i="1"/>
  <c r="AK26" i="1"/>
  <c r="AK35" i="1" s="1"/>
  <c r="AN96" i="1"/>
  <c r="AN94" i="1" l="1"/>
</calcChain>
</file>

<file path=xl/sharedStrings.xml><?xml version="1.0" encoding="utf-8"?>
<sst xmlns="http://schemas.openxmlformats.org/spreadsheetml/2006/main" count="2504" uniqueCount="484">
  <si>
    <t>Export Komplet</t>
  </si>
  <si>
    <t/>
  </si>
  <si>
    <t>2.0</t>
  </si>
  <si>
    <t>False</t>
  </si>
  <si>
    <t>{48781ee6-7686-4beb-98cb-2d323bda62c2}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</si>
  <si>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</si>
  <si>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</si>
  <si>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</si>
  <si>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</si>
  <si>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</si>
  <si>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</si>
  <si>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</si>
  <si>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</si>
  <si>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</si>
  <si>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13046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</si>
  <si>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</si>
  <si>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</si>
  <si>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ul. Nádražní u stadionu - Město Albrechtice</t>
  </si>
  <si>
    <t>KSO:</t>
  </si>
  <si>
    <t>CC-CZ:</t>
  </si>
  <si>
    <t>Místo:</t>
  </si>
  <si>
    <t xml:space="preserve"> </t>
  </si>
  <si>
    <t>Datum:</t>
  </si>
  <si>
    <t>27. 11. 2023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</si>
  <si>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</si>
  <si>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</si>
  <si>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</si>
  <si>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</si>
  <si>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</si>
  <si>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</si>
  <si>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</si>
  <si>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</si>
  <si>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</si>
  <si>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</si>
  <si>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</si>
  <si>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</si>
  <si>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</si>
  <si>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</si>
  <si>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</si>
  <si>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</si>
  <si>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</si>
  <si>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</si>
  <si>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</si>
  <si>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</si>
  <si>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</si>
  <si>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</si>
  <si>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</si>
  <si>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</si>
  <si>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</si>
  <si>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</si>
  <si>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</si>
  <si>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</si>
  <si>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</si>
  <si>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</si>
  <si>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</si>
  <si>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</si>
  <si>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</si>
  <si>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</si>
  <si>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</si>
  <si>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</si>
  <si>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</si>
  <si>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</si>
  <si>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</si>
  <si>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</si>
  <si>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</si>
  <si>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</si>
  <si>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</si>
  <si>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</si>
  <si>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</si>
  <si>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</si>
  <si>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</si>
  <si>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</si>
  <si>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</si>
  <si>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</si>
  <si>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</si>
  <si>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</si>
  <si>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</si>
  <si>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</si>
  <si>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</t>
  </si>
  <si>
    <t>101</t>
  </si>
  <si>
    <t>STA</t>
  </si>
  <si>
    <t>1</t>
  </si>
  <si>
    <t>{ee312356-e1bb-4f67-b872-0317b1e4a041}</t>
  </si>
  <si>
    <t>2</t>
  </si>
  <si>
    <t>SO-</t>
  </si>
  <si>
    <t>VRN</t>
  </si>
  <si>
    <t>{e0bcfc8b-e392-4954-8dfd-3b2bf586e5d0}</t>
  </si>
  <si>
    <t>KRYCÍ LIST SOUPISU PRACÍ</t>
  </si>
  <si>
    <t>Objekt:</t>
  </si>
  <si>
    <t>SO - 101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</si>
  <si>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</si>
  <si>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</si>
  <si>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</si>
  <si>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</si>
  <si>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</si>
  <si>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</si>
  <si>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</si>
  <si>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</si>
  <si>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</si>
  <si>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</si>
  <si>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</si>
  <si>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</si>
  <si>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</si>
  <si>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</si>
  <si>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</si>
  <si>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</si>
  <si>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</si>
  <si>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</si>
  <si>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</si>
  <si>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</si>
  <si>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</si>
  <si>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</si>
  <si>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</si>
  <si>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</si>
  <si>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</si>
  <si>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</si>
  <si>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</si>
  <si>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</si>
  <si>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</si>
  <si>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</si>
  <si>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</si>
  <si>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</si>
  <si>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</si>
  <si>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01</t>
  </si>
  <si>
    <t>4</t>
  </si>
  <si>
    <t>-182619603</t>
  </si>
  <si>
    <t>VV</t>
  </si>
  <si>
    <t>"stavajici " 100</t>
  </si>
  <si>
    <t>113107223</t>
  </si>
  <si>
    <t>Odstranění podkladu z kameniva drceného tl přes 200 do 300 mm strojně pl přes 200 m2</t>
  </si>
  <si>
    <t>1904261710</t>
  </si>
  <si>
    <t>"pod parkovistem tl do 300 " 110</t>
  </si>
  <si>
    <t>"pod chodniky tl do 240mm" 140</t>
  </si>
  <si>
    <t>Součet</t>
  </si>
  <si>
    <t>3</t>
  </si>
  <si>
    <t>113154264</t>
  </si>
  <si>
    <t>Frézování živičného krytu tl 100 mm pruh š přes 1 do 2 m pl  do 1000 m2 s překážkami v trase</t>
  </si>
  <si>
    <t>-389981011</t>
  </si>
  <si>
    <t>"plocha stav. asfaltu " 990</t>
  </si>
  <si>
    <t>113201111</t>
  </si>
  <si>
    <t>Vytrhání obrub chodníkových ležatých</t>
  </si>
  <si>
    <t>m</t>
  </si>
  <si>
    <t>-647929304</t>
  </si>
  <si>
    <t>50</t>
  </si>
  <si>
    <t>5</t>
  </si>
  <si>
    <t>113201112</t>
  </si>
  <si>
    <t>Vytrhání obrub silničních ležatých</t>
  </si>
  <si>
    <t>-1313371009</t>
  </si>
  <si>
    <t>140</t>
  </si>
  <si>
    <t>6</t>
  </si>
  <si>
    <t>121151123</t>
  </si>
  <si>
    <t>Sejmutí ornice plochy přes 500 m2 tl vrstvy 100 mm strojně</t>
  </si>
  <si>
    <t>-1757518196</t>
  </si>
  <si>
    <t>" rozsireni parkoviste, nove chodníky, rozsireni v miste zeleni " 385</t>
  </si>
  <si>
    <t>7</t>
  </si>
  <si>
    <t>122151103</t>
  </si>
  <si>
    <t>Odkopávky a prokopávky nezapažené v hornině třídy těžitelnosti I skupiny 1 a 2 objem do 100 m3 strojně</t>
  </si>
  <si>
    <t>m3</t>
  </si>
  <si>
    <t>-1357439233</t>
  </si>
  <si>
    <t>"odkopavky tl 300  - pod parkoviste, atd " 285*0.3</t>
  </si>
  <si>
    <t>"odkopavky tl200  - pod novy chodnik, atd " 100*0.2</t>
  </si>
  <si>
    <t>8</t>
  </si>
  <si>
    <t>132551254</t>
  </si>
  <si>
    <t>Hloubení rýh nezapažených š do 2000 mm v hornině třídy těžitelnosti III skupiny 6 objem do 500 m3 strojně</t>
  </si>
  <si>
    <t>-644369661</t>
  </si>
  <si>
    <t>63*1*1,4</t>
  </si>
  <si>
    <t>31*0,5*1,4</t>
  </si>
  <si>
    <t>9</t>
  </si>
  <si>
    <t>167151101</t>
  </si>
  <si>
    <t>Nakládání výkopku z hornin třídy těžitelnosti I skupiny 1 až 3 do 100 m3</t>
  </si>
  <si>
    <t>2108562832</t>
  </si>
  <si>
    <t>105,5+109,9</t>
  </si>
  <si>
    <t>10</t>
  </si>
  <si>
    <t>174151101</t>
  </si>
  <si>
    <t>Zásyp jam, šachet rýh nebo kolem objektů sypaninou se zhutněním</t>
  </si>
  <si>
    <t>-866587242</t>
  </si>
  <si>
    <t>"zasyp vsakovacich ryh" 109,9</t>
  </si>
  <si>
    <t>11</t>
  </si>
  <si>
    <t>M</t>
  </si>
  <si>
    <t>58343959</t>
  </si>
  <si>
    <t>kamenivo drcené hrubé frakce 32/63</t>
  </si>
  <si>
    <t>t</t>
  </si>
  <si>
    <t>-1471115750</t>
  </si>
  <si>
    <t>" 1,5t/m3" 1,5*110</t>
  </si>
  <si>
    <t>181451131</t>
  </si>
  <si>
    <t>Založení parkového trávníku výsevem plochy přes 1000 m2 v rovině a ve svahu do 1:5</t>
  </si>
  <si>
    <t>-1600929255</t>
  </si>
  <si>
    <t xml:space="preserve">"založení v místě nové  zeleně kolem chodníku na š. 0.5m" 50 </t>
  </si>
  <si>
    <t>13</t>
  </si>
  <si>
    <t>00572410</t>
  </si>
  <si>
    <t>osivo směs travní parková</t>
  </si>
  <si>
    <t>kg</t>
  </si>
  <si>
    <t>-1289619966</t>
  </si>
  <si>
    <t>"1kg/40m2 travního osiva" 1.1</t>
  </si>
  <si>
    <t>14</t>
  </si>
  <si>
    <t>181951112</t>
  </si>
  <si>
    <t>Úprava pláně v hornině třídy těžitelnosti I skupiny 1 až 3 se zhutněním strojně</t>
  </si>
  <si>
    <t>777083537</t>
  </si>
  <si>
    <t>"parkoviste,chodník" 310+210+90+12+10+3</t>
  </si>
  <si>
    <t>Zakládání</t>
  </si>
  <si>
    <t>15</t>
  </si>
  <si>
    <t>213141113</t>
  </si>
  <si>
    <t>Zřízení vrstvy z geotextilie v rovině nebo ve sklonu do 1:5, šířky přes 6 do 8,5 m</t>
  </si>
  <si>
    <t>1699855192</t>
  </si>
  <si>
    <t>63*1</t>
  </si>
  <si>
    <t>31*0,5</t>
  </si>
  <si>
    <t>16</t>
  </si>
  <si>
    <t>213141131</t>
  </si>
  <si>
    <t>Zřízení vrstvy z geotextilie ve sklonu přes 1:2 do 1:1 š do 3 m</t>
  </si>
  <si>
    <t>-1572858504</t>
  </si>
  <si>
    <t>63*1,4*2</t>
  </si>
  <si>
    <t>31*1,4*2</t>
  </si>
  <si>
    <t>17</t>
  </si>
  <si>
    <t>69311082</t>
  </si>
  <si>
    <t>geotextilie netkaná separační, ochranná, filtrační, drenážní PP 500g/m2</t>
  </si>
  <si>
    <t>-433648048</t>
  </si>
  <si>
    <t>78,5+263,2</t>
  </si>
  <si>
    <t>Komunikace pozemní</t>
  </si>
  <si>
    <t>18</t>
  </si>
  <si>
    <t>564851111</t>
  </si>
  <si>
    <t>Podklad ze štěrkodrtě ŠD tl 150 mm</t>
  </si>
  <si>
    <t>-859041880</t>
  </si>
  <si>
    <t>"rozsireni cesty " 2*20</t>
  </si>
  <si>
    <t>19</t>
  </si>
  <si>
    <t>564861111</t>
  </si>
  <si>
    <t>Podklad ze štěrkodrtě ŠD tl 200 mm</t>
  </si>
  <si>
    <t>-637104170</t>
  </si>
  <si>
    <t>"podklad v miste chodníku všechny " 213</t>
  </si>
  <si>
    <t>20</t>
  </si>
  <si>
    <t>564871111</t>
  </si>
  <si>
    <t>Podklad ze štěrkodrtě ŠD tl 250 mm</t>
  </si>
  <si>
    <t>-917566297</t>
  </si>
  <si>
    <t>"podklad pod parkovací stani kontejnery, vozick. " 310+90+12</t>
  </si>
  <si>
    <t>565135121</t>
  </si>
  <si>
    <t>Asfaltový beton vrstva podkladní ACP 16 (obalované kamenivo OKS) tl 50 mm š přes 3 m</t>
  </si>
  <si>
    <t>1831838416</t>
  </si>
  <si>
    <t>800</t>
  </si>
  <si>
    <t>22</t>
  </si>
  <si>
    <t>573111112</t>
  </si>
  <si>
    <t>Postřik živičný infiltrační s posypem z asfaltu množství 1 kg/m2</t>
  </si>
  <si>
    <t>-1698002348</t>
  </si>
  <si>
    <t>23</t>
  </si>
  <si>
    <t>573211109</t>
  </si>
  <si>
    <t>Postřik živičný spojovací z asfaltu v množství 0,50 kg/m2</t>
  </si>
  <si>
    <t>12747746</t>
  </si>
  <si>
    <t>24</t>
  </si>
  <si>
    <t>577134121</t>
  </si>
  <si>
    <t>Asfaltový beton vrstva obrusná ACO 11 (ABS) tř. I tl 40 mm š přes 3 m z nemodifikovaného asfaltu</t>
  </si>
  <si>
    <t>-1026806148</t>
  </si>
  <si>
    <t>25</t>
  </si>
  <si>
    <t>596212210</t>
  </si>
  <si>
    <t>Kladení zámkové dlažby pozemních komunikací ručně tl 80 mm skupiny A pl do 50 m2</t>
  </si>
  <si>
    <t>2113642389</t>
  </si>
  <si>
    <t>"par. stani pro vozičkáře,prejezdy chod., kontejnery " 90+12</t>
  </si>
  <si>
    <t>26</t>
  </si>
  <si>
    <t>59245030</t>
  </si>
  <si>
    <t>dlažba tvar čtverec betonová 200x200x80mm přírodní</t>
  </si>
  <si>
    <t>132490678</t>
  </si>
  <si>
    <t>90</t>
  </si>
  <si>
    <t>27</t>
  </si>
  <si>
    <t>596412213</t>
  </si>
  <si>
    <t>Kladení dlažby bet. tvárnic pozemních komunikací tl 80 mm pl přes 300 m2</t>
  </si>
  <si>
    <t>2011336712</t>
  </si>
  <si>
    <t>310</t>
  </si>
  <si>
    <t>28</t>
  </si>
  <si>
    <t>59245035</t>
  </si>
  <si>
    <t>dlažba plošná betonová mezerovitá 200x200x80mm přírodní</t>
  </si>
  <si>
    <t>-1947523943</t>
  </si>
  <si>
    <t>29</t>
  </si>
  <si>
    <t>59245226</t>
  </si>
  <si>
    <t>dlažba tvar obdélník betonová pro nevidomé 200x100x80mm barevná</t>
  </si>
  <si>
    <t>-459592577</t>
  </si>
  <si>
    <t>30</t>
  </si>
  <si>
    <t>596811122</t>
  </si>
  <si>
    <t>Kladení betonové dlažby komunikací pro pěší do lože z kameniva velikosti do 0,09 m2 pl přes 100 do 300 m2</t>
  </si>
  <si>
    <t>-427940389</t>
  </si>
  <si>
    <t>213</t>
  </si>
  <si>
    <t>31</t>
  </si>
  <si>
    <t>59245006</t>
  </si>
  <si>
    <t>dlažba tvar obdélník betonová pro nevidomé 200x100x60mm barevná</t>
  </si>
  <si>
    <t>-1241353020</t>
  </si>
  <si>
    <t>"slepecká dl. dle vyhlášky nová " 3</t>
  </si>
  <si>
    <t>32</t>
  </si>
  <si>
    <t>59245021</t>
  </si>
  <si>
    <t>dlažba tvar čtverec betonová 200x200x60mm přírodní</t>
  </si>
  <si>
    <t>-1296363336</t>
  </si>
  <si>
    <t>210</t>
  </si>
  <si>
    <t>Ostatní konstrukce a práce, bourání</t>
  </si>
  <si>
    <t>33</t>
  </si>
  <si>
    <t>914111111</t>
  </si>
  <si>
    <t>Montáž svislé dopravní značky do velikosti 1 m2 objímkami na sloupek nebo konzolu</t>
  </si>
  <si>
    <t>kus</t>
  </si>
  <si>
    <t>-1908688556</t>
  </si>
  <si>
    <t>34</t>
  </si>
  <si>
    <t>40445552</t>
  </si>
  <si>
    <t>značka dopravní svislá tř 1</t>
  </si>
  <si>
    <t>1766773809</t>
  </si>
  <si>
    <t>35</t>
  </si>
  <si>
    <t>40445225</t>
  </si>
  <si>
    <t>sloupek pro dopravní značku Zn D 60mm v 3,5m</t>
  </si>
  <si>
    <t>440461799</t>
  </si>
  <si>
    <t>36</t>
  </si>
  <si>
    <t>40445240</t>
  </si>
  <si>
    <t>patka pro sloupek Al D 60mm</t>
  </si>
  <si>
    <t>-1480341985</t>
  </si>
  <si>
    <t>37</t>
  </si>
  <si>
    <t>40445256</t>
  </si>
  <si>
    <t>svorka upínací na sloupek dopravní značky D 60mm</t>
  </si>
  <si>
    <t>878177930</t>
  </si>
  <si>
    <t>"2 svorky na 1 značku " 14</t>
  </si>
  <si>
    <t>38</t>
  </si>
  <si>
    <t>40445253</t>
  </si>
  <si>
    <t>víčko plastové na sloupek D 60mm</t>
  </si>
  <si>
    <t>1935958186</t>
  </si>
  <si>
    <t>39</t>
  </si>
  <si>
    <t>914511111</t>
  </si>
  <si>
    <t>Montáž sloupku dopravních značek délky do 3,5 m s betonovým základem</t>
  </si>
  <si>
    <t>-54905971</t>
  </si>
  <si>
    <t>"montáž nových sloupku " 4</t>
  </si>
  <si>
    <t>40</t>
  </si>
  <si>
    <t>915231112</t>
  </si>
  <si>
    <t>Vodorovné dopravní značení přechody pro chodce, šipky, symboly retroreflexní bílý plast</t>
  </si>
  <si>
    <t>1084073631</t>
  </si>
  <si>
    <t>41</t>
  </si>
  <si>
    <t>915621111</t>
  </si>
  <si>
    <t>Předznačení vodorovného plošného značení</t>
  </si>
  <si>
    <t>11602889</t>
  </si>
  <si>
    <t>42</t>
  </si>
  <si>
    <t>916131113</t>
  </si>
  <si>
    <t>Osazení silničního obrubníku betonového ležatého s boční opěrou do lože z betonu prostého</t>
  </si>
  <si>
    <t>-1338515781</t>
  </si>
  <si>
    <t>"silniční obruba " 430</t>
  </si>
  <si>
    <t>43</t>
  </si>
  <si>
    <t>59217031</t>
  </si>
  <si>
    <t>obrubník betonový silniční 1000x150x250mm</t>
  </si>
  <si>
    <t>-1873379940</t>
  </si>
  <si>
    <t>"délká+10% ztratné " 430+43</t>
  </si>
  <si>
    <t>44</t>
  </si>
  <si>
    <t>916231213</t>
  </si>
  <si>
    <t>Osazení chodníkového obrubníku betonového stojatého s boční opěrou do lože z betonu prostého</t>
  </si>
  <si>
    <t>36198533</t>
  </si>
  <si>
    <t>95</t>
  </si>
  <si>
    <t>45</t>
  </si>
  <si>
    <t>919732211</t>
  </si>
  <si>
    <t>Styčná spára napojení nového živičného povrchu na stávající za tepla š 15 mm hl 25 mm s prořezáním</t>
  </si>
  <si>
    <t>-1364974701</t>
  </si>
  <si>
    <t>"napojeni na novy a stary povrch,  " 8</t>
  </si>
  <si>
    <t>46</t>
  </si>
  <si>
    <t>919735112</t>
  </si>
  <si>
    <t>Řezání stávajícího živičného krytu hl přes 50 do 100 mm</t>
  </si>
  <si>
    <t>279988323</t>
  </si>
  <si>
    <t>"napojeni na novy a stary povrch "8</t>
  </si>
  <si>
    <t>47</t>
  </si>
  <si>
    <t>59217016</t>
  </si>
  <si>
    <t>obrubník betonový chodníkový 1000x80x250mm</t>
  </si>
  <si>
    <t>-176743145</t>
  </si>
  <si>
    <t>95+9.5</t>
  </si>
  <si>
    <t>997</t>
  </si>
  <si>
    <t>Přesun sutě</t>
  </si>
  <si>
    <t>48</t>
  </si>
  <si>
    <t>997221551</t>
  </si>
  <si>
    <t>Vodorovná doprava suti ze sypkých materiálů do 1 km</t>
  </si>
  <si>
    <t>-647506114</t>
  </si>
  <si>
    <t>"dopr. nevho. podkladu "29,75</t>
  </si>
  <si>
    <t>" doprava asf. sutě " 18,81</t>
  </si>
  <si>
    <t>49</t>
  </si>
  <si>
    <t>997221559</t>
  </si>
  <si>
    <t>Příplatek ZKD 1 km u vodorovné dopravy suti ze sypkých materiálů</t>
  </si>
  <si>
    <t>1673284745</t>
  </si>
  <si>
    <t>" celková vzdálenost do 20km " 19*48,56</t>
  </si>
  <si>
    <t>997221561</t>
  </si>
  <si>
    <t>Vodorovná doprava suti z kusových materiálů do 1 km</t>
  </si>
  <si>
    <t>1225014126</t>
  </si>
  <si>
    <t>"dlažba" 20,8</t>
  </si>
  <si>
    <t>"obruba" 11,35+38,08</t>
  </si>
  <si>
    <t>51</t>
  </si>
  <si>
    <t>997221569</t>
  </si>
  <si>
    <t>Příplatek ZKD 1 km u vodorovné dopravy suti z kusových materiálů</t>
  </si>
  <si>
    <t>1581520982</t>
  </si>
  <si>
    <t>"do 20 km " 19*70,23</t>
  </si>
  <si>
    <t>52</t>
  </si>
  <si>
    <t>997221861</t>
  </si>
  <si>
    <t>Poplatek za uložení stavebního odpadu na recyklační skládce (skládkovné) z prostého betonu pod kódem 17 01 01</t>
  </si>
  <si>
    <t>793741883</t>
  </si>
  <si>
    <t>70,23</t>
  </si>
  <si>
    <t>53</t>
  </si>
  <si>
    <t>997221873</t>
  </si>
  <si>
    <t>Poplatek za uložení stavebního odpadu na recyklační skládce (skládkovné) zeminy a kamení zatříděného do Katalogu odpadů pod kódem 17 05 04</t>
  </si>
  <si>
    <t>-958887544</t>
  </si>
  <si>
    <t>29,75</t>
  </si>
  <si>
    <t>54</t>
  </si>
  <si>
    <t>997221875</t>
  </si>
  <si>
    <t>Poplatek za uložení stavebního odpadu na recyklační skládce (skládkovné) asfaltového bez obsahu dehtu zatříděného do Katalogu odpadů pod kódem 17 03 02</t>
  </si>
  <si>
    <t>-1698507885</t>
  </si>
  <si>
    <t>"poplatek za asfalt " 18,81</t>
  </si>
  <si>
    <t>998</t>
  </si>
  <si>
    <t>Přesun hmot</t>
  </si>
  <si>
    <t>55</t>
  </si>
  <si>
    <t>998225111</t>
  </si>
  <si>
    <t>Přesun hmot pro pozemní komunikace s krytem z kamene, monolitickým betonovým nebo živičným</t>
  </si>
  <si>
    <t>-1075630096</t>
  </si>
  <si>
    <t>SO- - VRN</t>
  </si>
  <si>
    <t>VRN - Vedlejší rozpočtové náklady</t>
  </si>
  <si>
    <t xml:space="preserve">    VRN2 - Vedlejší náklady</t>
  </si>
  <si>
    <t xml:space="preserve">    VRN9 - Ostatní náklady</t>
  </si>
  <si>
    <t>Vedlejší rozpočtové náklady</t>
  </si>
  <si>
    <t>VRN2</t>
  </si>
  <si>
    <t>Vedlejší náklady</t>
  </si>
  <si>
    <t>020001000</t>
  </si>
  <si>
    <t>Vybudování zařizení staveniště</t>
  </si>
  <si>
    <t>soubor</t>
  </si>
  <si>
    <t>1024</t>
  </si>
  <si>
    <t>1109838662</t>
  </si>
  <si>
    <t>- náklady spojené se zřízením přípojek energií k objektům zařízení staveniště, vybudování případných měřících odběrných míst a zřízení,</t>
  </si>
  <si>
    <t>případná příprava území pro objekty zařízení staveniště a vlastní vybudování objektů zařízení staveniště.</t>
  </si>
  <si>
    <t>0200010001</t>
  </si>
  <si>
    <t>Provoz zařízení staveniště</t>
  </si>
  <si>
    <t>1028638392</t>
  </si>
  <si>
    <t xml:space="preserve">- náklady na vybavení objektů zařízení staveniště, ostraha staveniště,  náklady na energie spotřebované dodavatelem v rámci provozu zařízení </t>
  </si>
  <si>
    <t xml:space="preserve">staveniště, náklady na potřebný úklid v prostorách zařízení staveniště, náklady na nutnou údržbu a opravy na objektech zařízení staveniště </t>
  </si>
  <si>
    <t>a na přípojkách energií.</t>
  </si>
  <si>
    <t>0200010002</t>
  </si>
  <si>
    <t>Odstranění zařízení staveniště</t>
  </si>
  <si>
    <t>2120397014</t>
  </si>
  <si>
    <t xml:space="preserve">- odstranění objektů zařízení staveniště včetně přípojek energií a jejich odvoz. Položka zahrnuje i náklady na úpravu povrchů po </t>
  </si>
  <si>
    <t>odstranění zařízení staveniště a úklid ploch, na kterých bylo zařízení staveniště provozováno.</t>
  </si>
  <si>
    <t>0200010003</t>
  </si>
  <si>
    <t>Fotodokumentace stavby</t>
  </si>
  <si>
    <t>1447044667</t>
  </si>
  <si>
    <t>- dodavatel zajistí zpracování fotodokumentace průběhu prací na stavbě, kterou následně předá investorovi. Fotodokumentace bude</t>
  </si>
  <si>
    <t>dokladovat postup prací po jednotlivých dnech, nasazení stavebních mechanismů i provádění zkoušek.</t>
  </si>
  <si>
    <t>Snímky budou předány na CD ve složkách pojmenovaných dle jednotlivých dnů.</t>
  </si>
  <si>
    <t>0200010004</t>
  </si>
  <si>
    <t>Náklady vznikle v souvlislosti s realizaci stavby</t>
  </si>
  <si>
    <t>-1071777298</t>
  </si>
  <si>
    <t>- náklady související s případným zásahem do silničních pozemků</t>
  </si>
  <si>
    <t>- průběžné čištění znečištěných komunikací stavbou</t>
  </si>
  <si>
    <t>- zajištění zpětného předání dotčených ploch jednotlivým majitelům a správcům</t>
  </si>
  <si>
    <t>- zajištění obslužného provozu - zásobování, svoz kom. odpadu, vjezd vozidel složek integrovaného záchranného systém</t>
  </si>
  <si>
    <t>- zajištění výkopů (zábradlí) a přístupů k objektům (lávky,  budou využity dle postupu výstavby vždy v dotčeném prostoru)</t>
  </si>
  <si>
    <t>-koordinace prací na stavbě a tvorba harmonogramu výstavby</t>
  </si>
  <si>
    <t>VRN9</t>
  </si>
  <si>
    <t>Ostatní náklady</t>
  </si>
  <si>
    <t>091003000</t>
  </si>
  <si>
    <t>Dočastná dopravní opatření</t>
  </si>
  <si>
    <t>-297092330</t>
  </si>
  <si>
    <t xml:space="preserve">- náklady na vyhotovení návrhu dočasného dopravního značení, jeho projednání s dotčenými orgány a organizacemi, dodání dopravních značek </t>
  </si>
  <si>
    <t>, jejich rozmístění a přemísťování a jejich údržba v průběhu výstavby včetně následného odstranění po ukončení stavebních prací.</t>
  </si>
  <si>
    <t>091003001</t>
  </si>
  <si>
    <t xml:space="preserve">Vytýčení stavby </t>
  </si>
  <si>
    <t>-956660368</t>
  </si>
  <si>
    <t>- geodetické práce související se stavbou</t>
  </si>
  <si>
    <t>- vyhotovení protokolu o vytyčení stavby se seznamem souřadnic vytyčených bodů a jejich polohopisnými (S-JTSK) a výškopisnými (Bpv) hodnotami.</t>
  </si>
  <si>
    <t>091003002</t>
  </si>
  <si>
    <t xml:space="preserve">Vytýčení inž. sítí </t>
  </si>
  <si>
    <t>1947574068</t>
  </si>
  <si>
    <t>- zaměření a vytýčení stávajících inženýrských sítí v místě stavby z hlediska jejich ochrany při provádění stavby.</t>
  </si>
  <si>
    <t>091003003</t>
  </si>
  <si>
    <t>Ochrana stav. inž. sítí na staveništi</t>
  </si>
  <si>
    <t>-1922125589</t>
  </si>
  <si>
    <t>- náklady na přezkoumání podkladů objednatele o stavu inženýrských sítí probíhajících staveništěm nebo dotčenými stavbou i mimo území staveniště,</t>
  </si>
  <si>
    <t xml:space="preserve"> kontrola vytýčení jejich skutečné trasy a provedení ochranných opatření pro zabezpečení stávajících inženýrských sítí.</t>
  </si>
  <si>
    <t>091003004</t>
  </si>
  <si>
    <t>Geodetické zaměření skutečného provedení</t>
  </si>
  <si>
    <t>-24643851</t>
  </si>
  <si>
    <t>- geodetické zaměření skutečného stavu jednotlivých objektů oprávněnou osobou (tiskopis v graf. formě 3x, v digitální formě 1x, všech objektů stavby)</t>
  </si>
  <si>
    <t>- doklady ke kolaudaci, revizní zprávy jsou-li vyžadovány</t>
  </si>
  <si>
    <t>091003005</t>
  </si>
  <si>
    <t>Geodetické práce</t>
  </si>
  <si>
    <t>-248678916</t>
  </si>
  <si>
    <t>- vypracování geometrického plánu stavby (pro všechny požadované stavební objekty)</t>
  </si>
  <si>
    <t>- přípravu podkladů, podání žádosti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</si>
  <si>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</si>
  <si>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</si>
  <si>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</si>
  <si>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- schválení návrhu vkladu do katastru nemovitostí příslušným katastrálním úřadem</t>
  </si>
  <si>
    <t>091003006</t>
  </si>
  <si>
    <t>Dokumentace skutečného provedení stavby</t>
  </si>
  <si>
    <t>-1837346021</t>
  </si>
  <si>
    <t>- náklady na vyhotovení dokumentace skutečného provedení stavby a její předání objednateli v požadované formě a požadovaném počtu</t>
  </si>
  <si>
    <t>SEZNAM FIGUR</t>
  </si>
  <si>
    <t>Výměra</t>
  </si>
  <si>
    <t xml:space="preserve"> SO</t>
  </si>
  <si>
    <t>potrubi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</si>
</sst>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W2" sqref="W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9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0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R5" s="19"/>
      <c r="BE5" s="21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R6" s="19"/>
      <c r="BE6" s="21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8"/>
      <c r="BS8" s="16" t="s">
        <v>6</v>
      </c>
    </row>
    <row r="9" spans="1:74" ht="14.45" customHeight="1">
      <c r="B9" s="19"/>
      <c r="AR9" s="19"/>
      <c r="BE9" s="21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8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18"/>
      <c r="BS11" s="16" t="s">
        <v>6</v>
      </c>
    </row>
    <row r="12" spans="1:74" ht="6.95" customHeight="1">
      <c r="B12" s="19"/>
      <c r="AR12" s="19"/>
      <c r="BE12" s="218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18"/>
      <c r="BS13" s="16" t="s">
        <v>6</v>
      </c>
    </row>
    <row r="14" spans="1:74" ht="12.75">
      <c r="B14" s="19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6" t="s">
        <v>26</v>
      </c>
      <c r="AN14" s="28" t="s">
        <v>28</v>
      </c>
      <c r="AR14" s="19"/>
      <c r="BE14" s="218"/>
      <c r="BS14" s="16" t="s">
        <v>6</v>
      </c>
    </row>
    <row r="15" spans="1:74" ht="6.95" customHeight="1">
      <c r="B15" s="19"/>
      <c r="AR15" s="19"/>
      <c r="BE15" s="218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18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18"/>
      <c r="BS17" s="16" t="s">
        <v>30</v>
      </c>
    </row>
    <row r="18" spans="2:71" ht="6.95" customHeight="1">
      <c r="B18" s="19"/>
      <c r="AR18" s="19"/>
      <c r="BE18" s="218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18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18"/>
      <c r="BS20" s="16" t="s">
        <v>30</v>
      </c>
    </row>
    <row r="21" spans="2:71" ht="6.95" customHeight="1">
      <c r="B21" s="19"/>
      <c r="AR21" s="19"/>
      <c r="BE21" s="218"/>
    </row>
    <row r="22" spans="2:71" ht="12" customHeight="1">
      <c r="B22" s="19"/>
      <c r="D22" s="26" t="s">
        <v>32</v>
      </c>
      <c r="AR22" s="19"/>
      <c r="BE22" s="218"/>
    </row>
    <row r="23" spans="2:71" ht="16.5" customHeight="1">
      <c r="B23" s="19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9"/>
      <c r="BE23" s="218"/>
    </row>
    <row r="24" spans="2:71" ht="6.95" customHeight="1">
      <c r="B24" s="19"/>
      <c r="AR24" s="19"/>
      <c r="BE24" s="21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8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5">
        <f>ROUND(AG94,2)</f>
        <v>0</v>
      </c>
      <c r="AL26" s="226"/>
      <c r="AM26" s="226"/>
      <c r="AN26" s="226"/>
      <c r="AO26" s="226"/>
      <c r="AR26" s="31"/>
      <c r="BE26" s="218"/>
    </row>
    <row r="27" spans="2:71" s="1" customFormat="1" ht="6.95" customHeight="1">
      <c r="B27" s="31"/>
      <c r="AR27" s="31"/>
      <c r="BE27" s="218"/>
    </row>
    <row r="28" spans="2:71" s="1" customFormat="1" ht="12.75">
      <c r="B28" s="31"/>
      <c r="L28" s="227" t="s">
        <v>34</v>
      </c>
      <c r="M28" s="227"/>
      <c r="N28" s="227"/>
      <c r="O28" s="227"/>
      <c r="P28" s="227"/>
      <c r="W28" s="227" t="s">
        <v>35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36</v>
      </c>
      <c r="AL28" s="227"/>
      <c r="AM28" s="227"/>
      <c r="AN28" s="227"/>
      <c r="AO28" s="227"/>
      <c r="AR28" s="31"/>
      <c r="BE28" s="218"/>
    </row>
    <row r="29" spans="2:71" s="2" customFormat="1" ht="14.45" customHeight="1">
      <c r="B29" s="35"/>
      <c r="D29" s="26" t="s">
        <v>37</v>
      </c>
      <c r="F29" s="26" t="s">
        <v>38</v>
      </c>
      <c r="L29" s="212">
        <v>0.21</v>
      </c>
      <c r="M29" s="211"/>
      <c r="N29" s="211"/>
      <c r="O29" s="211"/>
      <c r="P29" s="211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2)</f>
        <v>0</v>
      </c>
      <c r="AL29" s="211"/>
      <c r="AM29" s="211"/>
      <c r="AN29" s="211"/>
      <c r="AO29" s="211"/>
      <c r="AR29" s="35"/>
      <c r="BE29" s="219"/>
    </row>
    <row r="30" spans="2:71" s="2" customFormat="1" ht="14.45" customHeight="1">
      <c r="B30" s="35"/>
      <c r="F30" s="26" t="s">
        <v>39</v>
      </c>
      <c r="L30" s="212">
        <v>0.12</v>
      </c>
      <c r="M30" s="211"/>
      <c r="N30" s="211"/>
      <c r="O30" s="211"/>
      <c r="P30" s="211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2)</f>
        <v>0</v>
      </c>
      <c r="AL30" s="211"/>
      <c r="AM30" s="211"/>
      <c r="AN30" s="211"/>
      <c r="AO30" s="211"/>
      <c r="AR30" s="35"/>
      <c r="BE30" s="219"/>
    </row>
    <row r="31" spans="2:71" s="2" customFormat="1" ht="14.45" hidden="1" customHeight="1">
      <c r="B31" s="35"/>
      <c r="F31" s="26" t="s">
        <v>40</v>
      </c>
      <c r="L31" s="212">
        <v>0.21</v>
      </c>
      <c r="M31" s="211"/>
      <c r="N31" s="211"/>
      <c r="O31" s="211"/>
      <c r="P31" s="211"/>
      <c r="W31" s="210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5"/>
      <c r="BE31" s="219"/>
    </row>
    <row r="32" spans="2:71" s="2" customFormat="1" ht="14.45" hidden="1" customHeight="1">
      <c r="B32" s="35"/>
      <c r="F32" s="26" t="s">
        <v>41</v>
      </c>
      <c r="L32" s="212">
        <v>0.12</v>
      </c>
      <c r="M32" s="211"/>
      <c r="N32" s="211"/>
      <c r="O32" s="211"/>
      <c r="P32" s="211"/>
      <c r="W32" s="210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5"/>
      <c r="BE32" s="219"/>
    </row>
    <row r="33" spans="2:57" s="2" customFormat="1" ht="14.45" hidden="1" customHeight="1">
      <c r="B33" s="35"/>
      <c r="F33" s="26" t="s">
        <v>42</v>
      </c>
      <c r="L33" s="212">
        <v>0</v>
      </c>
      <c r="M33" s="211"/>
      <c r="N33" s="211"/>
      <c r="O33" s="211"/>
      <c r="P33" s="211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5"/>
      <c r="BE33" s="219"/>
    </row>
    <row r="34" spans="2:57" s="1" customFormat="1" ht="6.95" customHeight="1">
      <c r="B34" s="31"/>
      <c r="AR34" s="31"/>
      <c r="BE34" s="218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13" t="s">
        <v>45</v>
      </c>
      <c r="Y35" s="214"/>
      <c r="Z35" s="214"/>
      <c r="AA35" s="214"/>
      <c r="AB35" s="214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4"/>
      <c r="AM35" s="214"/>
      <c r="AN35" s="214"/>
      <c r="AO35" s="21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13046</v>
      </c>
      <c r="AR84" s="47"/>
    </row>
    <row r="85" spans="1:91" s="4" customFormat="1" ht="36.950000000000003" customHeight="1">
      <c r="B85" s="48"/>
      <c r="C85" s="49" t="s">
        <v>16</v>
      </c>
      <c r="L85" s="201" t="str">
        <f>K6</f>
        <v>Úprava ul. Nádražní u stadionu - Město Albrechtice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3" t="str">
        <f>IF(AN8= "","",AN8)</f>
        <v>27. 11. 2023</v>
      </c>
      <c r="AN87" s="203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4" t="str">
        <f>IF(E17="","",E17)</f>
        <v xml:space="preserve"> </v>
      </c>
      <c r="AN89" s="205"/>
      <c r="AO89" s="205"/>
      <c r="AP89" s="205"/>
      <c r="AR89" s="31"/>
      <c r="AS89" s="206" t="s">
        <v>53</v>
      </c>
      <c r="AT89" s="20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04" t="str">
        <f>IF(E20="","",E20)</f>
        <v xml:space="preserve"> </v>
      </c>
      <c r="AN90" s="205"/>
      <c r="AO90" s="205"/>
      <c r="AP90" s="205"/>
      <c r="AR90" s="31"/>
      <c r="AS90" s="208"/>
      <c r="AT90" s="209"/>
      <c r="BD90" s="55"/>
    </row>
    <row r="91" spans="1:91" s="1" customFormat="1" ht="10.9" customHeight="1">
      <c r="B91" s="31"/>
      <c r="AR91" s="31"/>
      <c r="AS91" s="208"/>
      <c r="AT91" s="209"/>
      <c r="BD91" s="55"/>
    </row>
    <row r="92" spans="1:91" s="1" customFormat="1" ht="29.25" customHeight="1">
      <c r="B92" s="31"/>
      <c r="C92" s="196" t="s">
        <v>54</v>
      </c>
      <c r="D92" s="197"/>
      <c r="E92" s="197"/>
      <c r="F92" s="197"/>
      <c r="G92" s="197"/>
      <c r="H92" s="56"/>
      <c r="I92" s="198" t="s">
        <v>55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56</v>
      </c>
      <c r="AH92" s="197"/>
      <c r="AI92" s="197"/>
      <c r="AJ92" s="197"/>
      <c r="AK92" s="197"/>
      <c r="AL92" s="197"/>
      <c r="AM92" s="197"/>
      <c r="AN92" s="198" t="s">
        <v>57</v>
      </c>
      <c r="AO92" s="197"/>
      <c r="AP92" s="200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4">
        <f>ROUND(SUM(AG95:AG96),2)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193" t="s">
        <v>78</v>
      </c>
      <c r="E95" s="193"/>
      <c r="F95" s="193"/>
      <c r="G95" s="193"/>
      <c r="H95" s="193"/>
      <c r="I95" s="76"/>
      <c r="J95" s="193" t="s">
        <v>79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'SO - 101'!J30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7" t="s">
        <v>80</v>
      </c>
      <c r="AR95" s="74"/>
      <c r="AS95" s="78">
        <v>0</v>
      </c>
      <c r="AT95" s="79">
        <f>ROUND(SUM(AV95:AW95),2)</f>
        <v>0</v>
      </c>
      <c r="AU95" s="80">
        <f>'SO - 101'!P123</f>
        <v>0</v>
      </c>
      <c r="AV95" s="79">
        <f>'SO - 101'!J33</f>
        <v>0</v>
      </c>
      <c r="AW95" s="79">
        <f>'SO - 101'!J34</f>
        <v>0</v>
      </c>
      <c r="AX95" s="79">
        <f>'SO - 101'!J35</f>
        <v>0</v>
      </c>
      <c r="AY95" s="79">
        <f>'SO - 101'!J36</f>
        <v>0</v>
      </c>
      <c r="AZ95" s="79">
        <f>'SO - 101'!F33</f>
        <v>0</v>
      </c>
      <c r="BA95" s="79">
        <f>'SO - 101'!F34</f>
        <v>0</v>
      </c>
      <c r="BB95" s="79">
        <f>'SO - 101'!F35</f>
        <v>0</v>
      </c>
      <c r="BC95" s="79">
        <f>'SO - 101'!F36</f>
        <v>0</v>
      </c>
      <c r="BD95" s="81">
        <f>'SO - 101'!F37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</v>
      </c>
      <c r="CM95" s="82" t="s">
        <v>83</v>
      </c>
    </row>
    <row r="96" spans="1:91" s="6" customFormat="1" ht="16.5" customHeight="1">
      <c r="A96" s="73" t="s">
        <v>77</v>
      </c>
      <c r="B96" s="74"/>
      <c r="C96" s="75"/>
      <c r="D96" s="193" t="s">
        <v>84</v>
      </c>
      <c r="E96" s="193"/>
      <c r="F96" s="193"/>
      <c r="G96" s="193"/>
      <c r="H96" s="193"/>
      <c r="I96" s="76"/>
      <c r="J96" s="193" t="s">
        <v>85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1">
        <f>'SO- - VRN'!J30</f>
        <v>0</v>
      </c>
      <c r="AH96" s="192"/>
      <c r="AI96" s="192"/>
      <c r="AJ96" s="192"/>
      <c r="AK96" s="192"/>
      <c r="AL96" s="192"/>
      <c r="AM96" s="192"/>
      <c r="AN96" s="191">
        <f>SUM(AG96,AT96)</f>
        <v>0</v>
      </c>
      <c r="AO96" s="192"/>
      <c r="AP96" s="192"/>
      <c r="AQ96" s="77" t="s">
        <v>80</v>
      </c>
      <c r="AR96" s="74"/>
      <c r="AS96" s="83">
        <v>0</v>
      </c>
      <c r="AT96" s="84">
        <f>ROUND(SUM(AV96:AW96),2)</f>
        <v>0</v>
      </c>
      <c r="AU96" s="85">
        <f>'SO- - VRN'!P119</f>
        <v>0</v>
      </c>
      <c r="AV96" s="84">
        <f>'SO- - VRN'!J33</f>
        <v>0</v>
      </c>
      <c r="AW96" s="84">
        <f>'SO- - VRN'!J34</f>
        <v>0</v>
      </c>
      <c r="AX96" s="84">
        <f>'SO- - VRN'!J35</f>
        <v>0</v>
      </c>
      <c r="AY96" s="84">
        <f>'SO- - VRN'!J36</f>
        <v>0</v>
      </c>
      <c r="AZ96" s="84">
        <f>'SO- - VRN'!F33</f>
        <v>0</v>
      </c>
      <c r="BA96" s="84">
        <f>'SO- - VRN'!F34</f>
        <v>0</v>
      </c>
      <c r="BB96" s="84">
        <f>'SO- - VRN'!F35</f>
        <v>0</v>
      </c>
      <c r="BC96" s="84">
        <f>'SO- - VRN'!F36</f>
        <v>0</v>
      </c>
      <c r="BD96" s="86">
        <f>'SO- - VRN'!F37</f>
        <v>0</v>
      </c>
      <c r="BT96" s="82" t="s">
        <v>81</v>
      </c>
      <c r="BV96" s="82" t="s">
        <v>75</v>
      </c>
      <c r="BW96" s="82" t="s">
        <v>86</v>
      </c>
      <c r="BX96" s="82" t="s">
        <v>4</v>
      </c>
      <c r="CL96" s="82" t="s">
        <v>1</v>
      </c>
      <c r="CM96" s="82" t="s">
        <v>83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SO - 101'!C2" display="/" xr:uid="{00000000-0004-0000-0000-000000000000}"/>
    <hyperlink ref="A96" location="'SO-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6"/>
  <sheetViews>
    <sheetView showGridLines="0" topLeftCell="A227" workbookViewId="0">
      <selection activeCell="F260" sqref="F26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87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Úprava ul. Nádražní u stadionu - Město Albrechtice</v>
      </c>
      <c r="F7" s="230"/>
      <c r="G7" s="230"/>
      <c r="H7" s="230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01" t="s">
        <v>89</v>
      </c>
      <c r="F9" s="228"/>
      <c r="G9" s="228"/>
      <c r="H9" s="22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27. 11. 2023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20"/>
      <c r="G18" s="220"/>
      <c r="H18" s="22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ROUND(J123,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ROUND((SUM(BE123:BE255)),  2)</f>
        <v>0</v>
      </c>
      <c r="I33" s="91">
        <v>0.21</v>
      </c>
      <c r="J33" s="90">
        <f>ROUND(((SUM(BE123:BE255))*I33),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ROUND((SUM(BF123:BF255)),  2)</f>
        <v>0</v>
      </c>
      <c r="I34" s="91">
        <v>0.12</v>
      </c>
      <c r="J34" s="90">
        <f>ROUND(((SUM(BF123:BF255))*I34),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ROUND((SUM(BG123:BG255)),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ROUND((SUM(BH123:BH255)),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ROUND((SUM(BI123:BI255)),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hidden="1" customHeight="1">
      <c r="B82" s="31"/>
      <c r="C82" s="20" t="s">
        <v>90</v>
      </c>
      <c r="L82" s="31"/>
    </row>
    <row r="83" spans="2:47" s="1" customFormat="1" ht="6.95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16.5" hidden="1" customHeight="1">
      <c r="B85" s="31"/>
      <c r="E85" s="229" t="str">
        <f>E7</f>
        <v>Úprava ul. Nádražní u stadionu - Město Albrechtice</v>
      </c>
      <c r="F85" s="230"/>
      <c r="G85" s="230"/>
      <c r="H85" s="230"/>
      <c r="L85" s="31"/>
    </row>
    <row r="86" spans="2:47" s="1" customFormat="1" ht="12" hidden="1" customHeight="1">
      <c r="B86" s="31"/>
      <c r="C86" s="26" t="s">
        <v>88</v>
      </c>
      <c r="L86" s="31"/>
    </row>
    <row r="87" spans="2:47" s="1" customFormat="1" ht="16.5" hidden="1" customHeight="1">
      <c r="B87" s="31"/>
      <c r="E87" s="201" t="str">
        <f>E9</f>
        <v>SO - 101</v>
      </c>
      <c r="F87" s="228"/>
      <c r="G87" s="228"/>
      <c r="H87" s="228"/>
      <c r="L87" s="31"/>
    </row>
    <row r="88" spans="2:47" s="1" customFormat="1" ht="6.95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27. 11. 2023</v>
      </c>
      <c r="L89" s="31"/>
    </row>
    <row r="90" spans="2:47" s="1" customFormat="1" ht="6.95" hidden="1" customHeight="1">
      <c r="B90" s="31"/>
      <c r="L90" s="31"/>
    </row>
    <row r="91" spans="2:47" s="1" customFormat="1" ht="15.2" hidden="1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hidden="1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0" t="s">
        <v>91</v>
      </c>
      <c r="D94" s="92"/>
      <c r="E94" s="92"/>
      <c r="F94" s="92"/>
      <c r="G94" s="92"/>
      <c r="H94" s="92"/>
      <c r="I94" s="92"/>
      <c r="J94" s="101" t="s">
        <v>92</v>
      </c>
      <c r="K94" s="92"/>
      <c r="L94" s="31"/>
    </row>
    <row r="95" spans="2:47" s="1" customFormat="1" ht="10.35" hidden="1" customHeight="1">
      <c r="B95" s="31"/>
      <c r="L95" s="31"/>
    </row>
    <row r="96" spans="2:47" s="1" customFormat="1" ht="22.9" hidden="1" customHeight="1">
      <c r="B96" s="31"/>
      <c r="C96" s="102" t="s">
        <v>93</v>
      </c>
      <c r="J96" s="65">
        <f>J123</f>
        <v>0</v>
      </c>
      <c r="L96" s="31"/>
      <c r="AU96" s="16" t="s">
        <v>94</v>
      </c>
    </row>
    <row r="97" spans="2:12" s="8" customFormat="1" ht="24.95" hidden="1" customHeight="1">
      <c r="B97" s="103"/>
      <c r="D97" s="104" t="s">
        <v>95</v>
      </c>
      <c r="E97" s="105"/>
      <c r="F97" s="105"/>
      <c r="G97" s="105"/>
      <c r="H97" s="105"/>
      <c r="I97" s="105"/>
      <c r="J97" s="106">
        <f>J124</f>
        <v>0</v>
      </c>
      <c r="L97" s="103"/>
    </row>
    <row r="98" spans="2:12" s="9" customFormat="1" ht="19.899999999999999" hidden="1" customHeight="1">
      <c r="B98" s="107"/>
      <c r="D98" s="108" t="s">
        <v>96</v>
      </c>
      <c r="E98" s="109"/>
      <c r="F98" s="109"/>
      <c r="G98" s="109"/>
      <c r="H98" s="109"/>
      <c r="I98" s="109"/>
      <c r="J98" s="110">
        <f>J125</f>
        <v>0</v>
      </c>
      <c r="L98" s="107"/>
    </row>
    <row r="99" spans="2:12" s="9" customFormat="1" ht="19.899999999999999" hidden="1" customHeight="1">
      <c r="B99" s="107"/>
      <c r="D99" s="108" t="s">
        <v>97</v>
      </c>
      <c r="E99" s="109"/>
      <c r="F99" s="109"/>
      <c r="G99" s="109"/>
      <c r="H99" s="109"/>
      <c r="I99" s="109"/>
      <c r="J99" s="110">
        <f>J160</f>
        <v>0</v>
      </c>
      <c r="L99" s="107"/>
    </row>
    <row r="100" spans="2:12" s="9" customFormat="1" ht="19.899999999999999" hidden="1" customHeight="1">
      <c r="B100" s="107"/>
      <c r="D100" s="108" t="s">
        <v>98</v>
      </c>
      <c r="E100" s="109"/>
      <c r="F100" s="109"/>
      <c r="G100" s="109"/>
      <c r="H100" s="109"/>
      <c r="I100" s="109"/>
      <c r="J100" s="110">
        <f>J171</f>
        <v>0</v>
      </c>
      <c r="L100" s="107"/>
    </row>
    <row r="101" spans="2:12" s="9" customFormat="1" ht="19.899999999999999" hidden="1" customHeight="1">
      <c r="B101" s="107"/>
      <c r="D101" s="108" t="s">
        <v>99</v>
      </c>
      <c r="E101" s="109"/>
      <c r="F101" s="109"/>
      <c r="G101" s="109"/>
      <c r="H101" s="109"/>
      <c r="I101" s="109"/>
      <c r="J101" s="110">
        <f>J202</f>
        <v>0</v>
      </c>
      <c r="L101" s="107"/>
    </row>
    <row r="102" spans="2:12" s="9" customFormat="1" ht="19.899999999999999" hidden="1" customHeight="1">
      <c r="B102" s="107"/>
      <c r="D102" s="108" t="s">
        <v>100</v>
      </c>
      <c r="E102" s="109"/>
      <c r="F102" s="109"/>
      <c r="G102" s="109"/>
      <c r="H102" s="109"/>
      <c r="I102" s="109"/>
      <c r="J102" s="110">
        <f>J235</f>
        <v>0</v>
      </c>
      <c r="L102" s="107"/>
    </row>
    <row r="103" spans="2:12" s="9" customFormat="1" ht="19.899999999999999" hidden="1" customHeight="1">
      <c r="B103" s="107"/>
      <c r="D103" s="108" t="s">
        <v>101</v>
      </c>
      <c r="E103" s="109"/>
      <c r="F103" s="109"/>
      <c r="G103" s="109"/>
      <c r="H103" s="109"/>
      <c r="I103" s="109"/>
      <c r="J103" s="110">
        <f>J254</f>
        <v>0</v>
      </c>
      <c r="L103" s="107"/>
    </row>
    <row r="104" spans="2:12" s="1" customFormat="1" ht="21.75" hidden="1" customHeight="1">
      <c r="B104" s="31"/>
      <c r="L104" s="31"/>
    </row>
    <row r="105" spans="2:12" s="1" customFormat="1" ht="6.95" hidden="1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6" spans="2:12" hidden="1"/>
    <row r="107" spans="2:12" hidden="1"/>
    <row r="108" spans="2:12" hidden="1"/>
    <row r="109" spans="2:12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12" s="1" customFormat="1" ht="24.95" customHeight="1">
      <c r="B110" s="31"/>
      <c r="C110" s="20" t="s">
        <v>102</v>
      </c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29" t="str">
        <f>E7</f>
        <v>Úprava ul. Nádražní u stadionu - Město Albrechtice</v>
      </c>
      <c r="F113" s="230"/>
      <c r="G113" s="230"/>
      <c r="H113" s="230"/>
      <c r="L113" s="31"/>
    </row>
    <row r="114" spans="2:65" s="1" customFormat="1" ht="12" customHeight="1">
      <c r="B114" s="31"/>
      <c r="C114" s="26" t="s">
        <v>88</v>
      </c>
      <c r="L114" s="31"/>
    </row>
    <row r="115" spans="2:65" s="1" customFormat="1" ht="16.5" customHeight="1">
      <c r="B115" s="31"/>
      <c r="E115" s="201" t="str">
        <f>E9</f>
        <v>SO - 101</v>
      </c>
      <c r="F115" s="228"/>
      <c r="G115" s="228"/>
      <c r="H115" s="228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F12</f>
        <v xml:space="preserve"> </v>
      </c>
      <c r="I117" s="26" t="s">
        <v>22</v>
      </c>
      <c r="J117" s="51" t="str">
        <f>IF(J12="","",J12)</f>
        <v>27. 11. 2023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E15</f>
        <v xml:space="preserve"> </v>
      </c>
      <c r="I119" s="26" t="s">
        <v>29</v>
      </c>
      <c r="J119" s="29" t="str">
        <f>E21</f>
        <v xml:space="preserve"> </v>
      </c>
      <c r="L119" s="31"/>
    </row>
    <row r="120" spans="2:65" s="1" customFormat="1" ht="15.2" customHeight="1">
      <c r="B120" s="31"/>
      <c r="C120" s="26" t="s">
        <v>27</v>
      </c>
      <c r="F120" s="24" t="str">
        <f>IF(E18="","",E18)</f>
        <v>Vyplň údaj</v>
      </c>
      <c r="I120" s="26" t="s">
        <v>31</v>
      </c>
      <c r="J120" s="29" t="str">
        <f>E24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1"/>
      <c r="C122" s="112" t="s">
        <v>103</v>
      </c>
      <c r="D122" s="113" t="s">
        <v>58</v>
      </c>
      <c r="E122" s="113" t="s">
        <v>54</v>
      </c>
      <c r="F122" s="113" t="s">
        <v>55</v>
      </c>
      <c r="G122" s="113" t="s">
        <v>104</v>
      </c>
      <c r="H122" s="113" t="s">
        <v>105</v>
      </c>
      <c r="I122" s="113" t="s">
        <v>106</v>
      </c>
      <c r="J122" s="113" t="s">
        <v>92</v>
      </c>
      <c r="K122" s="114" t="s">
        <v>107</v>
      </c>
      <c r="L122" s="111"/>
      <c r="M122" s="58" t="s">
        <v>1</v>
      </c>
      <c r="N122" s="59" t="s">
        <v>37</v>
      </c>
      <c r="O122" s="59" t="s">
        <v>108</v>
      </c>
      <c r="P122" s="59" t="s">
        <v>109</v>
      </c>
      <c r="Q122" s="59" t="s">
        <v>110</v>
      </c>
      <c r="R122" s="59" t="s">
        <v>111</v>
      </c>
      <c r="S122" s="59" t="s">
        <v>112</v>
      </c>
      <c r="T122" s="60" t="s">
        <v>113</v>
      </c>
    </row>
    <row r="123" spans="2:65" s="1" customFormat="1" ht="22.9" customHeight="1">
      <c r="B123" s="31"/>
      <c r="C123" s="63" t="s">
        <v>114</v>
      </c>
      <c r="J123" s="115">
        <f>BK123</f>
        <v>0</v>
      </c>
      <c r="L123" s="31"/>
      <c r="M123" s="61"/>
      <c r="N123" s="52"/>
      <c r="O123" s="52"/>
      <c r="P123" s="116">
        <f>P124</f>
        <v>0</v>
      </c>
      <c r="Q123" s="52"/>
      <c r="R123" s="116">
        <f>R124</f>
        <v>1001.79555</v>
      </c>
      <c r="S123" s="52"/>
      <c r="T123" s="117">
        <f>T124</f>
        <v>415.30000000000007</v>
      </c>
      <c r="AT123" s="16" t="s">
        <v>72</v>
      </c>
      <c r="AU123" s="16" t="s">
        <v>94</v>
      </c>
      <c r="BK123" s="118">
        <f>BK124</f>
        <v>0</v>
      </c>
    </row>
    <row r="124" spans="2:65" s="11" customFormat="1" ht="25.9" customHeight="1">
      <c r="B124" s="119"/>
      <c r="D124" s="120" t="s">
        <v>72</v>
      </c>
      <c r="E124" s="121" t="s">
        <v>115</v>
      </c>
      <c r="F124" s="121" t="s">
        <v>116</v>
      </c>
      <c r="I124" s="122"/>
      <c r="J124" s="123">
        <f>BK124</f>
        <v>0</v>
      </c>
      <c r="L124" s="119"/>
      <c r="M124" s="124"/>
      <c r="P124" s="125">
        <f>P125+P160+P171+P202+P235+P254</f>
        <v>0</v>
      </c>
      <c r="R124" s="125">
        <f>R125+R160+R171+R202+R235+R254</f>
        <v>1001.79555</v>
      </c>
      <c r="T124" s="126">
        <f>T125+T160+T171+T202+T235+T254</f>
        <v>415.30000000000007</v>
      </c>
      <c r="AR124" s="120" t="s">
        <v>81</v>
      </c>
      <c r="AT124" s="127" t="s">
        <v>72</v>
      </c>
      <c r="AU124" s="127" t="s">
        <v>73</v>
      </c>
      <c r="AY124" s="120" t="s">
        <v>117</v>
      </c>
      <c r="BK124" s="128">
        <f>BK125+BK160+BK171+BK202+BK235+BK254</f>
        <v>0</v>
      </c>
    </row>
    <row r="125" spans="2:65" s="11" customFormat="1" ht="22.9" customHeight="1">
      <c r="B125" s="119"/>
      <c r="D125" s="120" t="s">
        <v>72</v>
      </c>
      <c r="E125" s="129" t="s">
        <v>81</v>
      </c>
      <c r="F125" s="129" t="s">
        <v>118</v>
      </c>
      <c r="I125" s="122"/>
      <c r="J125" s="130">
        <f>BK125</f>
        <v>0</v>
      </c>
      <c r="L125" s="119"/>
      <c r="M125" s="124"/>
      <c r="P125" s="125">
        <f>SUM(P126:P159)</f>
        <v>0</v>
      </c>
      <c r="R125" s="125">
        <f>SUM(R126:R159)</f>
        <v>165.15950000000001</v>
      </c>
      <c r="T125" s="126">
        <f>SUM(T126:T159)</f>
        <v>415.30000000000007</v>
      </c>
      <c r="AR125" s="120" t="s">
        <v>81</v>
      </c>
      <c r="AT125" s="127" t="s">
        <v>72</v>
      </c>
      <c r="AU125" s="127" t="s">
        <v>81</v>
      </c>
      <c r="AY125" s="120" t="s">
        <v>117</v>
      </c>
      <c r="BK125" s="128">
        <f>SUM(BK126:BK159)</f>
        <v>0</v>
      </c>
    </row>
    <row r="126" spans="2:65" s="1" customFormat="1" ht="24.2" customHeight="1">
      <c r="B126" s="131"/>
      <c r="C126" s="132" t="s">
        <v>81</v>
      </c>
      <c r="D126" s="132" t="s">
        <v>119</v>
      </c>
      <c r="E126" s="133" t="s">
        <v>120</v>
      </c>
      <c r="F126" s="134" t="s">
        <v>121</v>
      </c>
      <c r="G126" s="135" t="s">
        <v>122</v>
      </c>
      <c r="H126" s="136">
        <v>100</v>
      </c>
      <c r="I126" s="137"/>
      <c r="J126" s="138">
        <f>ROUND(I126*H126,2)</f>
        <v>0</v>
      </c>
      <c r="K126" s="134" t="s">
        <v>123</v>
      </c>
      <c r="L126" s="31"/>
      <c r="M126" s="139" t="s">
        <v>1</v>
      </c>
      <c r="N126" s="140" t="s">
        <v>38</v>
      </c>
      <c r="P126" s="141">
        <f>O126*H126</f>
        <v>0</v>
      </c>
      <c r="Q126" s="141">
        <v>0</v>
      </c>
      <c r="R126" s="141">
        <f>Q126*H126</f>
        <v>0</v>
      </c>
      <c r="S126" s="141">
        <v>0.255</v>
      </c>
      <c r="T126" s="142">
        <f>S126*H126</f>
        <v>25.5</v>
      </c>
      <c r="AR126" s="143" t="s">
        <v>124</v>
      </c>
      <c r="AT126" s="143" t="s">
        <v>119</v>
      </c>
      <c r="AU126" s="143" t="s">
        <v>83</v>
      </c>
      <c r="AY126" s="16" t="s">
        <v>117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81</v>
      </c>
      <c r="BK126" s="144">
        <f>ROUND(I126*H126,2)</f>
        <v>0</v>
      </c>
      <c r="BL126" s="16" t="s">
        <v>124</v>
      </c>
      <c r="BM126" s="143" t="s">
        <v>125</v>
      </c>
    </row>
    <row r="127" spans="2:65" s="12" customFormat="1">
      <c r="B127" s="145"/>
      <c r="D127" s="146" t="s">
        <v>126</v>
      </c>
      <c r="E127" s="147" t="s">
        <v>1</v>
      </c>
      <c r="F127" s="148" t="s">
        <v>127</v>
      </c>
      <c r="H127" s="149">
        <v>100</v>
      </c>
      <c r="I127" s="150"/>
      <c r="L127" s="145"/>
      <c r="M127" s="151"/>
      <c r="T127" s="152"/>
      <c r="AT127" s="147" t="s">
        <v>126</v>
      </c>
      <c r="AU127" s="147" t="s">
        <v>83</v>
      </c>
      <c r="AV127" s="12" t="s">
        <v>83</v>
      </c>
      <c r="AW127" s="12" t="s">
        <v>30</v>
      </c>
      <c r="AX127" s="12" t="s">
        <v>81</v>
      </c>
      <c r="AY127" s="147" t="s">
        <v>117</v>
      </c>
    </row>
    <row r="128" spans="2:65" s="1" customFormat="1" ht="24.2" customHeight="1">
      <c r="B128" s="131"/>
      <c r="C128" s="132" t="s">
        <v>83</v>
      </c>
      <c r="D128" s="132" t="s">
        <v>119</v>
      </c>
      <c r="E128" s="133" t="s">
        <v>128</v>
      </c>
      <c r="F128" s="134" t="s">
        <v>129</v>
      </c>
      <c r="G128" s="135" t="s">
        <v>122</v>
      </c>
      <c r="H128" s="136">
        <v>250</v>
      </c>
      <c r="I128" s="137"/>
      <c r="J128" s="138">
        <f>ROUND(I128*H128,2)</f>
        <v>0</v>
      </c>
      <c r="K128" s="134" t="s">
        <v>123</v>
      </c>
      <c r="L128" s="31"/>
      <c r="M128" s="139" t="s">
        <v>1</v>
      </c>
      <c r="N128" s="140" t="s">
        <v>38</v>
      </c>
      <c r="P128" s="141">
        <f>O128*H128</f>
        <v>0</v>
      </c>
      <c r="Q128" s="141">
        <v>0</v>
      </c>
      <c r="R128" s="141">
        <f>Q128*H128</f>
        <v>0</v>
      </c>
      <c r="S128" s="141">
        <v>0.44</v>
      </c>
      <c r="T128" s="142">
        <f>S128*H128</f>
        <v>110</v>
      </c>
      <c r="AR128" s="143" t="s">
        <v>124</v>
      </c>
      <c r="AT128" s="143" t="s">
        <v>119</v>
      </c>
      <c r="AU128" s="143" t="s">
        <v>83</v>
      </c>
      <c r="AY128" s="16" t="s">
        <v>117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81</v>
      </c>
      <c r="BK128" s="144">
        <f>ROUND(I128*H128,2)</f>
        <v>0</v>
      </c>
      <c r="BL128" s="16" t="s">
        <v>124</v>
      </c>
      <c r="BM128" s="143" t="s">
        <v>130</v>
      </c>
    </row>
    <row r="129" spans="2:65" s="12" customFormat="1">
      <c r="B129" s="145"/>
      <c r="D129" s="146" t="s">
        <v>126</v>
      </c>
      <c r="E129" s="147" t="s">
        <v>1</v>
      </c>
      <c r="F129" s="148" t="s">
        <v>131</v>
      </c>
      <c r="H129" s="149">
        <v>110</v>
      </c>
      <c r="I129" s="150"/>
      <c r="L129" s="145"/>
      <c r="M129" s="151"/>
      <c r="T129" s="152"/>
      <c r="AT129" s="147" t="s">
        <v>126</v>
      </c>
      <c r="AU129" s="147" t="s">
        <v>83</v>
      </c>
      <c r="AV129" s="12" t="s">
        <v>83</v>
      </c>
      <c r="AW129" s="12" t="s">
        <v>30</v>
      </c>
      <c r="AX129" s="12" t="s">
        <v>73</v>
      </c>
      <c r="AY129" s="147" t="s">
        <v>117</v>
      </c>
    </row>
    <row r="130" spans="2:65" s="12" customFormat="1">
      <c r="B130" s="145"/>
      <c r="D130" s="146" t="s">
        <v>126</v>
      </c>
      <c r="E130" s="147" t="s">
        <v>1</v>
      </c>
      <c r="F130" s="148" t="s">
        <v>132</v>
      </c>
      <c r="H130" s="149">
        <v>140</v>
      </c>
      <c r="I130" s="150"/>
      <c r="L130" s="145"/>
      <c r="M130" s="151"/>
      <c r="T130" s="152"/>
      <c r="AT130" s="147" t="s">
        <v>126</v>
      </c>
      <c r="AU130" s="147" t="s">
        <v>83</v>
      </c>
      <c r="AV130" s="12" t="s">
        <v>83</v>
      </c>
      <c r="AW130" s="12" t="s">
        <v>30</v>
      </c>
      <c r="AX130" s="12" t="s">
        <v>73</v>
      </c>
      <c r="AY130" s="147" t="s">
        <v>117</v>
      </c>
    </row>
    <row r="131" spans="2:65" s="13" customFormat="1">
      <c r="B131" s="153"/>
      <c r="D131" s="146" t="s">
        <v>126</v>
      </c>
      <c r="E131" s="154" t="s">
        <v>1</v>
      </c>
      <c r="F131" s="155" t="s">
        <v>133</v>
      </c>
      <c r="H131" s="156">
        <v>250</v>
      </c>
      <c r="I131" s="157"/>
      <c r="L131" s="153"/>
      <c r="M131" s="158"/>
      <c r="T131" s="159"/>
      <c r="AT131" s="154" t="s">
        <v>126</v>
      </c>
      <c r="AU131" s="154" t="s">
        <v>83</v>
      </c>
      <c r="AV131" s="13" t="s">
        <v>124</v>
      </c>
      <c r="AW131" s="13" t="s">
        <v>30</v>
      </c>
      <c r="AX131" s="13" t="s">
        <v>81</v>
      </c>
      <c r="AY131" s="154" t="s">
        <v>117</v>
      </c>
    </row>
    <row r="132" spans="2:65" s="1" customFormat="1" ht="33" customHeight="1">
      <c r="B132" s="131"/>
      <c r="C132" s="132" t="s">
        <v>134</v>
      </c>
      <c r="D132" s="132" t="s">
        <v>119</v>
      </c>
      <c r="E132" s="133" t="s">
        <v>135</v>
      </c>
      <c r="F132" s="134" t="s">
        <v>136</v>
      </c>
      <c r="G132" s="135" t="s">
        <v>122</v>
      </c>
      <c r="H132" s="136">
        <v>990</v>
      </c>
      <c r="I132" s="137"/>
      <c r="J132" s="138">
        <f>ROUND(I132*H132,2)</f>
        <v>0</v>
      </c>
      <c r="K132" s="134" t="s">
        <v>123</v>
      </c>
      <c r="L132" s="31"/>
      <c r="M132" s="139" t="s">
        <v>1</v>
      </c>
      <c r="N132" s="140" t="s">
        <v>38</v>
      </c>
      <c r="P132" s="141">
        <f>O132*H132</f>
        <v>0</v>
      </c>
      <c r="Q132" s="141">
        <v>1.6000000000000001E-4</v>
      </c>
      <c r="R132" s="141">
        <f>Q132*H132</f>
        <v>0.15840000000000001</v>
      </c>
      <c r="S132" s="141">
        <v>0.23</v>
      </c>
      <c r="T132" s="142">
        <f>S132*H132</f>
        <v>227.70000000000002</v>
      </c>
      <c r="AR132" s="143" t="s">
        <v>124</v>
      </c>
      <c r="AT132" s="143" t="s">
        <v>119</v>
      </c>
      <c r="AU132" s="143" t="s">
        <v>83</v>
      </c>
      <c r="AY132" s="16" t="s">
        <v>117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81</v>
      </c>
      <c r="BK132" s="144">
        <f>ROUND(I132*H132,2)</f>
        <v>0</v>
      </c>
      <c r="BL132" s="16" t="s">
        <v>124</v>
      </c>
      <c r="BM132" s="143" t="s">
        <v>137</v>
      </c>
    </row>
    <row r="133" spans="2:65" s="12" customFormat="1">
      <c r="B133" s="145"/>
      <c r="D133" s="146" t="s">
        <v>126</v>
      </c>
      <c r="E133" s="147" t="s">
        <v>1</v>
      </c>
      <c r="F133" s="148" t="s">
        <v>138</v>
      </c>
      <c r="H133" s="149">
        <v>990</v>
      </c>
      <c r="I133" s="150"/>
      <c r="L133" s="145"/>
      <c r="M133" s="151"/>
      <c r="T133" s="152"/>
      <c r="AT133" s="147" t="s">
        <v>126</v>
      </c>
      <c r="AU133" s="147" t="s">
        <v>83</v>
      </c>
      <c r="AV133" s="12" t="s">
        <v>83</v>
      </c>
      <c r="AW133" s="12" t="s">
        <v>30</v>
      </c>
      <c r="AX133" s="12" t="s">
        <v>81</v>
      </c>
      <c r="AY133" s="147" t="s">
        <v>117</v>
      </c>
    </row>
    <row r="134" spans="2:65" s="1" customFormat="1" ht="16.5" customHeight="1">
      <c r="B134" s="131"/>
      <c r="C134" s="132" t="s">
        <v>124</v>
      </c>
      <c r="D134" s="132" t="s">
        <v>119</v>
      </c>
      <c r="E134" s="133" t="s">
        <v>139</v>
      </c>
      <c r="F134" s="134" t="s">
        <v>140</v>
      </c>
      <c r="G134" s="135" t="s">
        <v>141</v>
      </c>
      <c r="H134" s="136">
        <v>50</v>
      </c>
      <c r="I134" s="137"/>
      <c r="J134" s="138">
        <f>ROUND(I134*H134,2)</f>
        <v>0</v>
      </c>
      <c r="K134" s="134" t="s">
        <v>123</v>
      </c>
      <c r="L134" s="31"/>
      <c r="M134" s="139" t="s">
        <v>1</v>
      </c>
      <c r="N134" s="140" t="s">
        <v>38</v>
      </c>
      <c r="P134" s="141">
        <f>O134*H134</f>
        <v>0</v>
      </c>
      <c r="Q134" s="141">
        <v>0</v>
      </c>
      <c r="R134" s="141">
        <f>Q134*H134</f>
        <v>0</v>
      </c>
      <c r="S134" s="141">
        <v>0.23</v>
      </c>
      <c r="T134" s="142">
        <f>S134*H134</f>
        <v>11.5</v>
      </c>
      <c r="AR134" s="143" t="s">
        <v>124</v>
      </c>
      <c r="AT134" s="143" t="s">
        <v>119</v>
      </c>
      <c r="AU134" s="143" t="s">
        <v>83</v>
      </c>
      <c r="AY134" s="16" t="s">
        <v>117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81</v>
      </c>
      <c r="BK134" s="144">
        <f>ROUND(I134*H134,2)</f>
        <v>0</v>
      </c>
      <c r="BL134" s="16" t="s">
        <v>124</v>
      </c>
      <c r="BM134" s="143" t="s">
        <v>142</v>
      </c>
    </row>
    <row r="135" spans="2:65" s="12" customFormat="1">
      <c r="B135" s="145"/>
      <c r="D135" s="146" t="s">
        <v>126</v>
      </c>
      <c r="E135" s="147" t="s">
        <v>1</v>
      </c>
      <c r="F135" s="148" t="s">
        <v>143</v>
      </c>
      <c r="H135" s="149">
        <v>50</v>
      </c>
      <c r="I135" s="150"/>
      <c r="L135" s="145"/>
      <c r="M135" s="151"/>
      <c r="T135" s="152"/>
      <c r="AT135" s="147" t="s">
        <v>126</v>
      </c>
      <c r="AU135" s="147" t="s">
        <v>83</v>
      </c>
      <c r="AV135" s="12" t="s">
        <v>83</v>
      </c>
      <c r="AW135" s="12" t="s">
        <v>30</v>
      </c>
      <c r="AX135" s="12" t="s">
        <v>81</v>
      </c>
      <c r="AY135" s="147" t="s">
        <v>117</v>
      </c>
    </row>
    <row r="136" spans="2:65" s="1" customFormat="1" ht="16.5" customHeight="1">
      <c r="B136" s="131"/>
      <c r="C136" s="132" t="s">
        <v>144</v>
      </c>
      <c r="D136" s="132" t="s">
        <v>119</v>
      </c>
      <c r="E136" s="133" t="s">
        <v>145</v>
      </c>
      <c r="F136" s="134" t="s">
        <v>146</v>
      </c>
      <c r="G136" s="135" t="s">
        <v>141</v>
      </c>
      <c r="H136" s="136">
        <v>140</v>
      </c>
      <c r="I136" s="137"/>
      <c r="J136" s="138">
        <f>ROUND(I136*H136,2)</f>
        <v>0</v>
      </c>
      <c r="K136" s="134" t="s">
        <v>123</v>
      </c>
      <c r="L136" s="31"/>
      <c r="M136" s="139" t="s">
        <v>1</v>
      </c>
      <c r="N136" s="140" t="s">
        <v>38</v>
      </c>
      <c r="P136" s="141">
        <f>O136*H136</f>
        <v>0</v>
      </c>
      <c r="Q136" s="141">
        <v>0</v>
      </c>
      <c r="R136" s="141">
        <f>Q136*H136</f>
        <v>0</v>
      </c>
      <c r="S136" s="141">
        <v>0.28999999999999998</v>
      </c>
      <c r="T136" s="142">
        <f>S136*H136</f>
        <v>40.599999999999994</v>
      </c>
      <c r="AR136" s="143" t="s">
        <v>124</v>
      </c>
      <c r="AT136" s="143" t="s">
        <v>119</v>
      </c>
      <c r="AU136" s="143" t="s">
        <v>83</v>
      </c>
      <c r="AY136" s="16" t="s">
        <v>117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81</v>
      </c>
      <c r="BK136" s="144">
        <f>ROUND(I136*H136,2)</f>
        <v>0</v>
      </c>
      <c r="BL136" s="16" t="s">
        <v>124</v>
      </c>
      <c r="BM136" s="143" t="s">
        <v>147</v>
      </c>
    </row>
    <row r="137" spans="2:65" s="12" customFormat="1">
      <c r="B137" s="145"/>
      <c r="D137" s="146" t="s">
        <v>126</v>
      </c>
      <c r="E137" s="147" t="s">
        <v>1</v>
      </c>
      <c r="F137" s="148" t="s">
        <v>148</v>
      </c>
      <c r="H137" s="149">
        <v>140</v>
      </c>
      <c r="I137" s="150"/>
      <c r="L137" s="145"/>
      <c r="M137" s="151"/>
      <c r="T137" s="152"/>
      <c r="AT137" s="147" t="s">
        <v>126</v>
      </c>
      <c r="AU137" s="147" t="s">
        <v>83</v>
      </c>
      <c r="AV137" s="12" t="s">
        <v>83</v>
      </c>
      <c r="AW137" s="12" t="s">
        <v>30</v>
      </c>
      <c r="AX137" s="12" t="s">
        <v>81</v>
      </c>
      <c r="AY137" s="147" t="s">
        <v>117</v>
      </c>
    </row>
    <row r="138" spans="2:65" s="1" customFormat="1" ht="24.2" customHeight="1">
      <c r="B138" s="131"/>
      <c r="C138" s="132" t="s">
        <v>149</v>
      </c>
      <c r="D138" s="132" t="s">
        <v>119</v>
      </c>
      <c r="E138" s="133" t="s">
        <v>150</v>
      </c>
      <c r="F138" s="134" t="s">
        <v>151</v>
      </c>
      <c r="G138" s="135" t="s">
        <v>122</v>
      </c>
      <c r="H138" s="136">
        <v>385</v>
      </c>
      <c r="I138" s="137"/>
      <c r="J138" s="138">
        <f>ROUND(I138*H138,2)</f>
        <v>0</v>
      </c>
      <c r="K138" s="134" t="s">
        <v>123</v>
      </c>
      <c r="L138" s="31"/>
      <c r="M138" s="139" t="s">
        <v>1</v>
      </c>
      <c r="N138" s="140" t="s">
        <v>38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124</v>
      </c>
      <c r="AT138" s="143" t="s">
        <v>119</v>
      </c>
      <c r="AU138" s="143" t="s">
        <v>83</v>
      </c>
      <c r="AY138" s="16" t="s">
        <v>117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81</v>
      </c>
      <c r="BK138" s="144">
        <f>ROUND(I138*H138,2)</f>
        <v>0</v>
      </c>
      <c r="BL138" s="16" t="s">
        <v>124</v>
      </c>
      <c r="BM138" s="143" t="s">
        <v>152</v>
      </c>
    </row>
    <row r="139" spans="2:65" s="12" customFormat="1" ht="22.5">
      <c r="B139" s="145"/>
      <c r="D139" s="146" t="s">
        <v>126</v>
      </c>
      <c r="E139" s="147" t="s">
        <v>1</v>
      </c>
      <c r="F139" s="148" t="s">
        <v>153</v>
      </c>
      <c r="H139" s="149">
        <v>385</v>
      </c>
      <c r="I139" s="150"/>
      <c r="L139" s="145"/>
      <c r="M139" s="151"/>
      <c r="T139" s="152"/>
      <c r="AT139" s="147" t="s">
        <v>126</v>
      </c>
      <c r="AU139" s="147" t="s">
        <v>83</v>
      </c>
      <c r="AV139" s="12" t="s">
        <v>83</v>
      </c>
      <c r="AW139" s="12" t="s">
        <v>30</v>
      </c>
      <c r="AX139" s="12" t="s">
        <v>81</v>
      </c>
      <c r="AY139" s="147" t="s">
        <v>117</v>
      </c>
    </row>
    <row r="140" spans="2:65" s="1" customFormat="1" ht="33" customHeight="1">
      <c r="B140" s="131"/>
      <c r="C140" s="132" t="s">
        <v>154</v>
      </c>
      <c r="D140" s="132" t="s">
        <v>119</v>
      </c>
      <c r="E140" s="133" t="s">
        <v>155</v>
      </c>
      <c r="F140" s="134" t="s">
        <v>156</v>
      </c>
      <c r="G140" s="135" t="s">
        <v>157</v>
      </c>
      <c r="H140" s="136">
        <v>105.5</v>
      </c>
      <c r="I140" s="137"/>
      <c r="J140" s="138">
        <f>ROUND(I140*H140,2)</f>
        <v>0</v>
      </c>
      <c r="K140" s="134" t="s">
        <v>123</v>
      </c>
      <c r="L140" s="31"/>
      <c r="M140" s="139" t="s">
        <v>1</v>
      </c>
      <c r="N140" s="140" t="s">
        <v>38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124</v>
      </c>
      <c r="AT140" s="143" t="s">
        <v>119</v>
      </c>
      <c r="AU140" s="143" t="s">
        <v>83</v>
      </c>
      <c r="AY140" s="16" t="s">
        <v>117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81</v>
      </c>
      <c r="BK140" s="144">
        <f>ROUND(I140*H140,2)</f>
        <v>0</v>
      </c>
      <c r="BL140" s="16" t="s">
        <v>124</v>
      </c>
      <c r="BM140" s="143" t="s">
        <v>158</v>
      </c>
    </row>
    <row r="141" spans="2:65" s="12" customFormat="1">
      <c r="B141" s="145"/>
      <c r="D141" s="146" t="s">
        <v>126</v>
      </c>
      <c r="E141" s="147" t="s">
        <v>1</v>
      </c>
      <c r="F141" s="148" t="s">
        <v>159</v>
      </c>
      <c r="H141" s="149">
        <v>85.5</v>
      </c>
      <c r="I141" s="150"/>
      <c r="L141" s="145"/>
      <c r="M141" s="151"/>
      <c r="T141" s="152"/>
      <c r="AT141" s="147" t="s">
        <v>126</v>
      </c>
      <c r="AU141" s="147" t="s">
        <v>83</v>
      </c>
      <c r="AV141" s="12" t="s">
        <v>83</v>
      </c>
      <c r="AW141" s="12" t="s">
        <v>30</v>
      </c>
      <c r="AX141" s="12" t="s">
        <v>73</v>
      </c>
      <c r="AY141" s="147" t="s">
        <v>117</v>
      </c>
    </row>
    <row r="142" spans="2:65" s="12" customFormat="1">
      <c r="B142" s="145"/>
      <c r="D142" s="146" t="s">
        <v>126</v>
      </c>
      <c r="E142" s="147" t="s">
        <v>1</v>
      </c>
      <c r="F142" s="148" t="s">
        <v>160</v>
      </c>
      <c r="H142" s="149">
        <v>20</v>
      </c>
      <c r="I142" s="150"/>
      <c r="L142" s="145"/>
      <c r="M142" s="151"/>
      <c r="T142" s="152"/>
      <c r="AT142" s="147" t="s">
        <v>126</v>
      </c>
      <c r="AU142" s="147" t="s">
        <v>83</v>
      </c>
      <c r="AV142" s="12" t="s">
        <v>83</v>
      </c>
      <c r="AW142" s="12" t="s">
        <v>30</v>
      </c>
      <c r="AX142" s="12" t="s">
        <v>73</v>
      </c>
      <c r="AY142" s="147" t="s">
        <v>117</v>
      </c>
    </row>
    <row r="143" spans="2:65" s="13" customFormat="1">
      <c r="B143" s="153"/>
      <c r="D143" s="146" t="s">
        <v>126</v>
      </c>
      <c r="E143" s="154" t="s">
        <v>1</v>
      </c>
      <c r="F143" s="155" t="s">
        <v>133</v>
      </c>
      <c r="H143" s="156">
        <v>105.5</v>
      </c>
      <c r="I143" s="157"/>
      <c r="L143" s="153"/>
      <c r="M143" s="158"/>
      <c r="T143" s="159"/>
      <c r="AT143" s="154" t="s">
        <v>126</v>
      </c>
      <c r="AU143" s="154" t="s">
        <v>83</v>
      </c>
      <c r="AV143" s="13" t="s">
        <v>124</v>
      </c>
      <c r="AW143" s="13" t="s">
        <v>30</v>
      </c>
      <c r="AX143" s="13" t="s">
        <v>81</v>
      </c>
      <c r="AY143" s="154" t="s">
        <v>117</v>
      </c>
    </row>
    <row r="144" spans="2:65" s="1" customFormat="1" ht="33" customHeight="1">
      <c r="B144" s="131"/>
      <c r="C144" s="132" t="s">
        <v>161</v>
      </c>
      <c r="D144" s="132" t="s">
        <v>119</v>
      </c>
      <c r="E144" s="133" t="s">
        <v>162</v>
      </c>
      <c r="F144" s="134" t="s">
        <v>163</v>
      </c>
      <c r="G144" s="135" t="s">
        <v>157</v>
      </c>
      <c r="H144" s="136">
        <v>109.9</v>
      </c>
      <c r="I144" s="137"/>
      <c r="J144" s="138">
        <f>ROUND(I144*H144,2)</f>
        <v>0</v>
      </c>
      <c r="K144" s="134" t="s">
        <v>123</v>
      </c>
      <c r="L144" s="31"/>
      <c r="M144" s="139" t="s">
        <v>1</v>
      </c>
      <c r="N144" s="140" t="s">
        <v>38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124</v>
      </c>
      <c r="AT144" s="143" t="s">
        <v>119</v>
      </c>
      <c r="AU144" s="143" t="s">
        <v>83</v>
      </c>
      <c r="AY144" s="16" t="s">
        <v>117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81</v>
      </c>
      <c r="BK144" s="144">
        <f>ROUND(I144*H144,2)</f>
        <v>0</v>
      </c>
      <c r="BL144" s="16" t="s">
        <v>124</v>
      </c>
      <c r="BM144" s="143" t="s">
        <v>164</v>
      </c>
    </row>
    <row r="145" spans="2:65" s="12" customFormat="1">
      <c r="B145" s="145"/>
      <c r="D145" s="146" t="s">
        <v>126</v>
      </c>
      <c r="E145" s="147" t="s">
        <v>1</v>
      </c>
      <c r="F145" s="148" t="s">
        <v>165</v>
      </c>
      <c r="H145" s="149">
        <v>88.2</v>
      </c>
      <c r="I145" s="150"/>
      <c r="L145" s="145"/>
      <c r="M145" s="151"/>
      <c r="T145" s="152"/>
      <c r="AT145" s="147" t="s">
        <v>126</v>
      </c>
      <c r="AU145" s="147" t="s">
        <v>83</v>
      </c>
      <c r="AV145" s="12" t="s">
        <v>83</v>
      </c>
      <c r="AW145" s="12" t="s">
        <v>30</v>
      </c>
      <c r="AX145" s="12" t="s">
        <v>73</v>
      </c>
      <c r="AY145" s="147" t="s">
        <v>117</v>
      </c>
    </row>
    <row r="146" spans="2:65" s="12" customFormat="1">
      <c r="B146" s="145"/>
      <c r="D146" s="146" t="s">
        <v>126</v>
      </c>
      <c r="E146" s="147" t="s">
        <v>1</v>
      </c>
      <c r="F146" s="148" t="s">
        <v>166</v>
      </c>
      <c r="H146" s="149">
        <v>21.7</v>
      </c>
      <c r="I146" s="150"/>
      <c r="L146" s="145"/>
      <c r="M146" s="151"/>
      <c r="T146" s="152"/>
      <c r="AT146" s="147" t="s">
        <v>126</v>
      </c>
      <c r="AU146" s="147" t="s">
        <v>83</v>
      </c>
      <c r="AV146" s="12" t="s">
        <v>83</v>
      </c>
      <c r="AW146" s="12" t="s">
        <v>30</v>
      </c>
      <c r="AX146" s="12" t="s">
        <v>73</v>
      </c>
      <c r="AY146" s="147" t="s">
        <v>117</v>
      </c>
    </row>
    <row r="147" spans="2:65" s="13" customFormat="1">
      <c r="B147" s="153"/>
      <c r="D147" s="146" t="s">
        <v>126</v>
      </c>
      <c r="E147" s="154" t="s">
        <v>1</v>
      </c>
      <c r="F147" s="155" t="s">
        <v>133</v>
      </c>
      <c r="H147" s="156">
        <v>109.9</v>
      </c>
      <c r="I147" s="157"/>
      <c r="L147" s="153"/>
      <c r="M147" s="158"/>
      <c r="T147" s="159"/>
      <c r="AT147" s="154" t="s">
        <v>126</v>
      </c>
      <c r="AU147" s="154" t="s">
        <v>83</v>
      </c>
      <c r="AV147" s="13" t="s">
        <v>124</v>
      </c>
      <c r="AW147" s="13" t="s">
        <v>30</v>
      </c>
      <c r="AX147" s="13" t="s">
        <v>81</v>
      </c>
      <c r="AY147" s="154" t="s">
        <v>117</v>
      </c>
    </row>
    <row r="148" spans="2:65" s="1" customFormat="1" ht="24.2" customHeight="1">
      <c r="B148" s="131"/>
      <c r="C148" s="132" t="s">
        <v>167</v>
      </c>
      <c r="D148" s="132" t="s">
        <v>119</v>
      </c>
      <c r="E148" s="133" t="s">
        <v>168</v>
      </c>
      <c r="F148" s="134" t="s">
        <v>169</v>
      </c>
      <c r="G148" s="135" t="s">
        <v>157</v>
      </c>
      <c r="H148" s="136">
        <v>215.4</v>
      </c>
      <c r="I148" s="137"/>
      <c r="J148" s="138">
        <f>ROUND(I148*H148,2)</f>
        <v>0</v>
      </c>
      <c r="K148" s="134" t="s">
        <v>123</v>
      </c>
      <c r="L148" s="31"/>
      <c r="M148" s="139" t="s">
        <v>1</v>
      </c>
      <c r="N148" s="140" t="s">
        <v>38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124</v>
      </c>
      <c r="AT148" s="143" t="s">
        <v>119</v>
      </c>
      <c r="AU148" s="143" t="s">
        <v>83</v>
      </c>
      <c r="AY148" s="16" t="s">
        <v>117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81</v>
      </c>
      <c r="BK148" s="144">
        <f>ROUND(I148*H148,2)</f>
        <v>0</v>
      </c>
      <c r="BL148" s="16" t="s">
        <v>124</v>
      </c>
      <c r="BM148" s="143" t="s">
        <v>170</v>
      </c>
    </row>
    <row r="149" spans="2:65" s="12" customFormat="1">
      <c r="B149" s="145"/>
      <c r="D149" s="146" t="s">
        <v>126</v>
      </c>
      <c r="E149" s="147" t="s">
        <v>1</v>
      </c>
      <c r="F149" s="148" t="s">
        <v>171</v>
      </c>
      <c r="H149" s="149">
        <v>215.4</v>
      </c>
      <c r="I149" s="150"/>
      <c r="L149" s="145"/>
      <c r="M149" s="151"/>
      <c r="T149" s="152"/>
      <c r="AT149" s="147" t="s">
        <v>126</v>
      </c>
      <c r="AU149" s="147" t="s">
        <v>83</v>
      </c>
      <c r="AV149" s="12" t="s">
        <v>83</v>
      </c>
      <c r="AW149" s="12" t="s">
        <v>30</v>
      </c>
      <c r="AX149" s="12" t="s">
        <v>81</v>
      </c>
      <c r="AY149" s="147" t="s">
        <v>117</v>
      </c>
    </row>
    <row r="150" spans="2:65" s="1" customFormat="1" ht="24.2" customHeight="1">
      <c r="B150" s="131"/>
      <c r="C150" s="132" t="s">
        <v>172</v>
      </c>
      <c r="D150" s="132" t="s">
        <v>119</v>
      </c>
      <c r="E150" s="133" t="s">
        <v>173</v>
      </c>
      <c r="F150" s="134" t="s">
        <v>174</v>
      </c>
      <c r="G150" s="135" t="s">
        <v>157</v>
      </c>
      <c r="H150" s="136">
        <v>109.9</v>
      </c>
      <c r="I150" s="137"/>
      <c r="J150" s="138">
        <f>ROUND(I150*H150,2)</f>
        <v>0</v>
      </c>
      <c r="K150" s="134" t="s">
        <v>123</v>
      </c>
      <c r="L150" s="31"/>
      <c r="M150" s="139" t="s">
        <v>1</v>
      </c>
      <c r="N150" s="140" t="s">
        <v>38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124</v>
      </c>
      <c r="AT150" s="143" t="s">
        <v>119</v>
      </c>
      <c r="AU150" s="143" t="s">
        <v>83</v>
      </c>
      <c r="AY150" s="16" t="s">
        <v>117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81</v>
      </c>
      <c r="BK150" s="144">
        <f>ROUND(I150*H150,2)</f>
        <v>0</v>
      </c>
      <c r="BL150" s="16" t="s">
        <v>124</v>
      </c>
      <c r="BM150" s="143" t="s">
        <v>175</v>
      </c>
    </row>
    <row r="151" spans="2:65" s="12" customFormat="1">
      <c r="B151" s="145"/>
      <c r="D151" s="146" t="s">
        <v>126</v>
      </c>
      <c r="E151" s="147" t="s">
        <v>1</v>
      </c>
      <c r="F151" s="148" t="s">
        <v>176</v>
      </c>
      <c r="H151" s="149">
        <v>109.9</v>
      </c>
      <c r="I151" s="150"/>
      <c r="L151" s="145"/>
      <c r="M151" s="151"/>
      <c r="T151" s="152"/>
      <c r="AT151" s="147" t="s">
        <v>126</v>
      </c>
      <c r="AU151" s="147" t="s">
        <v>83</v>
      </c>
      <c r="AV151" s="12" t="s">
        <v>83</v>
      </c>
      <c r="AW151" s="12" t="s">
        <v>30</v>
      </c>
      <c r="AX151" s="12" t="s">
        <v>81</v>
      </c>
      <c r="AY151" s="147" t="s">
        <v>117</v>
      </c>
    </row>
    <row r="152" spans="2:65" s="1" customFormat="1" ht="16.5" customHeight="1">
      <c r="B152" s="131"/>
      <c r="C152" s="160" t="s">
        <v>177</v>
      </c>
      <c r="D152" s="160" t="s">
        <v>178</v>
      </c>
      <c r="E152" s="161" t="s">
        <v>179</v>
      </c>
      <c r="F152" s="162" t="s">
        <v>180</v>
      </c>
      <c r="G152" s="163" t="s">
        <v>181</v>
      </c>
      <c r="H152" s="164">
        <v>165</v>
      </c>
      <c r="I152" s="165"/>
      <c r="J152" s="166">
        <f>ROUND(I152*H152,2)</f>
        <v>0</v>
      </c>
      <c r="K152" s="162" t="s">
        <v>123</v>
      </c>
      <c r="L152" s="167"/>
      <c r="M152" s="168" t="s">
        <v>1</v>
      </c>
      <c r="N152" s="169" t="s">
        <v>38</v>
      </c>
      <c r="P152" s="141">
        <f>O152*H152</f>
        <v>0</v>
      </c>
      <c r="Q152" s="141">
        <v>1</v>
      </c>
      <c r="R152" s="141">
        <f>Q152*H152</f>
        <v>165</v>
      </c>
      <c r="S152" s="141">
        <v>0</v>
      </c>
      <c r="T152" s="142">
        <f>S152*H152</f>
        <v>0</v>
      </c>
      <c r="AR152" s="143" t="s">
        <v>161</v>
      </c>
      <c r="AT152" s="143" t="s">
        <v>178</v>
      </c>
      <c r="AU152" s="143" t="s">
        <v>83</v>
      </c>
      <c r="AY152" s="16" t="s">
        <v>117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81</v>
      </c>
      <c r="BK152" s="144">
        <f>ROUND(I152*H152,2)</f>
        <v>0</v>
      </c>
      <c r="BL152" s="16" t="s">
        <v>124</v>
      </c>
      <c r="BM152" s="143" t="s">
        <v>182</v>
      </c>
    </row>
    <row r="153" spans="2:65" s="12" customFormat="1">
      <c r="B153" s="145"/>
      <c r="D153" s="146" t="s">
        <v>126</v>
      </c>
      <c r="E153" s="147" t="s">
        <v>1</v>
      </c>
      <c r="F153" s="148" t="s">
        <v>183</v>
      </c>
      <c r="H153" s="149">
        <v>165</v>
      </c>
      <c r="I153" s="150"/>
      <c r="L153" s="145"/>
      <c r="M153" s="151"/>
      <c r="T153" s="152"/>
      <c r="AT153" s="147" t="s">
        <v>126</v>
      </c>
      <c r="AU153" s="147" t="s">
        <v>83</v>
      </c>
      <c r="AV153" s="12" t="s">
        <v>83</v>
      </c>
      <c r="AW153" s="12" t="s">
        <v>30</v>
      </c>
      <c r="AX153" s="12" t="s">
        <v>81</v>
      </c>
      <c r="AY153" s="147" t="s">
        <v>117</v>
      </c>
    </row>
    <row r="154" spans="2:65" s="1" customFormat="1" ht="24.2" customHeight="1">
      <c r="B154" s="131"/>
      <c r="C154" s="132" t="s">
        <v>8</v>
      </c>
      <c r="D154" s="132" t="s">
        <v>119</v>
      </c>
      <c r="E154" s="133" t="s">
        <v>184</v>
      </c>
      <c r="F154" s="134" t="s">
        <v>185</v>
      </c>
      <c r="G154" s="135" t="s">
        <v>122</v>
      </c>
      <c r="H154" s="136">
        <v>50</v>
      </c>
      <c r="I154" s="137"/>
      <c r="J154" s="138">
        <f>ROUND(I154*H154,2)</f>
        <v>0</v>
      </c>
      <c r="K154" s="134" t="s">
        <v>123</v>
      </c>
      <c r="L154" s="31"/>
      <c r="M154" s="139" t="s">
        <v>1</v>
      </c>
      <c r="N154" s="140" t="s">
        <v>38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124</v>
      </c>
      <c r="AT154" s="143" t="s">
        <v>119</v>
      </c>
      <c r="AU154" s="143" t="s">
        <v>83</v>
      </c>
      <c r="AY154" s="16" t="s">
        <v>117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81</v>
      </c>
      <c r="BK154" s="144">
        <f>ROUND(I154*H154,2)</f>
        <v>0</v>
      </c>
      <c r="BL154" s="16" t="s">
        <v>124</v>
      </c>
      <c r="BM154" s="143" t="s">
        <v>186</v>
      </c>
    </row>
    <row r="155" spans="2:65" s="12" customFormat="1" ht="22.5">
      <c r="B155" s="145"/>
      <c r="D155" s="146" t="s">
        <v>126</v>
      </c>
      <c r="E155" s="147" t="s">
        <v>1</v>
      </c>
      <c r="F155" s="148" t="s">
        <v>187</v>
      </c>
      <c r="H155" s="149">
        <v>50</v>
      </c>
      <c r="I155" s="150"/>
      <c r="L155" s="145"/>
      <c r="M155" s="151"/>
      <c r="T155" s="152"/>
      <c r="AT155" s="147" t="s">
        <v>126</v>
      </c>
      <c r="AU155" s="147" t="s">
        <v>83</v>
      </c>
      <c r="AV155" s="12" t="s">
        <v>83</v>
      </c>
      <c r="AW155" s="12" t="s">
        <v>30</v>
      </c>
      <c r="AX155" s="12" t="s">
        <v>81</v>
      </c>
      <c r="AY155" s="147" t="s">
        <v>117</v>
      </c>
    </row>
    <row r="156" spans="2:65" s="1" customFormat="1" ht="16.5" customHeight="1">
      <c r="B156" s="131"/>
      <c r="C156" s="160" t="s">
        <v>188</v>
      </c>
      <c r="D156" s="160" t="s">
        <v>178</v>
      </c>
      <c r="E156" s="161" t="s">
        <v>189</v>
      </c>
      <c r="F156" s="162" t="s">
        <v>190</v>
      </c>
      <c r="G156" s="163" t="s">
        <v>191</v>
      </c>
      <c r="H156" s="164">
        <v>1.1000000000000001</v>
      </c>
      <c r="I156" s="165"/>
      <c r="J156" s="166">
        <f>ROUND(I156*H156,2)</f>
        <v>0</v>
      </c>
      <c r="K156" s="162" t="s">
        <v>123</v>
      </c>
      <c r="L156" s="167"/>
      <c r="M156" s="168" t="s">
        <v>1</v>
      </c>
      <c r="N156" s="169" t="s">
        <v>38</v>
      </c>
      <c r="P156" s="141">
        <f>O156*H156</f>
        <v>0</v>
      </c>
      <c r="Q156" s="141">
        <v>1E-3</v>
      </c>
      <c r="R156" s="141">
        <f>Q156*H156</f>
        <v>1.1000000000000001E-3</v>
      </c>
      <c r="S156" s="141">
        <v>0</v>
      </c>
      <c r="T156" s="142">
        <f>S156*H156</f>
        <v>0</v>
      </c>
      <c r="AR156" s="143" t="s">
        <v>161</v>
      </c>
      <c r="AT156" s="143" t="s">
        <v>178</v>
      </c>
      <c r="AU156" s="143" t="s">
        <v>83</v>
      </c>
      <c r="AY156" s="16" t="s">
        <v>117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81</v>
      </c>
      <c r="BK156" s="144">
        <f>ROUND(I156*H156,2)</f>
        <v>0</v>
      </c>
      <c r="BL156" s="16" t="s">
        <v>124</v>
      </c>
      <c r="BM156" s="143" t="s">
        <v>192</v>
      </c>
    </row>
    <row r="157" spans="2:65" s="12" customFormat="1">
      <c r="B157" s="145"/>
      <c r="D157" s="146" t="s">
        <v>126</v>
      </c>
      <c r="E157" s="147" t="s">
        <v>1</v>
      </c>
      <c r="F157" s="148" t="s">
        <v>193</v>
      </c>
      <c r="H157" s="149">
        <v>1.1000000000000001</v>
      </c>
      <c r="I157" s="150"/>
      <c r="L157" s="145"/>
      <c r="M157" s="151"/>
      <c r="T157" s="152"/>
      <c r="AT157" s="147" t="s">
        <v>126</v>
      </c>
      <c r="AU157" s="147" t="s">
        <v>83</v>
      </c>
      <c r="AV157" s="12" t="s">
        <v>83</v>
      </c>
      <c r="AW157" s="12" t="s">
        <v>30</v>
      </c>
      <c r="AX157" s="12" t="s">
        <v>81</v>
      </c>
      <c r="AY157" s="147" t="s">
        <v>117</v>
      </c>
    </row>
    <row r="158" spans="2:65" s="1" customFormat="1" ht="24.2" customHeight="1">
      <c r="B158" s="131"/>
      <c r="C158" s="132" t="s">
        <v>194</v>
      </c>
      <c r="D158" s="132" t="s">
        <v>119</v>
      </c>
      <c r="E158" s="133" t="s">
        <v>195</v>
      </c>
      <c r="F158" s="134" t="s">
        <v>196</v>
      </c>
      <c r="G158" s="135" t="s">
        <v>122</v>
      </c>
      <c r="H158" s="136">
        <v>635</v>
      </c>
      <c r="I158" s="137"/>
      <c r="J158" s="138">
        <f>ROUND(I158*H158,2)</f>
        <v>0</v>
      </c>
      <c r="K158" s="134" t="s">
        <v>123</v>
      </c>
      <c r="L158" s="31"/>
      <c r="M158" s="139" t="s">
        <v>1</v>
      </c>
      <c r="N158" s="140" t="s">
        <v>38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124</v>
      </c>
      <c r="AT158" s="143" t="s">
        <v>119</v>
      </c>
      <c r="AU158" s="143" t="s">
        <v>83</v>
      </c>
      <c r="AY158" s="16" t="s">
        <v>117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81</v>
      </c>
      <c r="BK158" s="144">
        <f>ROUND(I158*H158,2)</f>
        <v>0</v>
      </c>
      <c r="BL158" s="16" t="s">
        <v>124</v>
      </c>
      <c r="BM158" s="143" t="s">
        <v>197</v>
      </c>
    </row>
    <row r="159" spans="2:65" s="12" customFormat="1">
      <c r="B159" s="145"/>
      <c r="D159" s="146" t="s">
        <v>126</v>
      </c>
      <c r="E159" s="147" t="s">
        <v>1</v>
      </c>
      <c r="F159" s="148" t="s">
        <v>198</v>
      </c>
      <c r="H159" s="149">
        <v>635</v>
      </c>
      <c r="I159" s="150"/>
      <c r="L159" s="145"/>
      <c r="M159" s="151"/>
      <c r="T159" s="152"/>
      <c r="AT159" s="147" t="s">
        <v>126</v>
      </c>
      <c r="AU159" s="147" t="s">
        <v>83</v>
      </c>
      <c r="AV159" s="12" t="s">
        <v>83</v>
      </c>
      <c r="AW159" s="12" t="s">
        <v>30</v>
      </c>
      <c r="AX159" s="12" t="s">
        <v>81</v>
      </c>
      <c r="AY159" s="147" t="s">
        <v>117</v>
      </c>
    </row>
    <row r="160" spans="2:65" s="11" customFormat="1" ht="22.9" customHeight="1">
      <c r="B160" s="119"/>
      <c r="D160" s="120" t="s">
        <v>72</v>
      </c>
      <c r="E160" s="129" t="s">
        <v>83</v>
      </c>
      <c r="F160" s="129" t="s">
        <v>199</v>
      </c>
      <c r="I160" s="122"/>
      <c r="J160" s="130">
        <f>BK160</f>
        <v>0</v>
      </c>
      <c r="L160" s="119"/>
      <c r="M160" s="124"/>
      <c r="P160" s="125">
        <f>SUM(P161:P170)</f>
        <v>0</v>
      </c>
      <c r="R160" s="125">
        <f>SUM(R161:R170)</f>
        <v>0.21444000000000002</v>
      </c>
      <c r="T160" s="126">
        <f>SUM(T161:T170)</f>
        <v>0</v>
      </c>
      <c r="AR160" s="120" t="s">
        <v>81</v>
      </c>
      <c r="AT160" s="127" t="s">
        <v>72</v>
      </c>
      <c r="AU160" s="127" t="s">
        <v>81</v>
      </c>
      <c r="AY160" s="120" t="s">
        <v>117</v>
      </c>
      <c r="BK160" s="128">
        <f>SUM(BK161:BK170)</f>
        <v>0</v>
      </c>
    </row>
    <row r="161" spans="2:65" s="1" customFormat="1" ht="24.2" customHeight="1">
      <c r="B161" s="131"/>
      <c r="C161" s="132" t="s">
        <v>200</v>
      </c>
      <c r="D161" s="132" t="s">
        <v>119</v>
      </c>
      <c r="E161" s="133" t="s">
        <v>201</v>
      </c>
      <c r="F161" s="134" t="s">
        <v>202</v>
      </c>
      <c r="G161" s="135" t="s">
        <v>122</v>
      </c>
      <c r="H161" s="136">
        <v>78.5</v>
      </c>
      <c r="I161" s="137"/>
      <c r="J161" s="138">
        <f>ROUND(I161*H161,2)</f>
        <v>0</v>
      </c>
      <c r="K161" s="134" t="s">
        <v>123</v>
      </c>
      <c r="L161" s="31"/>
      <c r="M161" s="139" t="s">
        <v>1</v>
      </c>
      <c r="N161" s="140" t="s">
        <v>38</v>
      </c>
      <c r="P161" s="141">
        <f>O161*H161</f>
        <v>0</v>
      </c>
      <c r="Q161" s="141">
        <v>2.2000000000000001E-4</v>
      </c>
      <c r="R161" s="141">
        <f>Q161*H161</f>
        <v>1.7270000000000001E-2</v>
      </c>
      <c r="S161" s="141">
        <v>0</v>
      </c>
      <c r="T161" s="142">
        <f>S161*H161</f>
        <v>0</v>
      </c>
      <c r="AR161" s="143" t="s">
        <v>124</v>
      </c>
      <c r="AT161" s="143" t="s">
        <v>119</v>
      </c>
      <c r="AU161" s="143" t="s">
        <v>83</v>
      </c>
      <c r="AY161" s="16" t="s">
        <v>117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81</v>
      </c>
      <c r="BK161" s="144">
        <f>ROUND(I161*H161,2)</f>
        <v>0</v>
      </c>
      <c r="BL161" s="16" t="s">
        <v>124</v>
      </c>
      <c r="BM161" s="143" t="s">
        <v>203</v>
      </c>
    </row>
    <row r="162" spans="2:65" s="12" customFormat="1">
      <c r="B162" s="145"/>
      <c r="D162" s="146" t="s">
        <v>126</v>
      </c>
      <c r="E162" s="147" t="s">
        <v>1</v>
      </c>
      <c r="F162" s="148" t="s">
        <v>204</v>
      </c>
      <c r="H162" s="149">
        <v>63</v>
      </c>
      <c r="I162" s="150"/>
      <c r="L162" s="145"/>
      <c r="M162" s="151"/>
      <c r="T162" s="152"/>
      <c r="AT162" s="147" t="s">
        <v>126</v>
      </c>
      <c r="AU162" s="147" t="s">
        <v>83</v>
      </c>
      <c r="AV162" s="12" t="s">
        <v>83</v>
      </c>
      <c r="AW162" s="12" t="s">
        <v>30</v>
      </c>
      <c r="AX162" s="12" t="s">
        <v>73</v>
      </c>
      <c r="AY162" s="147" t="s">
        <v>117</v>
      </c>
    </row>
    <row r="163" spans="2:65" s="12" customFormat="1">
      <c r="B163" s="145"/>
      <c r="D163" s="146" t="s">
        <v>126</v>
      </c>
      <c r="E163" s="147" t="s">
        <v>1</v>
      </c>
      <c r="F163" s="148" t="s">
        <v>205</v>
      </c>
      <c r="H163" s="149">
        <v>15.5</v>
      </c>
      <c r="I163" s="150"/>
      <c r="L163" s="145"/>
      <c r="M163" s="151"/>
      <c r="T163" s="152"/>
      <c r="AT163" s="147" t="s">
        <v>126</v>
      </c>
      <c r="AU163" s="147" t="s">
        <v>83</v>
      </c>
      <c r="AV163" s="12" t="s">
        <v>83</v>
      </c>
      <c r="AW163" s="12" t="s">
        <v>30</v>
      </c>
      <c r="AX163" s="12" t="s">
        <v>73</v>
      </c>
      <c r="AY163" s="147" t="s">
        <v>117</v>
      </c>
    </row>
    <row r="164" spans="2:65" s="13" customFormat="1">
      <c r="B164" s="153"/>
      <c r="D164" s="146" t="s">
        <v>126</v>
      </c>
      <c r="E164" s="154" t="s">
        <v>1</v>
      </c>
      <c r="F164" s="155" t="s">
        <v>133</v>
      </c>
      <c r="H164" s="156">
        <v>78.5</v>
      </c>
      <c r="I164" s="157"/>
      <c r="L164" s="153"/>
      <c r="M164" s="158"/>
      <c r="T164" s="159"/>
      <c r="AT164" s="154" t="s">
        <v>126</v>
      </c>
      <c r="AU164" s="154" t="s">
        <v>83</v>
      </c>
      <c r="AV164" s="13" t="s">
        <v>124</v>
      </c>
      <c r="AW164" s="13" t="s">
        <v>30</v>
      </c>
      <c r="AX164" s="13" t="s">
        <v>81</v>
      </c>
      <c r="AY164" s="154" t="s">
        <v>117</v>
      </c>
    </row>
    <row r="165" spans="2:65" s="1" customFormat="1" ht="24.2" customHeight="1">
      <c r="B165" s="131"/>
      <c r="C165" s="132" t="s">
        <v>206</v>
      </c>
      <c r="D165" s="132" t="s">
        <v>119</v>
      </c>
      <c r="E165" s="133" t="s">
        <v>207</v>
      </c>
      <c r="F165" s="134" t="s">
        <v>208</v>
      </c>
      <c r="G165" s="135" t="s">
        <v>122</v>
      </c>
      <c r="H165" s="136">
        <v>263.2</v>
      </c>
      <c r="I165" s="137"/>
      <c r="J165" s="138">
        <f>ROUND(I165*H165,2)</f>
        <v>0</v>
      </c>
      <c r="K165" s="134" t="s">
        <v>123</v>
      </c>
      <c r="L165" s="31"/>
      <c r="M165" s="139" t="s">
        <v>1</v>
      </c>
      <c r="N165" s="140" t="s">
        <v>38</v>
      </c>
      <c r="P165" s="141">
        <f>O165*H165</f>
        <v>0</v>
      </c>
      <c r="Q165" s="141">
        <v>1E-4</v>
      </c>
      <c r="R165" s="141">
        <f>Q165*H165</f>
        <v>2.632E-2</v>
      </c>
      <c r="S165" s="141">
        <v>0</v>
      </c>
      <c r="T165" s="142">
        <f>S165*H165</f>
        <v>0</v>
      </c>
      <c r="AR165" s="143" t="s">
        <v>124</v>
      </c>
      <c r="AT165" s="143" t="s">
        <v>119</v>
      </c>
      <c r="AU165" s="143" t="s">
        <v>83</v>
      </c>
      <c r="AY165" s="16" t="s">
        <v>117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81</v>
      </c>
      <c r="BK165" s="144">
        <f>ROUND(I165*H165,2)</f>
        <v>0</v>
      </c>
      <c r="BL165" s="16" t="s">
        <v>124</v>
      </c>
      <c r="BM165" s="143" t="s">
        <v>209</v>
      </c>
    </row>
    <row r="166" spans="2:65" s="12" customFormat="1">
      <c r="B166" s="145"/>
      <c r="D166" s="146" t="s">
        <v>126</v>
      </c>
      <c r="E166" s="147" t="s">
        <v>1</v>
      </c>
      <c r="F166" s="148" t="s">
        <v>210</v>
      </c>
      <c r="H166" s="149">
        <v>176.4</v>
      </c>
      <c r="I166" s="150"/>
      <c r="L166" s="145"/>
      <c r="M166" s="151"/>
      <c r="T166" s="152"/>
      <c r="AT166" s="147" t="s">
        <v>126</v>
      </c>
      <c r="AU166" s="147" t="s">
        <v>83</v>
      </c>
      <c r="AV166" s="12" t="s">
        <v>83</v>
      </c>
      <c r="AW166" s="12" t="s">
        <v>30</v>
      </c>
      <c r="AX166" s="12" t="s">
        <v>73</v>
      </c>
      <c r="AY166" s="147" t="s">
        <v>117</v>
      </c>
    </row>
    <row r="167" spans="2:65" s="12" customFormat="1">
      <c r="B167" s="145"/>
      <c r="D167" s="146" t="s">
        <v>126</v>
      </c>
      <c r="E167" s="147" t="s">
        <v>1</v>
      </c>
      <c r="F167" s="148" t="s">
        <v>211</v>
      </c>
      <c r="H167" s="149">
        <v>86.8</v>
      </c>
      <c r="I167" s="150"/>
      <c r="L167" s="145"/>
      <c r="M167" s="151"/>
      <c r="T167" s="152"/>
      <c r="AT167" s="147" t="s">
        <v>126</v>
      </c>
      <c r="AU167" s="147" t="s">
        <v>83</v>
      </c>
      <c r="AV167" s="12" t="s">
        <v>83</v>
      </c>
      <c r="AW167" s="12" t="s">
        <v>30</v>
      </c>
      <c r="AX167" s="12" t="s">
        <v>73</v>
      </c>
      <c r="AY167" s="147" t="s">
        <v>117</v>
      </c>
    </row>
    <row r="168" spans="2:65" s="13" customFormat="1">
      <c r="B168" s="153"/>
      <c r="D168" s="146" t="s">
        <v>126</v>
      </c>
      <c r="E168" s="154" t="s">
        <v>1</v>
      </c>
      <c r="F168" s="155" t="s">
        <v>133</v>
      </c>
      <c r="H168" s="156">
        <v>263.2</v>
      </c>
      <c r="I168" s="157"/>
      <c r="L168" s="153"/>
      <c r="M168" s="158"/>
      <c r="T168" s="159"/>
      <c r="AT168" s="154" t="s">
        <v>126</v>
      </c>
      <c r="AU168" s="154" t="s">
        <v>83</v>
      </c>
      <c r="AV168" s="13" t="s">
        <v>124</v>
      </c>
      <c r="AW168" s="13" t="s">
        <v>30</v>
      </c>
      <c r="AX168" s="13" t="s">
        <v>81</v>
      </c>
      <c r="AY168" s="154" t="s">
        <v>117</v>
      </c>
    </row>
    <row r="169" spans="2:65" s="1" customFormat="1" ht="24.2" customHeight="1">
      <c r="B169" s="131"/>
      <c r="C169" s="160" t="s">
        <v>212</v>
      </c>
      <c r="D169" s="160" t="s">
        <v>178</v>
      </c>
      <c r="E169" s="161" t="s">
        <v>213</v>
      </c>
      <c r="F169" s="162" t="s">
        <v>214</v>
      </c>
      <c r="G169" s="163" t="s">
        <v>122</v>
      </c>
      <c r="H169" s="164">
        <v>341.7</v>
      </c>
      <c r="I169" s="165"/>
      <c r="J169" s="166">
        <f>ROUND(I169*H169,2)</f>
        <v>0</v>
      </c>
      <c r="K169" s="162" t="s">
        <v>123</v>
      </c>
      <c r="L169" s="167"/>
      <c r="M169" s="168" t="s">
        <v>1</v>
      </c>
      <c r="N169" s="169" t="s">
        <v>38</v>
      </c>
      <c r="P169" s="141">
        <f>O169*H169</f>
        <v>0</v>
      </c>
      <c r="Q169" s="141">
        <v>5.0000000000000001E-4</v>
      </c>
      <c r="R169" s="141">
        <f>Q169*H169</f>
        <v>0.17085</v>
      </c>
      <c r="S169" s="141">
        <v>0</v>
      </c>
      <c r="T169" s="142">
        <f>S169*H169</f>
        <v>0</v>
      </c>
      <c r="AR169" s="143" t="s">
        <v>161</v>
      </c>
      <c r="AT169" s="143" t="s">
        <v>178</v>
      </c>
      <c r="AU169" s="143" t="s">
        <v>83</v>
      </c>
      <c r="AY169" s="16" t="s">
        <v>117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81</v>
      </c>
      <c r="BK169" s="144">
        <f>ROUND(I169*H169,2)</f>
        <v>0</v>
      </c>
      <c r="BL169" s="16" t="s">
        <v>124</v>
      </c>
      <c r="BM169" s="143" t="s">
        <v>215</v>
      </c>
    </row>
    <row r="170" spans="2:65" s="12" customFormat="1">
      <c r="B170" s="145"/>
      <c r="D170" s="146" t="s">
        <v>126</v>
      </c>
      <c r="E170" s="147" t="s">
        <v>1</v>
      </c>
      <c r="F170" s="148" t="s">
        <v>216</v>
      </c>
      <c r="H170" s="149">
        <v>341.7</v>
      </c>
      <c r="I170" s="150"/>
      <c r="L170" s="145"/>
      <c r="M170" s="151"/>
      <c r="T170" s="152"/>
      <c r="AT170" s="147" t="s">
        <v>126</v>
      </c>
      <c r="AU170" s="147" t="s">
        <v>83</v>
      </c>
      <c r="AV170" s="12" t="s">
        <v>83</v>
      </c>
      <c r="AW170" s="12" t="s">
        <v>30</v>
      </c>
      <c r="AX170" s="12" t="s">
        <v>81</v>
      </c>
      <c r="AY170" s="147" t="s">
        <v>117</v>
      </c>
    </row>
    <row r="171" spans="2:65" s="11" customFormat="1" ht="22.9" customHeight="1">
      <c r="B171" s="119"/>
      <c r="D171" s="120" t="s">
        <v>72</v>
      </c>
      <c r="E171" s="129" t="s">
        <v>144</v>
      </c>
      <c r="F171" s="129" t="s">
        <v>217</v>
      </c>
      <c r="I171" s="122"/>
      <c r="J171" s="130">
        <f>BK171</f>
        <v>0</v>
      </c>
      <c r="L171" s="119"/>
      <c r="M171" s="124"/>
      <c r="P171" s="125">
        <f>SUM(P172:P201)</f>
        <v>0</v>
      </c>
      <c r="R171" s="125">
        <f>SUM(R172:R201)</f>
        <v>694.11524000000009</v>
      </c>
      <c r="T171" s="126">
        <f>SUM(T172:T201)</f>
        <v>0</v>
      </c>
      <c r="AR171" s="120" t="s">
        <v>81</v>
      </c>
      <c r="AT171" s="127" t="s">
        <v>72</v>
      </c>
      <c r="AU171" s="127" t="s">
        <v>81</v>
      </c>
      <c r="AY171" s="120" t="s">
        <v>117</v>
      </c>
      <c r="BK171" s="128">
        <f>SUM(BK172:BK201)</f>
        <v>0</v>
      </c>
    </row>
    <row r="172" spans="2:65" s="1" customFormat="1" ht="16.5" customHeight="1">
      <c r="B172" s="131"/>
      <c r="C172" s="132" t="s">
        <v>218</v>
      </c>
      <c r="D172" s="132" t="s">
        <v>119</v>
      </c>
      <c r="E172" s="133" t="s">
        <v>219</v>
      </c>
      <c r="F172" s="134" t="s">
        <v>220</v>
      </c>
      <c r="G172" s="135" t="s">
        <v>122</v>
      </c>
      <c r="H172" s="136">
        <v>40</v>
      </c>
      <c r="I172" s="137"/>
      <c r="J172" s="138">
        <f>ROUND(I172*H172,2)</f>
        <v>0</v>
      </c>
      <c r="K172" s="134" t="s">
        <v>123</v>
      </c>
      <c r="L172" s="31"/>
      <c r="M172" s="139" t="s">
        <v>1</v>
      </c>
      <c r="N172" s="140" t="s">
        <v>38</v>
      </c>
      <c r="P172" s="141">
        <f>O172*H172</f>
        <v>0</v>
      </c>
      <c r="Q172" s="141">
        <v>0.34499999999999997</v>
      </c>
      <c r="R172" s="141">
        <f>Q172*H172</f>
        <v>13.799999999999999</v>
      </c>
      <c r="S172" s="141">
        <v>0</v>
      </c>
      <c r="T172" s="142">
        <f>S172*H172</f>
        <v>0</v>
      </c>
      <c r="AR172" s="143" t="s">
        <v>124</v>
      </c>
      <c r="AT172" s="143" t="s">
        <v>119</v>
      </c>
      <c r="AU172" s="143" t="s">
        <v>83</v>
      </c>
      <c r="AY172" s="16" t="s">
        <v>117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81</v>
      </c>
      <c r="BK172" s="144">
        <f>ROUND(I172*H172,2)</f>
        <v>0</v>
      </c>
      <c r="BL172" s="16" t="s">
        <v>124</v>
      </c>
      <c r="BM172" s="143" t="s">
        <v>221</v>
      </c>
    </row>
    <row r="173" spans="2:65" s="12" customFormat="1">
      <c r="B173" s="145"/>
      <c r="D173" s="146" t="s">
        <v>126</v>
      </c>
      <c r="E173" s="147" t="s">
        <v>1</v>
      </c>
      <c r="F173" s="148" t="s">
        <v>222</v>
      </c>
      <c r="H173" s="149">
        <v>40</v>
      </c>
      <c r="I173" s="150"/>
      <c r="L173" s="145"/>
      <c r="M173" s="151"/>
      <c r="T173" s="152"/>
      <c r="AT173" s="147" t="s">
        <v>126</v>
      </c>
      <c r="AU173" s="147" t="s">
        <v>83</v>
      </c>
      <c r="AV173" s="12" t="s">
        <v>83</v>
      </c>
      <c r="AW173" s="12" t="s">
        <v>30</v>
      </c>
      <c r="AX173" s="12" t="s">
        <v>81</v>
      </c>
      <c r="AY173" s="147" t="s">
        <v>117</v>
      </c>
    </row>
    <row r="174" spans="2:65" s="1" customFormat="1" ht="16.5" customHeight="1">
      <c r="B174" s="131"/>
      <c r="C174" s="132" t="s">
        <v>223</v>
      </c>
      <c r="D174" s="132" t="s">
        <v>119</v>
      </c>
      <c r="E174" s="133" t="s">
        <v>224</v>
      </c>
      <c r="F174" s="134" t="s">
        <v>225</v>
      </c>
      <c r="G174" s="135" t="s">
        <v>122</v>
      </c>
      <c r="H174" s="136">
        <v>213</v>
      </c>
      <c r="I174" s="137"/>
      <c r="J174" s="138">
        <f>ROUND(I174*H174,2)</f>
        <v>0</v>
      </c>
      <c r="K174" s="134" t="s">
        <v>123</v>
      </c>
      <c r="L174" s="31"/>
      <c r="M174" s="139" t="s">
        <v>1</v>
      </c>
      <c r="N174" s="140" t="s">
        <v>38</v>
      </c>
      <c r="P174" s="141">
        <f>O174*H174</f>
        <v>0</v>
      </c>
      <c r="Q174" s="141">
        <v>0.46</v>
      </c>
      <c r="R174" s="141">
        <f>Q174*H174</f>
        <v>97.98</v>
      </c>
      <c r="S174" s="141">
        <v>0</v>
      </c>
      <c r="T174" s="142">
        <f>S174*H174</f>
        <v>0</v>
      </c>
      <c r="AR174" s="143" t="s">
        <v>124</v>
      </c>
      <c r="AT174" s="143" t="s">
        <v>119</v>
      </c>
      <c r="AU174" s="143" t="s">
        <v>83</v>
      </c>
      <c r="AY174" s="16" t="s">
        <v>117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81</v>
      </c>
      <c r="BK174" s="144">
        <f>ROUND(I174*H174,2)</f>
        <v>0</v>
      </c>
      <c r="BL174" s="16" t="s">
        <v>124</v>
      </c>
      <c r="BM174" s="143" t="s">
        <v>226</v>
      </c>
    </row>
    <row r="175" spans="2:65" s="12" customFormat="1">
      <c r="B175" s="145"/>
      <c r="D175" s="146" t="s">
        <v>126</v>
      </c>
      <c r="E175" s="147" t="s">
        <v>1</v>
      </c>
      <c r="F175" s="148" t="s">
        <v>227</v>
      </c>
      <c r="H175" s="149">
        <v>213</v>
      </c>
      <c r="I175" s="150"/>
      <c r="L175" s="145"/>
      <c r="M175" s="151"/>
      <c r="T175" s="152"/>
      <c r="AT175" s="147" t="s">
        <v>126</v>
      </c>
      <c r="AU175" s="147" t="s">
        <v>83</v>
      </c>
      <c r="AV175" s="12" t="s">
        <v>83</v>
      </c>
      <c r="AW175" s="12" t="s">
        <v>30</v>
      </c>
      <c r="AX175" s="12" t="s">
        <v>81</v>
      </c>
      <c r="AY175" s="147" t="s">
        <v>117</v>
      </c>
    </row>
    <row r="176" spans="2:65" s="1" customFormat="1" ht="16.5" customHeight="1">
      <c r="B176" s="131"/>
      <c r="C176" s="132" t="s">
        <v>228</v>
      </c>
      <c r="D176" s="132" t="s">
        <v>119</v>
      </c>
      <c r="E176" s="133" t="s">
        <v>229</v>
      </c>
      <c r="F176" s="134" t="s">
        <v>230</v>
      </c>
      <c r="G176" s="135" t="s">
        <v>122</v>
      </c>
      <c r="H176" s="136">
        <v>412</v>
      </c>
      <c r="I176" s="137"/>
      <c r="J176" s="138">
        <f>ROUND(I176*H176,2)</f>
        <v>0</v>
      </c>
      <c r="K176" s="134" t="s">
        <v>123</v>
      </c>
      <c r="L176" s="31"/>
      <c r="M176" s="139" t="s">
        <v>1</v>
      </c>
      <c r="N176" s="140" t="s">
        <v>38</v>
      </c>
      <c r="P176" s="141">
        <f>O176*H176</f>
        <v>0</v>
      </c>
      <c r="Q176" s="141">
        <v>0.57499999999999996</v>
      </c>
      <c r="R176" s="141">
        <f>Q176*H176</f>
        <v>236.89999999999998</v>
      </c>
      <c r="S176" s="141">
        <v>0</v>
      </c>
      <c r="T176" s="142">
        <f>S176*H176</f>
        <v>0</v>
      </c>
      <c r="AR176" s="143" t="s">
        <v>124</v>
      </c>
      <c r="AT176" s="143" t="s">
        <v>119</v>
      </c>
      <c r="AU176" s="143" t="s">
        <v>83</v>
      </c>
      <c r="AY176" s="16" t="s">
        <v>117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81</v>
      </c>
      <c r="BK176" s="144">
        <f>ROUND(I176*H176,2)</f>
        <v>0</v>
      </c>
      <c r="BL176" s="16" t="s">
        <v>124</v>
      </c>
      <c r="BM176" s="143" t="s">
        <v>231</v>
      </c>
    </row>
    <row r="177" spans="2:65" s="12" customFormat="1" ht="22.5">
      <c r="B177" s="145"/>
      <c r="D177" s="146" t="s">
        <v>126</v>
      </c>
      <c r="E177" s="147" t="s">
        <v>1</v>
      </c>
      <c r="F177" s="148" t="s">
        <v>232</v>
      </c>
      <c r="H177" s="149">
        <v>412</v>
      </c>
      <c r="I177" s="150"/>
      <c r="L177" s="145"/>
      <c r="M177" s="151"/>
      <c r="T177" s="152"/>
      <c r="AT177" s="147" t="s">
        <v>126</v>
      </c>
      <c r="AU177" s="147" t="s">
        <v>83</v>
      </c>
      <c r="AV177" s="12" t="s">
        <v>83</v>
      </c>
      <c r="AW177" s="12" t="s">
        <v>30</v>
      </c>
      <c r="AX177" s="12" t="s">
        <v>81</v>
      </c>
      <c r="AY177" s="147" t="s">
        <v>117</v>
      </c>
    </row>
    <row r="178" spans="2:65" s="1" customFormat="1" ht="33" customHeight="1">
      <c r="B178" s="131"/>
      <c r="C178" s="132" t="s">
        <v>7</v>
      </c>
      <c r="D178" s="132" t="s">
        <v>119</v>
      </c>
      <c r="E178" s="133" t="s">
        <v>233</v>
      </c>
      <c r="F178" s="134" t="s">
        <v>234</v>
      </c>
      <c r="G178" s="135" t="s">
        <v>122</v>
      </c>
      <c r="H178" s="136">
        <v>800</v>
      </c>
      <c r="I178" s="137"/>
      <c r="J178" s="138">
        <f>ROUND(I178*H178,2)</f>
        <v>0</v>
      </c>
      <c r="K178" s="134" t="s">
        <v>123</v>
      </c>
      <c r="L178" s="31"/>
      <c r="M178" s="139" t="s">
        <v>1</v>
      </c>
      <c r="N178" s="140" t="s">
        <v>38</v>
      </c>
      <c r="P178" s="141">
        <f>O178*H178</f>
        <v>0</v>
      </c>
      <c r="Q178" s="141">
        <v>0.13188</v>
      </c>
      <c r="R178" s="141">
        <f>Q178*H178</f>
        <v>105.50399999999999</v>
      </c>
      <c r="S178" s="141">
        <v>0</v>
      </c>
      <c r="T178" s="142">
        <f>S178*H178</f>
        <v>0</v>
      </c>
      <c r="AR178" s="143" t="s">
        <v>124</v>
      </c>
      <c r="AT178" s="143" t="s">
        <v>119</v>
      </c>
      <c r="AU178" s="143" t="s">
        <v>83</v>
      </c>
      <c r="AY178" s="16" t="s">
        <v>117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81</v>
      </c>
      <c r="BK178" s="144">
        <f>ROUND(I178*H178,2)</f>
        <v>0</v>
      </c>
      <c r="BL178" s="16" t="s">
        <v>124</v>
      </c>
      <c r="BM178" s="143" t="s">
        <v>235</v>
      </c>
    </row>
    <row r="179" spans="2:65" s="12" customFormat="1">
      <c r="B179" s="145"/>
      <c r="D179" s="146" t="s">
        <v>126</v>
      </c>
      <c r="E179" s="147" t="s">
        <v>1</v>
      </c>
      <c r="F179" s="148" t="s">
        <v>236</v>
      </c>
      <c r="H179" s="149">
        <v>800</v>
      </c>
      <c r="I179" s="150"/>
      <c r="L179" s="145"/>
      <c r="M179" s="151"/>
      <c r="T179" s="152"/>
      <c r="AT179" s="147" t="s">
        <v>126</v>
      </c>
      <c r="AU179" s="147" t="s">
        <v>83</v>
      </c>
      <c r="AV179" s="12" t="s">
        <v>83</v>
      </c>
      <c r="AW179" s="12" t="s">
        <v>30</v>
      </c>
      <c r="AX179" s="12" t="s">
        <v>81</v>
      </c>
      <c r="AY179" s="147" t="s">
        <v>117</v>
      </c>
    </row>
    <row r="180" spans="2:65" s="1" customFormat="1" ht="24.2" customHeight="1">
      <c r="B180" s="131"/>
      <c r="C180" s="132" t="s">
        <v>237</v>
      </c>
      <c r="D180" s="132" t="s">
        <v>119</v>
      </c>
      <c r="E180" s="133" t="s">
        <v>238</v>
      </c>
      <c r="F180" s="134" t="s">
        <v>239</v>
      </c>
      <c r="G180" s="135" t="s">
        <v>122</v>
      </c>
      <c r="H180" s="136">
        <v>800</v>
      </c>
      <c r="I180" s="137"/>
      <c r="J180" s="138">
        <f>ROUND(I180*H180,2)</f>
        <v>0</v>
      </c>
      <c r="K180" s="134" t="s">
        <v>123</v>
      </c>
      <c r="L180" s="31"/>
      <c r="M180" s="139" t="s">
        <v>1</v>
      </c>
      <c r="N180" s="140" t="s">
        <v>38</v>
      </c>
      <c r="P180" s="141">
        <f>O180*H180</f>
        <v>0</v>
      </c>
      <c r="Q180" s="141">
        <v>6.0099999999999997E-3</v>
      </c>
      <c r="R180" s="141">
        <f>Q180*H180</f>
        <v>4.8079999999999998</v>
      </c>
      <c r="S180" s="141">
        <v>0</v>
      </c>
      <c r="T180" s="142">
        <f>S180*H180</f>
        <v>0</v>
      </c>
      <c r="AR180" s="143" t="s">
        <v>124</v>
      </c>
      <c r="AT180" s="143" t="s">
        <v>119</v>
      </c>
      <c r="AU180" s="143" t="s">
        <v>83</v>
      </c>
      <c r="AY180" s="16" t="s">
        <v>117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81</v>
      </c>
      <c r="BK180" s="144">
        <f>ROUND(I180*H180,2)</f>
        <v>0</v>
      </c>
      <c r="BL180" s="16" t="s">
        <v>124</v>
      </c>
      <c r="BM180" s="143" t="s">
        <v>240</v>
      </c>
    </row>
    <row r="181" spans="2:65" s="12" customFormat="1">
      <c r="B181" s="145"/>
      <c r="D181" s="146" t="s">
        <v>126</v>
      </c>
      <c r="E181" s="147" t="s">
        <v>1</v>
      </c>
      <c r="F181" s="148" t="s">
        <v>236</v>
      </c>
      <c r="H181" s="149">
        <v>800</v>
      </c>
      <c r="I181" s="150"/>
      <c r="L181" s="145"/>
      <c r="M181" s="151"/>
      <c r="T181" s="152"/>
      <c r="AT181" s="147" t="s">
        <v>126</v>
      </c>
      <c r="AU181" s="147" t="s">
        <v>83</v>
      </c>
      <c r="AV181" s="12" t="s">
        <v>83</v>
      </c>
      <c r="AW181" s="12" t="s">
        <v>30</v>
      </c>
      <c r="AX181" s="12" t="s">
        <v>81</v>
      </c>
      <c r="AY181" s="147" t="s">
        <v>117</v>
      </c>
    </row>
    <row r="182" spans="2:65" s="1" customFormat="1" ht="21.75" customHeight="1">
      <c r="B182" s="131"/>
      <c r="C182" s="132" t="s">
        <v>241</v>
      </c>
      <c r="D182" s="132" t="s">
        <v>119</v>
      </c>
      <c r="E182" s="133" t="s">
        <v>242</v>
      </c>
      <c r="F182" s="134" t="s">
        <v>243</v>
      </c>
      <c r="G182" s="135" t="s">
        <v>122</v>
      </c>
      <c r="H182" s="136">
        <v>800</v>
      </c>
      <c r="I182" s="137"/>
      <c r="J182" s="138">
        <f>ROUND(I182*H182,2)</f>
        <v>0</v>
      </c>
      <c r="K182" s="134" t="s">
        <v>123</v>
      </c>
      <c r="L182" s="31"/>
      <c r="M182" s="139" t="s">
        <v>1</v>
      </c>
      <c r="N182" s="140" t="s">
        <v>38</v>
      </c>
      <c r="P182" s="141">
        <f>O182*H182</f>
        <v>0</v>
      </c>
      <c r="Q182" s="141">
        <v>5.1000000000000004E-4</v>
      </c>
      <c r="R182" s="141">
        <f>Q182*H182</f>
        <v>0.40800000000000003</v>
      </c>
      <c r="S182" s="141">
        <v>0</v>
      </c>
      <c r="T182" s="142">
        <f>S182*H182</f>
        <v>0</v>
      </c>
      <c r="AR182" s="143" t="s">
        <v>124</v>
      </c>
      <c r="AT182" s="143" t="s">
        <v>119</v>
      </c>
      <c r="AU182" s="143" t="s">
        <v>83</v>
      </c>
      <c r="AY182" s="16" t="s">
        <v>117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81</v>
      </c>
      <c r="BK182" s="144">
        <f>ROUND(I182*H182,2)</f>
        <v>0</v>
      </c>
      <c r="BL182" s="16" t="s">
        <v>124</v>
      </c>
      <c r="BM182" s="143" t="s">
        <v>244</v>
      </c>
    </row>
    <row r="183" spans="2:65" s="12" customFormat="1">
      <c r="B183" s="145"/>
      <c r="D183" s="146" t="s">
        <v>126</v>
      </c>
      <c r="E183" s="147" t="s">
        <v>1</v>
      </c>
      <c r="F183" s="148" t="s">
        <v>236</v>
      </c>
      <c r="H183" s="149">
        <v>800</v>
      </c>
      <c r="I183" s="150"/>
      <c r="L183" s="145"/>
      <c r="M183" s="151"/>
      <c r="T183" s="152"/>
      <c r="AT183" s="147" t="s">
        <v>126</v>
      </c>
      <c r="AU183" s="147" t="s">
        <v>83</v>
      </c>
      <c r="AV183" s="12" t="s">
        <v>83</v>
      </c>
      <c r="AW183" s="12" t="s">
        <v>30</v>
      </c>
      <c r="AX183" s="12" t="s">
        <v>81</v>
      </c>
      <c r="AY183" s="147" t="s">
        <v>117</v>
      </c>
    </row>
    <row r="184" spans="2:65" s="1" customFormat="1" ht="33" customHeight="1">
      <c r="B184" s="131"/>
      <c r="C184" s="132" t="s">
        <v>245</v>
      </c>
      <c r="D184" s="132" t="s">
        <v>119</v>
      </c>
      <c r="E184" s="133" t="s">
        <v>246</v>
      </c>
      <c r="F184" s="134" t="s">
        <v>247</v>
      </c>
      <c r="G184" s="135" t="s">
        <v>122</v>
      </c>
      <c r="H184" s="136">
        <v>800</v>
      </c>
      <c r="I184" s="137"/>
      <c r="J184" s="138">
        <f>ROUND(I184*H184,2)</f>
        <v>0</v>
      </c>
      <c r="K184" s="134" t="s">
        <v>123</v>
      </c>
      <c r="L184" s="31"/>
      <c r="M184" s="139" t="s">
        <v>1</v>
      </c>
      <c r="N184" s="140" t="s">
        <v>38</v>
      </c>
      <c r="P184" s="141">
        <f>O184*H184</f>
        <v>0</v>
      </c>
      <c r="Q184" s="141">
        <v>0.10373</v>
      </c>
      <c r="R184" s="141">
        <f>Q184*H184</f>
        <v>82.984000000000009</v>
      </c>
      <c r="S184" s="141">
        <v>0</v>
      </c>
      <c r="T184" s="142">
        <f>S184*H184</f>
        <v>0</v>
      </c>
      <c r="AR184" s="143" t="s">
        <v>124</v>
      </c>
      <c r="AT184" s="143" t="s">
        <v>119</v>
      </c>
      <c r="AU184" s="143" t="s">
        <v>83</v>
      </c>
      <c r="AY184" s="16" t="s">
        <v>117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81</v>
      </c>
      <c r="BK184" s="144">
        <f>ROUND(I184*H184,2)</f>
        <v>0</v>
      </c>
      <c r="BL184" s="16" t="s">
        <v>124</v>
      </c>
      <c r="BM184" s="143" t="s">
        <v>248</v>
      </c>
    </row>
    <row r="185" spans="2:65" s="12" customFormat="1">
      <c r="B185" s="145"/>
      <c r="D185" s="146" t="s">
        <v>126</v>
      </c>
      <c r="E185" s="147" t="s">
        <v>1</v>
      </c>
      <c r="F185" s="148" t="s">
        <v>236</v>
      </c>
      <c r="H185" s="149">
        <v>800</v>
      </c>
      <c r="I185" s="150"/>
      <c r="L185" s="145"/>
      <c r="M185" s="151"/>
      <c r="T185" s="152"/>
      <c r="AT185" s="147" t="s">
        <v>126</v>
      </c>
      <c r="AU185" s="147" t="s">
        <v>83</v>
      </c>
      <c r="AV185" s="12" t="s">
        <v>83</v>
      </c>
      <c r="AW185" s="12" t="s">
        <v>30</v>
      </c>
      <c r="AX185" s="12" t="s">
        <v>81</v>
      </c>
      <c r="AY185" s="147" t="s">
        <v>117</v>
      </c>
    </row>
    <row r="186" spans="2:65" s="1" customFormat="1" ht="24.2" customHeight="1">
      <c r="B186" s="131"/>
      <c r="C186" s="132" t="s">
        <v>249</v>
      </c>
      <c r="D186" s="132" t="s">
        <v>119</v>
      </c>
      <c r="E186" s="133" t="s">
        <v>250</v>
      </c>
      <c r="F186" s="134" t="s">
        <v>251</v>
      </c>
      <c r="G186" s="135" t="s">
        <v>122</v>
      </c>
      <c r="H186" s="136">
        <v>102</v>
      </c>
      <c r="I186" s="137"/>
      <c r="J186" s="138">
        <f>ROUND(I186*H186,2)</f>
        <v>0</v>
      </c>
      <c r="K186" s="134" t="s">
        <v>123</v>
      </c>
      <c r="L186" s="31"/>
      <c r="M186" s="139" t="s">
        <v>1</v>
      </c>
      <c r="N186" s="140" t="s">
        <v>38</v>
      </c>
      <c r="P186" s="141">
        <f>O186*H186</f>
        <v>0</v>
      </c>
      <c r="Q186" s="141">
        <v>0.11162</v>
      </c>
      <c r="R186" s="141">
        <f>Q186*H186</f>
        <v>11.38524</v>
      </c>
      <c r="S186" s="141">
        <v>0</v>
      </c>
      <c r="T186" s="142">
        <f>S186*H186</f>
        <v>0</v>
      </c>
      <c r="AR186" s="143" t="s">
        <v>124</v>
      </c>
      <c r="AT186" s="143" t="s">
        <v>119</v>
      </c>
      <c r="AU186" s="143" t="s">
        <v>83</v>
      </c>
      <c r="AY186" s="16" t="s">
        <v>117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81</v>
      </c>
      <c r="BK186" s="144">
        <f>ROUND(I186*H186,2)</f>
        <v>0</v>
      </c>
      <c r="BL186" s="16" t="s">
        <v>124</v>
      </c>
      <c r="BM186" s="143" t="s">
        <v>252</v>
      </c>
    </row>
    <row r="187" spans="2:65" s="12" customFormat="1" ht="22.5">
      <c r="B187" s="145"/>
      <c r="D187" s="146" t="s">
        <v>126</v>
      </c>
      <c r="E187" s="147" t="s">
        <v>1</v>
      </c>
      <c r="F187" s="148" t="s">
        <v>253</v>
      </c>
      <c r="H187" s="149">
        <v>102</v>
      </c>
      <c r="I187" s="150"/>
      <c r="L187" s="145"/>
      <c r="M187" s="151"/>
      <c r="T187" s="152"/>
      <c r="AT187" s="147" t="s">
        <v>126</v>
      </c>
      <c r="AU187" s="147" t="s">
        <v>83</v>
      </c>
      <c r="AV187" s="12" t="s">
        <v>83</v>
      </c>
      <c r="AW187" s="12" t="s">
        <v>30</v>
      </c>
      <c r="AX187" s="12" t="s">
        <v>81</v>
      </c>
      <c r="AY187" s="147" t="s">
        <v>117</v>
      </c>
    </row>
    <row r="188" spans="2:65" s="1" customFormat="1" ht="21.75" customHeight="1">
      <c r="B188" s="131"/>
      <c r="C188" s="160" t="s">
        <v>254</v>
      </c>
      <c r="D188" s="160" t="s">
        <v>178</v>
      </c>
      <c r="E188" s="161" t="s">
        <v>255</v>
      </c>
      <c r="F188" s="162" t="s">
        <v>256</v>
      </c>
      <c r="G188" s="163" t="s">
        <v>122</v>
      </c>
      <c r="H188" s="164">
        <v>90</v>
      </c>
      <c r="I188" s="165"/>
      <c r="J188" s="166">
        <f>ROUND(I188*H188,2)</f>
        <v>0</v>
      </c>
      <c r="K188" s="162" t="s">
        <v>123</v>
      </c>
      <c r="L188" s="167"/>
      <c r="M188" s="168" t="s">
        <v>1</v>
      </c>
      <c r="N188" s="169" t="s">
        <v>38</v>
      </c>
      <c r="P188" s="141">
        <f>O188*H188</f>
        <v>0</v>
      </c>
      <c r="Q188" s="141">
        <v>0.15</v>
      </c>
      <c r="R188" s="141">
        <f>Q188*H188</f>
        <v>13.5</v>
      </c>
      <c r="S188" s="141">
        <v>0</v>
      </c>
      <c r="T188" s="142">
        <f>S188*H188</f>
        <v>0</v>
      </c>
      <c r="AR188" s="143" t="s">
        <v>161</v>
      </c>
      <c r="AT188" s="143" t="s">
        <v>178</v>
      </c>
      <c r="AU188" s="143" t="s">
        <v>83</v>
      </c>
      <c r="AY188" s="16" t="s">
        <v>117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81</v>
      </c>
      <c r="BK188" s="144">
        <f>ROUND(I188*H188,2)</f>
        <v>0</v>
      </c>
      <c r="BL188" s="16" t="s">
        <v>124</v>
      </c>
      <c r="BM188" s="143" t="s">
        <v>257</v>
      </c>
    </row>
    <row r="189" spans="2:65" s="12" customFormat="1">
      <c r="B189" s="145"/>
      <c r="D189" s="146" t="s">
        <v>126</v>
      </c>
      <c r="E189" s="147" t="s">
        <v>1</v>
      </c>
      <c r="F189" s="148" t="s">
        <v>258</v>
      </c>
      <c r="H189" s="149">
        <v>90</v>
      </c>
      <c r="I189" s="150"/>
      <c r="L189" s="145"/>
      <c r="M189" s="151"/>
      <c r="T189" s="152"/>
      <c r="AT189" s="147" t="s">
        <v>126</v>
      </c>
      <c r="AU189" s="147" t="s">
        <v>83</v>
      </c>
      <c r="AV189" s="12" t="s">
        <v>83</v>
      </c>
      <c r="AW189" s="12" t="s">
        <v>30</v>
      </c>
      <c r="AX189" s="12" t="s">
        <v>81</v>
      </c>
      <c r="AY189" s="147" t="s">
        <v>117</v>
      </c>
    </row>
    <row r="190" spans="2:65" s="1" customFormat="1" ht="24.2" customHeight="1">
      <c r="B190" s="131"/>
      <c r="C190" s="132" t="s">
        <v>259</v>
      </c>
      <c r="D190" s="132" t="s">
        <v>119</v>
      </c>
      <c r="E190" s="133" t="s">
        <v>260</v>
      </c>
      <c r="F190" s="134" t="s">
        <v>261</v>
      </c>
      <c r="G190" s="135" t="s">
        <v>122</v>
      </c>
      <c r="H190" s="136">
        <v>310</v>
      </c>
      <c r="I190" s="137"/>
      <c r="J190" s="138">
        <f>ROUND(I190*H190,2)</f>
        <v>0</v>
      </c>
      <c r="K190" s="134" t="s">
        <v>123</v>
      </c>
      <c r="L190" s="31"/>
      <c r="M190" s="139" t="s">
        <v>1</v>
      </c>
      <c r="N190" s="140" t="s">
        <v>38</v>
      </c>
      <c r="P190" s="141">
        <f>O190*H190</f>
        <v>0</v>
      </c>
      <c r="Q190" s="141">
        <v>9.8000000000000004E-2</v>
      </c>
      <c r="R190" s="141">
        <f>Q190*H190</f>
        <v>30.380000000000003</v>
      </c>
      <c r="S190" s="141">
        <v>0</v>
      </c>
      <c r="T190" s="142">
        <f>S190*H190</f>
        <v>0</v>
      </c>
      <c r="AR190" s="143" t="s">
        <v>124</v>
      </c>
      <c r="AT190" s="143" t="s">
        <v>119</v>
      </c>
      <c r="AU190" s="143" t="s">
        <v>83</v>
      </c>
      <c r="AY190" s="16" t="s">
        <v>117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81</v>
      </c>
      <c r="BK190" s="144">
        <f>ROUND(I190*H190,2)</f>
        <v>0</v>
      </c>
      <c r="BL190" s="16" t="s">
        <v>124</v>
      </c>
      <c r="BM190" s="143" t="s">
        <v>262</v>
      </c>
    </row>
    <row r="191" spans="2:65" s="12" customFormat="1">
      <c r="B191" s="145"/>
      <c r="D191" s="146" t="s">
        <v>126</v>
      </c>
      <c r="E191" s="147" t="s">
        <v>1</v>
      </c>
      <c r="F191" s="148" t="s">
        <v>263</v>
      </c>
      <c r="H191" s="149">
        <v>310</v>
      </c>
      <c r="I191" s="150"/>
      <c r="L191" s="145"/>
      <c r="M191" s="151"/>
      <c r="T191" s="152"/>
      <c r="AT191" s="147" t="s">
        <v>126</v>
      </c>
      <c r="AU191" s="147" t="s">
        <v>83</v>
      </c>
      <c r="AV191" s="12" t="s">
        <v>83</v>
      </c>
      <c r="AW191" s="12" t="s">
        <v>30</v>
      </c>
      <c r="AX191" s="12" t="s">
        <v>81</v>
      </c>
      <c r="AY191" s="147" t="s">
        <v>117</v>
      </c>
    </row>
    <row r="192" spans="2:65" s="1" customFormat="1" ht="24.2" customHeight="1">
      <c r="B192" s="131"/>
      <c r="C192" s="160" t="s">
        <v>264</v>
      </c>
      <c r="D192" s="160" t="s">
        <v>178</v>
      </c>
      <c r="E192" s="161" t="s">
        <v>265</v>
      </c>
      <c r="F192" s="162" t="s">
        <v>266</v>
      </c>
      <c r="G192" s="163" t="s">
        <v>122</v>
      </c>
      <c r="H192" s="164">
        <v>310</v>
      </c>
      <c r="I192" s="165"/>
      <c r="J192" s="166">
        <f>ROUND(I192*H192,2)</f>
        <v>0</v>
      </c>
      <c r="K192" s="162" t="s">
        <v>123</v>
      </c>
      <c r="L192" s="167"/>
      <c r="M192" s="168" t="s">
        <v>1</v>
      </c>
      <c r="N192" s="169" t="s">
        <v>38</v>
      </c>
      <c r="P192" s="141">
        <f>O192*H192</f>
        <v>0</v>
      </c>
      <c r="Q192" s="141">
        <v>0.14499999999999999</v>
      </c>
      <c r="R192" s="141">
        <f>Q192*H192</f>
        <v>44.949999999999996</v>
      </c>
      <c r="S192" s="141">
        <v>0</v>
      </c>
      <c r="T192" s="142">
        <f>S192*H192</f>
        <v>0</v>
      </c>
      <c r="AR192" s="143" t="s">
        <v>161</v>
      </c>
      <c r="AT192" s="143" t="s">
        <v>178</v>
      </c>
      <c r="AU192" s="143" t="s">
        <v>83</v>
      </c>
      <c r="AY192" s="16" t="s">
        <v>117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81</v>
      </c>
      <c r="BK192" s="144">
        <f>ROUND(I192*H192,2)</f>
        <v>0</v>
      </c>
      <c r="BL192" s="16" t="s">
        <v>124</v>
      </c>
      <c r="BM192" s="143" t="s">
        <v>267</v>
      </c>
    </row>
    <row r="193" spans="2:65" s="12" customFormat="1">
      <c r="B193" s="145"/>
      <c r="D193" s="146" t="s">
        <v>126</v>
      </c>
      <c r="E193" s="147" t="s">
        <v>1</v>
      </c>
      <c r="F193" s="148" t="s">
        <v>263</v>
      </c>
      <c r="H193" s="149">
        <v>310</v>
      </c>
      <c r="I193" s="150"/>
      <c r="L193" s="145"/>
      <c r="M193" s="151"/>
      <c r="T193" s="152"/>
      <c r="AT193" s="147" t="s">
        <v>126</v>
      </c>
      <c r="AU193" s="147" t="s">
        <v>83</v>
      </c>
      <c r="AV193" s="12" t="s">
        <v>83</v>
      </c>
      <c r="AW193" s="12" t="s">
        <v>30</v>
      </c>
      <c r="AX193" s="12" t="s">
        <v>81</v>
      </c>
      <c r="AY193" s="147" t="s">
        <v>117</v>
      </c>
    </row>
    <row r="194" spans="2:65" s="1" customFormat="1" ht="24.2" customHeight="1">
      <c r="B194" s="131"/>
      <c r="C194" s="160" t="s">
        <v>268</v>
      </c>
      <c r="D194" s="160" t="s">
        <v>178</v>
      </c>
      <c r="E194" s="161" t="s">
        <v>269</v>
      </c>
      <c r="F194" s="162" t="s">
        <v>270</v>
      </c>
      <c r="G194" s="163" t="s">
        <v>122</v>
      </c>
      <c r="H194" s="164">
        <v>12</v>
      </c>
      <c r="I194" s="165"/>
      <c r="J194" s="166">
        <f>ROUND(I194*H194,2)</f>
        <v>0</v>
      </c>
      <c r="K194" s="162" t="s">
        <v>123</v>
      </c>
      <c r="L194" s="167"/>
      <c r="M194" s="168" t="s">
        <v>1</v>
      </c>
      <c r="N194" s="169" t="s">
        <v>38</v>
      </c>
      <c r="P194" s="141">
        <f>O194*H194</f>
        <v>0</v>
      </c>
      <c r="Q194" s="141">
        <v>0.17499999999999999</v>
      </c>
      <c r="R194" s="141">
        <f>Q194*H194</f>
        <v>2.0999999999999996</v>
      </c>
      <c r="S194" s="141">
        <v>0</v>
      </c>
      <c r="T194" s="142">
        <f>S194*H194</f>
        <v>0</v>
      </c>
      <c r="AR194" s="143" t="s">
        <v>161</v>
      </c>
      <c r="AT194" s="143" t="s">
        <v>178</v>
      </c>
      <c r="AU194" s="143" t="s">
        <v>83</v>
      </c>
      <c r="AY194" s="16" t="s">
        <v>117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81</v>
      </c>
      <c r="BK194" s="144">
        <f>ROUND(I194*H194,2)</f>
        <v>0</v>
      </c>
      <c r="BL194" s="16" t="s">
        <v>124</v>
      </c>
      <c r="BM194" s="143" t="s">
        <v>271</v>
      </c>
    </row>
    <row r="195" spans="2:65" s="12" customFormat="1">
      <c r="B195" s="145"/>
      <c r="D195" s="146" t="s">
        <v>126</v>
      </c>
      <c r="E195" s="147" t="s">
        <v>1</v>
      </c>
      <c r="F195" s="148" t="s">
        <v>8</v>
      </c>
      <c r="H195" s="149">
        <v>12</v>
      </c>
      <c r="I195" s="150"/>
      <c r="L195" s="145"/>
      <c r="M195" s="151"/>
      <c r="T195" s="152"/>
      <c r="AT195" s="147" t="s">
        <v>126</v>
      </c>
      <c r="AU195" s="147" t="s">
        <v>83</v>
      </c>
      <c r="AV195" s="12" t="s">
        <v>83</v>
      </c>
      <c r="AW195" s="12" t="s">
        <v>30</v>
      </c>
      <c r="AX195" s="12" t="s">
        <v>81</v>
      </c>
      <c r="AY195" s="147" t="s">
        <v>117</v>
      </c>
    </row>
    <row r="196" spans="2:65" s="1" customFormat="1" ht="33" customHeight="1">
      <c r="B196" s="131"/>
      <c r="C196" s="132" t="s">
        <v>272</v>
      </c>
      <c r="D196" s="132" t="s">
        <v>119</v>
      </c>
      <c r="E196" s="133" t="s">
        <v>273</v>
      </c>
      <c r="F196" s="134" t="s">
        <v>274</v>
      </c>
      <c r="G196" s="135" t="s">
        <v>122</v>
      </c>
      <c r="H196" s="136">
        <v>213</v>
      </c>
      <c r="I196" s="137"/>
      <c r="J196" s="138">
        <f>ROUND(I196*H196,2)</f>
        <v>0</v>
      </c>
      <c r="K196" s="134" t="s">
        <v>123</v>
      </c>
      <c r="L196" s="31"/>
      <c r="M196" s="139" t="s">
        <v>1</v>
      </c>
      <c r="N196" s="140" t="s">
        <v>38</v>
      </c>
      <c r="P196" s="141">
        <f>O196*H196</f>
        <v>0</v>
      </c>
      <c r="Q196" s="141">
        <v>0.10100000000000001</v>
      </c>
      <c r="R196" s="141">
        <f>Q196*H196</f>
        <v>21.513000000000002</v>
      </c>
      <c r="S196" s="141">
        <v>0</v>
      </c>
      <c r="T196" s="142">
        <f>S196*H196</f>
        <v>0</v>
      </c>
      <c r="AR196" s="143" t="s">
        <v>124</v>
      </c>
      <c r="AT196" s="143" t="s">
        <v>119</v>
      </c>
      <c r="AU196" s="143" t="s">
        <v>83</v>
      </c>
      <c r="AY196" s="16" t="s">
        <v>117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81</v>
      </c>
      <c r="BK196" s="144">
        <f>ROUND(I196*H196,2)</f>
        <v>0</v>
      </c>
      <c r="BL196" s="16" t="s">
        <v>124</v>
      </c>
      <c r="BM196" s="143" t="s">
        <v>275</v>
      </c>
    </row>
    <row r="197" spans="2:65" s="12" customFormat="1">
      <c r="B197" s="145"/>
      <c r="D197" s="146" t="s">
        <v>126</v>
      </c>
      <c r="E197" s="147" t="s">
        <v>1</v>
      </c>
      <c r="F197" s="148" t="s">
        <v>276</v>
      </c>
      <c r="H197" s="149">
        <v>213</v>
      </c>
      <c r="I197" s="150"/>
      <c r="L197" s="145"/>
      <c r="M197" s="151"/>
      <c r="T197" s="152"/>
      <c r="AT197" s="147" t="s">
        <v>126</v>
      </c>
      <c r="AU197" s="147" t="s">
        <v>83</v>
      </c>
      <c r="AV197" s="12" t="s">
        <v>83</v>
      </c>
      <c r="AW197" s="12" t="s">
        <v>30</v>
      </c>
      <c r="AX197" s="12" t="s">
        <v>81</v>
      </c>
      <c r="AY197" s="147" t="s">
        <v>117</v>
      </c>
    </row>
    <row r="198" spans="2:65" s="1" customFormat="1" ht="24.2" customHeight="1">
      <c r="B198" s="131"/>
      <c r="C198" s="160" t="s">
        <v>277</v>
      </c>
      <c r="D198" s="160" t="s">
        <v>178</v>
      </c>
      <c r="E198" s="161" t="s">
        <v>278</v>
      </c>
      <c r="F198" s="162" t="s">
        <v>279</v>
      </c>
      <c r="G198" s="163" t="s">
        <v>122</v>
      </c>
      <c r="H198" s="164">
        <v>3</v>
      </c>
      <c r="I198" s="165"/>
      <c r="J198" s="166">
        <f>ROUND(I198*H198,2)</f>
        <v>0</v>
      </c>
      <c r="K198" s="162" t="s">
        <v>123</v>
      </c>
      <c r="L198" s="167"/>
      <c r="M198" s="168" t="s">
        <v>1</v>
      </c>
      <c r="N198" s="169" t="s">
        <v>38</v>
      </c>
      <c r="P198" s="141">
        <f>O198*H198</f>
        <v>0</v>
      </c>
      <c r="Q198" s="141">
        <v>0.13100000000000001</v>
      </c>
      <c r="R198" s="141">
        <f>Q198*H198</f>
        <v>0.39300000000000002</v>
      </c>
      <c r="S198" s="141">
        <v>0</v>
      </c>
      <c r="T198" s="142">
        <f>S198*H198</f>
        <v>0</v>
      </c>
      <c r="AR198" s="143" t="s">
        <v>161</v>
      </c>
      <c r="AT198" s="143" t="s">
        <v>178</v>
      </c>
      <c r="AU198" s="143" t="s">
        <v>83</v>
      </c>
      <c r="AY198" s="16" t="s">
        <v>117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81</v>
      </c>
      <c r="BK198" s="144">
        <f>ROUND(I198*H198,2)</f>
        <v>0</v>
      </c>
      <c r="BL198" s="16" t="s">
        <v>124</v>
      </c>
      <c r="BM198" s="143" t="s">
        <v>280</v>
      </c>
    </row>
    <row r="199" spans="2:65" s="12" customFormat="1">
      <c r="B199" s="145"/>
      <c r="D199" s="146" t="s">
        <v>126</v>
      </c>
      <c r="E199" s="147" t="s">
        <v>1</v>
      </c>
      <c r="F199" s="148" t="s">
        <v>281</v>
      </c>
      <c r="H199" s="149">
        <v>3</v>
      </c>
      <c r="I199" s="150"/>
      <c r="L199" s="145"/>
      <c r="M199" s="151"/>
      <c r="T199" s="152"/>
      <c r="AT199" s="147" t="s">
        <v>126</v>
      </c>
      <c r="AU199" s="147" t="s">
        <v>83</v>
      </c>
      <c r="AV199" s="12" t="s">
        <v>83</v>
      </c>
      <c r="AW199" s="12" t="s">
        <v>30</v>
      </c>
      <c r="AX199" s="12" t="s">
        <v>81</v>
      </c>
      <c r="AY199" s="147" t="s">
        <v>117</v>
      </c>
    </row>
    <row r="200" spans="2:65" s="1" customFormat="1" ht="21.75" customHeight="1">
      <c r="B200" s="131"/>
      <c r="C200" s="160" t="s">
        <v>282</v>
      </c>
      <c r="D200" s="160" t="s">
        <v>178</v>
      </c>
      <c r="E200" s="161" t="s">
        <v>283</v>
      </c>
      <c r="F200" s="162" t="s">
        <v>284</v>
      </c>
      <c r="G200" s="163" t="s">
        <v>122</v>
      </c>
      <c r="H200" s="164">
        <v>210</v>
      </c>
      <c r="I200" s="165"/>
      <c r="J200" s="166">
        <f>ROUND(I200*H200,2)</f>
        <v>0</v>
      </c>
      <c r="K200" s="162" t="s">
        <v>123</v>
      </c>
      <c r="L200" s="167"/>
      <c r="M200" s="168" t="s">
        <v>1</v>
      </c>
      <c r="N200" s="169" t="s">
        <v>38</v>
      </c>
      <c r="P200" s="141">
        <f>O200*H200</f>
        <v>0</v>
      </c>
      <c r="Q200" s="141">
        <v>0.13100000000000001</v>
      </c>
      <c r="R200" s="141">
        <f>Q200*H200</f>
        <v>27.51</v>
      </c>
      <c r="S200" s="141">
        <v>0</v>
      </c>
      <c r="T200" s="142">
        <f>S200*H200</f>
        <v>0</v>
      </c>
      <c r="AR200" s="143" t="s">
        <v>161</v>
      </c>
      <c r="AT200" s="143" t="s">
        <v>178</v>
      </c>
      <c r="AU200" s="143" t="s">
        <v>83</v>
      </c>
      <c r="AY200" s="16" t="s">
        <v>117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81</v>
      </c>
      <c r="BK200" s="144">
        <f>ROUND(I200*H200,2)</f>
        <v>0</v>
      </c>
      <c r="BL200" s="16" t="s">
        <v>124</v>
      </c>
      <c r="BM200" s="143" t="s">
        <v>285</v>
      </c>
    </row>
    <row r="201" spans="2:65" s="12" customFormat="1">
      <c r="B201" s="145"/>
      <c r="D201" s="146" t="s">
        <v>126</v>
      </c>
      <c r="E201" s="147" t="s">
        <v>1</v>
      </c>
      <c r="F201" s="148" t="s">
        <v>286</v>
      </c>
      <c r="H201" s="149">
        <v>210</v>
      </c>
      <c r="I201" s="150"/>
      <c r="L201" s="145"/>
      <c r="M201" s="151"/>
      <c r="T201" s="152"/>
      <c r="AT201" s="147" t="s">
        <v>126</v>
      </c>
      <c r="AU201" s="147" t="s">
        <v>83</v>
      </c>
      <c r="AV201" s="12" t="s">
        <v>83</v>
      </c>
      <c r="AW201" s="12" t="s">
        <v>30</v>
      </c>
      <c r="AX201" s="12" t="s">
        <v>81</v>
      </c>
      <c r="AY201" s="147" t="s">
        <v>117</v>
      </c>
    </row>
    <row r="202" spans="2:65" s="11" customFormat="1" ht="22.9" customHeight="1">
      <c r="B202" s="119"/>
      <c r="D202" s="120" t="s">
        <v>72</v>
      </c>
      <c r="E202" s="129" t="s">
        <v>167</v>
      </c>
      <c r="F202" s="129" t="s">
        <v>287</v>
      </c>
      <c r="I202" s="122"/>
      <c r="J202" s="130">
        <f>BK202</f>
        <v>0</v>
      </c>
      <c r="L202" s="119"/>
      <c r="M202" s="124"/>
      <c r="P202" s="125">
        <f>SUM(P203:P234)</f>
        <v>0</v>
      </c>
      <c r="R202" s="125">
        <f>SUM(R203:R234)</f>
        <v>142.30637000000002</v>
      </c>
      <c r="T202" s="126">
        <f>SUM(T203:T234)</f>
        <v>0</v>
      </c>
      <c r="AR202" s="120" t="s">
        <v>81</v>
      </c>
      <c r="AT202" s="127" t="s">
        <v>72</v>
      </c>
      <c r="AU202" s="127" t="s">
        <v>81</v>
      </c>
      <c r="AY202" s="120" t="s">
        <v>117</v>
      </c>
      <c r="BK202" s="128">
        <f>SUM(BK203:BK234)</f>
        <v>0</v>
      </c>
    </row>
    <row r="203" spans="2:65" s="1" customFormat="1" ht="24.2" customHeight="1">
      <c r="B203" s="131"/>
      <c r="C203" s="132" t="s">
        <v>288</v>
      </c>
      <c r="D203" s="132" t="s">
        <v>119</v>
      </c>
      <c r="E203" s="133" t="s">
        <v>289</v>
      </c>
      <c r="F203" s="134" t="s">
        <v>290</v>
      </c>
      <c r="G203" s="135" t="s">
        <v>291</v>
      </c>
      <c r="H203" s="136">
        <v>7</v>
      </c>
      <c r="I203" s="137"/>
      <c r="J203" s="138">
        <f>ROUND(I203*H203,2)</f>
        <v>0</v>
      </c>
      <c r="K203" s="134" t="s">
        <v>123</v>
      </c>
      <c r="L203" s="31"/>
      <c r="M203" s="139" t="s">
        <v>1</v>
      </c>
      <c r="N203" s="140" t="s">
        <v>38</v>
      </c>
      <c r="P203" s="141">
        <f>O203*H203</f>
        <v>0</v>
      </c>
      <c r="Q203" s="141">
        <v>6.9999999999999999E-4</v>
      </c>
      <c r="R203" s="141">
        <f>Q203*H203</f>
        <v>4.8999999999999998E-3</v>
      </c>
      <c r="S203" s="141">
        <v>0</v>
      </c>
      <c r="T203" s="142">
        <f>S203*H203</f>
        <v>0</v>
      </c>
      <c r="AR203" s="143" t="s">
        <v>124</v>
      </c>
      <c r="AT203" s="143" t="s">
        <v>119</v>
      </c>
      <c r="AU203" s="143" t="s">
        <v>83</v>
      </c>
      <c r="AY203" s="16" t="s">
        <v>117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81</v>
      </c>
      <c r="BK203" s="144">
        <f>ROUND(I203*H203,2)</f>
        <v>0</v>
      </c>
      <c r="BL203" s="16" t="s">
        <v>124</v>
      </c>
      <c r="BM203" s="143" t="s">
        <v>292</v>
      </c>
    </row>
    <row r="204" spans="2:65" s="12" customFormat="1">
      <c r="B204" s="145"/>
      <c r="D204" s="146" t="s">
        <v>126</v>
      </c>
      <c r="E204" s="147" t="s">
        <v>1</v>
      </c>
      <c r="F204" s="148" t="s">
        <v>154</v>
      </c>
      <c r="H204" s="149">
        <v>7</v>
      </c>
      <c r="I204" s="150"/>
      <c r="L204" s="145"/>
      <c r="M204" s="151"/>
      <c r="T204" s="152"/>
      <c r="AT204" s="147" t="s">
        <v>126</v>
      </c>
      <c r="AU204" s="147" t="s">
        <v>83</v>
      </c>
      <c r="AV204" s="12" t="s">
        <v>83</v>
      </c>
      <c r="AW204" s="12" t="s">
        <v>30</v>
      </c>
      <c r="AX204" s="12" t="s">
        <v>81</v>
      </c>
      <c r="AY204" s="147" t="s">
        <v>117</v>
      </c>
    </row>
    <row r="205" spans="2:65" s="1" customFormat="1" ht="16.5" customHeight="1">
      <c r="B205" s="131"/>
      <c r="C205" s="160" t="s">
        <v>293</v>
      </c>
      <c r="D205" s="160" t="s">
        <v>178</v>
      </c>
      <c r="E205" s="161" t="s">
        <v>294</v>
      </c>
      <c r="F205" s="162" t="s">
        <v>295</v>
      </c>
      <c r="G205" s="163" t="s">
        <v>291</v>
      </c>
      <c r="H205" s="164">
        <v>7</v>
      </c>
      <c r="I205" s="165"/>
      <c r="J205" s="166">
        <f>ROUND(I205*H205,2)</f>
        <v>0</v>
      </c>
      <c r="K205" s="162" t="s">
        <v>123</v>
      </c>
      <c r="L205" s="167"/>
      <c r="M205" s="168" t="s">
        <v>1</v>
      </c>
      <c r="N205" s="169" t="s">
        <v>38</v>
      </c>
      <c r="P205" s="141">
        <f>O205*H205</f>
        <v>0</v>
      </c>
      <c r="Q205" s="141">
        <v>2.5000000000000001E-3</v>
      </c>
      <c r="R205" s="141">
        <f>Q205*H205</f>
        <v>1.7500000000000002E-2</v>
      </c>
      <c r="S205" s="141">
        <v>0</v>
      </c>
      <c r="T205" s="142">
        <f>S205*H205</f>
        <v>0</v>
      </c>
      <c r="AR205" s="143" t="s">
        <v>161</v>
      </c>
      <c r="AT205" s="143" t="s">
        <v>178</v>
      </c>
      <c r="AU205" s="143" t="s">
        <v>83</v>
      </c>
      <c r="AY205" s="16" t="s">
        <v>117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81</v>
      </c>
      <c r="BK205" s="144">
        <f>ROUND(I205*H205,2)</f>
        <v>0</v>
      </c>
      <c r="BL205" s="16" t="s">
        <v>124</v>
      </c>
      <c r="BM205" s="143" t="s">
        <v>296</v>
      </c>
    </row>
    <row r="206" spans="2:65" s="12" customFormat="1">
      <c r="B206" s="145"/>
      <c r="D206" s="146" t="s">
        <v>126</v>
      </c>
      <c r="E206" s="147" t="s">
        <v>1</v>
      </c>
      <c r="F206" s="148" t="s">
        <v>154</v>
      </c>
      <c r="H206" s="149">
        <v>7</v>
      </c>
      <c r="I206" s="150"/>
      <c r="L206" s="145"/>
      <c r="M206" s="151"/>
      <c r="T206" s="152"/>
      <c r="AT206" s="147" t="s">
        <v>126</v>
      </c>
      <c r="AU206" s="147" t="s">
        <v>83</v>
      </c>
      <c r="AV206" s="12" t="s">
        <v>83</v>
      </c>
      <c r="AW206" s="12" t="s">
        <v>30</v>
      </c>
      <c r="AX206" s="12" t="s">
        <v>81</v>
      </c>
      <c r="AY206" s="147" t="s">
        <v>117</v>
      </c>
    </row>
    <row r="207" spans="2:65" s="1" customFormat="1" ht="21.75" customHeight="1">
      <c r="B207" s="131"/>
      <c r="C207" s="160" t="s">
        <v>297</v>
      </c>
      <c r="D207" s="160" t="s">
        <v>178</v>
      </c>
      <c r="E207" s="161" t="s">
        <v>298</v>
      </c>
      <c r="F207" s="162" t="s">
        <v>299</v>
      </c>
      <c r="G207" s="163" t="s">
        <v>291</v>
      </c>
      <c r="H207" s="164">
        <v>4</v>
      </c>
      <c r="I207" s="165"/>
      <c r="J207" s="166">
        <f>ROUND(I207*H207,2)</f>
        <v>0</v>
      </c>
      <c r="K207" s="162" t="s">
        <v>123</v>
      </c>
      <c r="L207" s="167"/>
      <c r="M207" s="168" t="s">
        <v>1</v>
      </c>
      <c r="N207" s="169" t="s">
        <v>38</v>
      </c>
      <c r="P207" s="141">
        <f>O207*H207</f>
        <v>0</v>
      </c>
      <c r="Q207" s="141">
        <v>6.1000000000000004E-3</v>
      </c>
      <c r="R207" s="141">
        <f>Q207*H207</f>
        <v>2.4400000000000002E-2</v>
      </c>
      <c r="S207" s="141">
        <v>0</v>
      </c>
      <c r="T207" s="142">
        <f>S207*H207</f>
        <v>0</v>
      </c>
      <c r="AR207" s="143" t="s">
        <v>161</v>
      </c>
      <c r="AT207" s="143" t="s">
        <v>178</v>
      </c>
      <c r="AU207" s="143" t="s">
        <v>83</v>
      </c>
      <c r="AY207" s="16" t="s">
        <v>117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81</v>
      </c>
      <c r="BK207" s="144">
        <f>ROUND(I207*H207,2)</f>
        <v>0</v>
      </c>
      <c r="BL207" s="16" t="s">
        <v>124</v>
      </c>
      <c r="BM207" s="143" t="s">
        <v>300</v>
      </c>
    </row>
    <row r="208" spans="2:65" s="12" customFormat="1">
      <c r="B208" s="145"/>
      <c r="D208" s="146" t="s">
        <v>126</v>
      </c>
      <c r="E208" s="147" t="s">
        <v>1</v>
      </c>
      <c r="F208" s="148" t="s">
        <v>124</v>
      </c>
      <c r="H208" s="149">
        <v>4</v>
      </c>
      <c r="I208" s="150"/>
      <c r="L208" s="145"/>
      <c r="M208" s="151"/>
      <c r="T208" s="152"/>
      <c r="AT208" s="147" t="s">
        <v>126</v>
      </c>
      <c r="AU208" s="147" t="s">
        <v>83</v>
      </c>
      <c r="AV208" s="12" t="s">
        <v>83</v>
      </c>
      <c r="AW208" s="12" t="s">
        <v>30</v>
      </c>
      <c r="AX208" s="12" t="s">
        <v>81</v>
      </c>
      <c r="AY208" s="147" t="s">
        <v>117</v>
      </c>
    </row>
    <row r="209" spans="2:65" s="1" customFormat="1" ht="16.5" customHeight="1">
      <c r="B209" s="131"/>
      <c r="C209" s="160" t="s">
        <v>301</v>
      </c>
      <c r="D209" s="160" t="s">
        <v>178</v>
      </c>
      <c r="E209" s="161" t="s">
        <v>302</v>
      </c>
      <c r="F209" s="162" t="s">
        <v>303</v>
      </c>
      <c r="G209" s="163" t="s">
        <v>291</v>
      </c>
      <c r="H209" s="164">
        <v>4</v>
      </c>
      <c r="I209" s="165"/>
      <c r="J209" s="166">
        <f>ROUND(I209*H209,2)</f>
        <v>0</v>
      </c>
      <c r="K209" s="162" t="s">
        <v>123</v>
      </c>
      <c r="L209" s="167"/>
      <c r="M209" s="168" t="s">
        <v>1</v>
      </c>
      <c r="N209" s="169" t="s">
        <v>38</v>
      </c>
      <c r="P209" s="141">
        <f>O209*H209</f>
        <v>0</v>
      </c>
      <c r="Q209" s="141">
        <v>3.0000000000000001E-3</v>
      </c>
      <c r="R209" s="141">
        <f>Q209*H209</f>
        <v>1.2E-2</v>
      </c>
      <c r="S209" s="141">
        <v>0</v>
      </c>
      <c r="T209" s="142">
        <f>S209*H209</f>
        <v>0</v>
      </c>
      <c r="AR209" s="143" t="s">
        <v>161</v>
      </c>
      <c r="AT209" s="143" t="s">
        <v>178</v>
      </c>
      <c r="AU209" s="143" t="s">
        <v>83</v>
      </c>
      <c r="AY209" s="16" t="s">
        <v>117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81</v>
      </c>
      <c r="BK209" s="144">
        <f>ROUND(I209*H209,2)</f>
        <v>0</v>
      </c>
      <c r="BL209" s="16" t="s">
        <v>124</v>
      </c>
      <c r="BM209" s="143" t="s">
        <v>304</v>
      </c>
    </row>
    <row r="210" spans="2:65" s="12" customFormat="1">
      <c r="B210" s="145"/>
      <c r="D210" s="146" t="s">
        <v>126</v>
      </c>
      <c r="E210" s="147" t="s">
        <v>1</v>
      </c>
      <c r="F210" s="148" t="s">
        <v>124</v>
      </c>
      <c r="H210" s="149">
        <v>4</v>
      </c>
      <c r="I210" s="150"/>
      <c r="L210" s="145"/>
      <c r="M210" s="151"/>
      <c r="T210" s="152"/>
      <c r="AT210" s="147" t="s">
        <v>126</v>
      </c>
      <c r="AU210" s="147" t="s">
        <v>83</v>
      </c>
      <c r="AV210" s="12" t="s">
        <v>83</v>
      </c>
      <c r="AW210" s="12" t="s">
        <v>30</v>
      </c>
      <c r="AX210" s="12" t="s">
        <v>81</v>
      </c>
      <c r="AY210" s="147" t="s">
        <v>117</v>
      </c>
    </row>
    <row r="211" spans="2:65" s="1" customFormat="1" ht="21.75" customHeight="1">
      <c r="B211" s="131"/>
      <c r="C211" s="160" t="s">
        <v>305</v>
      </c>
      <c r="D211" s="160" t="s">
        <v>178</v>
      </c>
      <c r="E211" s="161" t="s">
        <v>306</v>
      </c>
      <c r="F211" s="162" t="s">
        <v>307</v>
      </c>
      <c r="G211" s="163" t="s">
        <v>291</v>
      </c>
      <c r="H211" s="164">
        <v>14</v>
      </c>
      <c r="I211" s="165"/>
      <c r="J211" s="166">
        <f>ROUND(I211*H211,2)</f>
        <v>0</v>
      </c>
      <c r="K211" s="162" t="s">
        <v>123</v>
      </c>
      <c r="L211" s="167"/>
      <c r="M211" s="168" t="s">
        <v>1</v>
      </c>
      <c r="N211" s="169" t="s">
        <v>38</v>
      </c>
      <c r="P211" s="141">
        <f>O211*H211</f>
        <v>0</v>
      </c>
      <c r="Q211" s="141">
        <v>3.5E-4</v>
      </c>
      <c r="R211" s="141">
        <f>Q211*H211</f>
        <v>4.8999999999999998E-3</v>
      </c>
      <c r="S211" s="141">
        <v>0</v>
      </c>
      <c r="T211" s="142">
        <f>S211*H211</f>
        <v>0</v>
      </c>
      <c r="AR211" s="143" t="s">
        <v>161</v>
      </c>
      <c r="AT211" s="143" t="s">
        <v>178</v>
      </c>
      <c r="AU211" s="143" t="s">
        <v>83</v>
      </c>
      <c r="AY211" s="16" t="s">
        <v>117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81</v>
      </c>
      <c r="BK211" s="144">
        <f>ROUND(I211*H211,2)</f>
        <v>0</v>
      </c>
      <c r="BL211" s="16" t="s">
        <v>124</v>
      </c>
      <c r="BM211" s="143" t="s">
        <v>308</v>
      </c>
    </row>
    <row r="212" spans="2:65" s="12" customFormat="1">
      <c r="B212" s="145"/>
      <c r="D212" s="146" t="s">
        <v>126</v>
      </c>
      <c r="E212" s="147" t="s">
        <v>1</v>
      </c>
      <c r="F212" s="148" t="s">
        <v>309</v>
      </c>
      <c r="H212" s="149">
        <v>14</v>
      </c>
      <c r="I212" s="150"/>
      <c r="L212" s="145"/>
      <c r="M212" s="151"/>
      <c r="T212" s="152"/>
      <c r="AT212" s="147" t="s">
        <v>126</v>
      </c>
      <c r="AU212" s="147" t="s">
        <v>83</v>
      </c>
      <c r="AV212" s="12" t="s">
        <v>83</v>
      </c>
      <c r="AW212" s="12" t="s">
        <v>30</v>
      </c>
      <c r="AX212" s="12" t="s">
        <v>81</v>
      </c>
      <c r="AY212" s="147" t="s">
        <v>117</v>
      </c>
    </row>
    <row r="213" spans="2:65" s="1" customFormat="1" ht="16.5" customHeight="1">
      <c r="B213" s="131"/>
      <c r="C213" s="160" t="s">
        <v>310</v>
      </c>
      <c r="D213" s="160" t="s">
        <v>178</v>
      </c>
      <c r="E213" s="161" t="s">
        <v>311</v>
      </c>
      <c r="F213" s="162" t="s">
        <v>312</v>
      </c>
      <c r="G213" s="163" t="s">
        <v>291</v>
      </c>
      <c r="H213" s="164">
        <v>4</v>
      </c>
      <c r="I213" s="165"/>
      <c r="J213" s="166">
        <f>ROUND(I213*H213,2)</f>
        <v>0</v>
      </c>
      <c r="K213" s="162" t="s">
        <v>123</v>
      </c>
      <c r="L213" s="167"/>
      <c r="M213" s="168" t="s">
        <v>1</v>
      </c>
      <c r="N213" s="169" t="s">
        <v>38</v>
      </c>
      <c r="P213" s="141">
        <f>O213*H213</f>
        <v>0</v>
      </c>
      <c r="Q213" s="141">
        <v>1E-4</v>
      </c>
      <c r="R213" s="141">
        <f>Q213*H213</f>
        <v>4.0000000000000002E-4</v>
      </c>
      <c r="S213" s="141">
        <v>0</v>
      </c>
      <c r="T213" s="142">
        <f>S213*H213</f>
        <v>0</v>
      </c>
      <c r="AR213" s="143" t="s">
        <v>161</v>
      </c>
      <c r="AT213" s="143" t="s">
        <v>178</v>
      </c>
      <c r="AU213" s="143" t="s">
        <v>83</v>
      </c>
      <c r="AY213" s="16" t="s">
        <v>117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81</v>
      </c>
      <c r="BK213" s="144">
        <f>ROUND(I213*H213,2)</f>
        <v>0</v>
      </c>
      <c r="BL213" s="16" t="s">
        <v>124</v>
      </c>
      <c r="BM213" s="143" t="s">
        <v>313</v>
      </c>
    </row>
    <row r="214" spans="2:65" s="12" customFormat="1">
      <c r="B214" s="145"/>
      <c r="D214" s="146" t="s">
        <v>126</v>
      </c>
      <c r="E214" s="147" t="s">
        <v>1</v>
      </c>
      <c r="F214" s="148" t="s">
        <v>124</v>
      </c>
      <c r="H214" s="149">
        <v>4</v>
      </c>
      <c r="I214" s="150"/>
      <c r="L214" s="145"/>
      <c r="M214" s="151"/>
      <c r="T214" s="152"/>
      <c r="AT214" s="147" t="s">
        <v>126</v>
      </c>
      <c r="AU214" s="147" t="s">
        <v>83</v>
      </c>
      <c r="AV214" s="12" t="s">
        <v>83</v>
      </c>
      <c r="AW214" s="12" t="s">
        <v>30</v>
      </c>
      <c r="AX214" s="12" t="s">
        <v>81</v>
      </c>
      <c r="AY214" s="147" t="s">
        <v>117</v>
      </c>
    </row>
    <row r="215" spans="2:65" s="1" customFormat="1" ht="24.2" customHeight="1">
      <c r="B215" s="131"/>
      <c r="C215" s="132" t="s">
        <v>314</v>
      </c>
      <c r="D215" s="132" t="s">
        <v>119</v>
      </c>
      <c r="E215" s="133" t="s">
        <v>315</v>
      </c>
      <c r="F215" s="134" t="s">
        <v>316</v>
      </c>
      <c r="G215" s="135" t="s">
        <v>291</v>
      </c>
      <c r="H215" s="136">
        <v>4</v>
      </c>
      <c r="I215" s="137"/>
      <c r="J215" s="138">
        <f>ROUND(I215*H215,2)</f>
        <v>0</v>
      </c>
      <c r="K215" s="134" t="s">
        <v>123</v>
      </c>
      <c r="L215" s="31"/>
      <c r="M215" s="139" t="s">
        <v>1</v>
      </c>
      <c r="N215" s="140" t="s">
        <v>38</v>
      </c>
      <c r="P215" s="141">
        <f>O215*H215</f>
        <v>0</v>
      </c>
      <c r="Q215" s="141">
        <v>0.10940999999999999</v>
      </c>
      <c r="R215" s="141">
        <f>Q215*H215</f>
        <v>0.43763999999999997</v>
      </c>
      <c r="S215" s="141">
        <v>0</v>
      </c>
      <c r="T215" s="142">
        <f>S215*H215</f>
        <v>0</v>
      </c>
      <c r="AR215" s="143" t="s">
        <v>124</v>
      </c>
      <c r="AT215" s="143" t="s">
        <v>119</v>
      </c>
      <c r="AU215" s="143" t="s">
        <v>83</v>
      </c>
      <c r="AY215" s="16" t="s">
        <v>117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81</v>
      </c>
      <c r="BK215" s="144">
        <f>ROUND(I215*H215,2)</f>
        <v>0</v>
      </c>
      <c r="BL215" s="16" t="s">
        <v>124</v>
      </c>
      <c r="BM215" s="143" t="s">
        <v>317</v>
      </c>
    </row>
    <row r="216" spans="2:65" s="12" customFormat="1">
      <c r="B216" s="145"/>
      <c r="D216" s="146" t="s">
        <v>126</v>
      </c>
      <c r="E216" s="147" t="s">
        <v>1</v>
      </c>
      <c r="F216" s="148" t="s">
        <v>318</v>
      </c>
      <c r="H216" s="149">
        <v>4</v>
      </c>
      <c r="I216" s="150"/>
      <c r="L216" s="145"/>
      <c r="M216" s="151"/>
      <c r="T216" s="152"/>
      <c r="AT216" s="147" t="s">
        <v>126</v>
      </c>
      <c r="AU216" s="147" t="s">
        <v>83</v>
      </c>
      <c r="AV216" s="12" t="s">
        <v>83</v>
      </c>
      <c r="AW216" s="12" t="s">
        <v>30</v>
      </c>
      <c r="AX216" s="12" t="s">
        <v>73</v>
      </c>
      <c r="AY216" s="147" t="s">
        <v>117</v>
      </c>
    </row>
    <row r="217" spans="2:65" s="13" customFormat="1">
      <c r="B217" s="153"/>
      <c r="D217" s="146" t="s">
        <v>126</v>
      </c>
      <c r="E217" s="154" t="s">
        <v>1</v>
      </c>
      <c r="F217" s="155" t="s">
        <v>133</v>
      </c>
      <c r="H217" s="156">
        <v>4</v>
      </c>
      <c r="I217" s="157"/>
      <c r="L217" s="153"/>
      <c r="M217" s="158"/>
      <c r="T217" s="159"/>
      <c r="AT217" s="154" t="s">
        <v>126</v>
      </c>
      <c r="AU217" s="154" t="s">
        <v>83</v>
      </c>
      <c r="AV217" s="13" t="s">
        <v>124</v>
      </c>
      <c r="AW217" s="13" t="s">
        <v>30</v>
      </c>
      <c r="AX217" s="13" t="s">
        <v>81</v>
      </c>
      <c r="AY217" s="154" t="s">
        <v>117</v>
      </c>
    </row>
    <row r="218" spans="2:65" s="1" customFormat="1" ht="24.2" customHeight="1">
      <c r="B218" s="131"/>
      <c r="C218" s="132" t="s">
        <v>319</v>
      </c>
      <c r="D218" s="132" t="s">
        <v>119</v>
      </c>
      <c r="E218" s="133" t="s">
        <v>320</v>
      </c>
      <c r="F218" s="134" t="s">
        <v>321</v>
      </c>
      <c r="G218" s="135" t="s">
        <v>122</v>
      </c>
      <c r="H218" s="136">
        <v>5</v>
      </c>
      <c r="I218" s="137"/>
      <c r="J218" s="138">
        <f>ROUND(I218*H218,2)</f>
        <v>0</v>
      </c>
      <c r="K218" s="134" t="s">
        <v>123</v>
      </c>
      <c r="L218" s="31"/>
      <c r="M218" s="139" t="s">
        <v>1</v>
      </c>
      <c r="N218" s="140" t="s">
        <v>38</v>
      </c>
      <c r="P218" s="141">
        <f>O218*H218</f>
        <v>0</v>
      </c>
      <c r="Q218" s="141">
        <v>2.5999999999999999E-3</v>
      </c>
      <c r="R218" s="141">
        <f>Q218*H218</f>
        <v>1.2999999999999999E-2</v>
      </c>
      <c r="S218" s="141">
        <v>0</v>
      </c>
      <c r="T218" s="142">
        <f>S218*H218</f>
        <v>0</v>
      </c>
      <c r="AR218" s="143" t="s">
        <v>124</v>
      </c>
      <c r="AT218" s="143" t="s">
        <v>119</v>
      </c>
      <c r="AU218" s="143" t="s">
        <v>83</v>
      </c>
      <c r="AY218" s="16" t="s">
        <v>117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6" t="s">
        <v>81</v>
      </c>
      <c r="BK218" s="144">
        <f>ROUND(I218*H218,2)</f>
        <v>0</v>
      </c>
      <c r="BL218" s="16" t="s">
        <v>124</v>
      </c>
      <c r="BM218" s="143" t="s">
        <v>322</v>
      </c>
    </row>
    <row r="219" spans="2:65" s="12" customFormat="1">
      <c r="B219" s="145"/>
      <c r="D219" s="146" t="s">
        <v>126</v>
      </c>
      <c r="E219" s="147" t="s">
        <v>1</v>
      </c>
      <c r="F219" s="148" t="s">
        <v>144</v>
      </c>
      <c r="H219" s="149">
        <v>5</v>
      </c>
      <c r="I219" s="150"/>
      <c r="L219" s="145"/>
      <c r="M219" s="151"/>
      <c r="T219" s="152"/>
      <c r="AT219" s="147" t="s">
        <v>126</v>
      </c>
      <c r="AU219" s="147" t="s">
        <v>83</v>
      </c>
      <c r="AV219" s="12" t="s">
        <v>83</v>
      </c>
      <c r="AW219" s="12" t="s">
        <v>30</v>
      </c>
      <c r="AX219" s="12" t="s">
        <v>81</v>
      </c>
      <c r="AY219" s="147" t="s">
        <v>117</v>
      </c>
    </row>
    <row r="220" spans="2:65" s="1" customFormat="1" ht="16.5" customHeight="1">
      <c r="B220" s="131"/>
      <c r="C220" s="132" t="s">
        <v>323</v>
      </c>
      <c r="D220" s="132" t="s">
        <v>119</v>
      </c>
      <c r="E220" s="133" t="s">
        <v>324</v>
      </c>
      <c r="F220" s="134" t="s">
        <v>325</v>
      </c>
      <c r="G220" s="135" t="s">
        <v>122</v>
      </c>
      <c r="H220" s="136">
        <v>5</v>
      </c>
      <c r="I220" s="137"/>
      <c r="J220" s="138">
        <f>ROUND(I220*H220,2)</f>
        <v>0</v>
      </c>
      <c r="K220" s="134" t="s">
        <v>123</v>
      </c>
      <c r="L220" s="31"/>
      <c r="M220" s="139" t="s">
        <v>1</v>
      </c>
      <c r="N220" s="140" t="s">
        <v>38</v>
      </c>
      <c r="P220" s="141">
        <f>O220*H220</f>
        <v>0</v>
      </c>
      <c r="Q220" s="141">
        <v>1.0000000000000001E-5</v>
      </c>
      <c r="R220" s="141">
        <f>Q220*H220</f>
        <v>5.0000000000000002E-5</v>
      </c>
      <c r="S220" s="141">
        <v>0</v>
      </c>
      <c r="T220" s="142">
        <f>S220*H220</f>
        <v>0</v>
      </c>
      <c r="AR220" s="143" t="s">
        <v>124</v>
      </c>
      <c r="AT220" s="143" t="s">
        <v>119</v>
      </c>
      <c r="AU220" s="143" t="s">
        <v>83</v>
      </c>
      <c r="AY220" s="16" t="s">
        <v>117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6" t="s">
        <v>81</v>
      </c>
      <c r="BK220" s="144">
        <f>ROUND(I220*H220,2)</f>
        <v>0</v>
      </c>
      <c r="BL220" s="16" t="s">
        <v>124</v>
      </c>
      <c r="BM220" s="143" t="s">
        <v>326</v>
      </c>
    </row>
    <row r="221" spans="2:65" s="12" customFormat="1">
      <c r="B221" s="145"/>
      <c r="D221" s="146" t="s">
        <v>126</v>
      </c>
      <c r="E221" s="147" t="s">
        <v>1</v>
      </c>
      <c r="F221" s="148" t="s">
        <v>144</v>
      </c>
      <c r="H221" s="149">
        <v>5</v>
      </c>
      <c r="I221" s="150"/>
      <c r="L221" s="145"/>
      <c r="M221" s="151"/>
      <c r="T221" s="152"/>
      <c r="AT221" s="147" t="s">
        <v>126</v>
      </c>
      <c r="AU221" s="147" t="s">
        <v>83</v>
      </c>
      <c r="AV221" s="12" t="s">
        <v>83</v>
      </c>
      <c r="AW221" s="12" t="s">
        <v>30</v>
      </c>
      <c r="AX221" s="12" t="s">
        <v>81</v>
      </c>
      <c r="AY221" s="147" t="s">
        <v>117</v>
      </c>
    </row>
    <row r="222" spans="2:65" s="1" customFormat="1" ht="24.2" customHeight="1">
      <c r="B222" s="131"/>
      <c r="C222" s="132" t="s">
        <v>327</v>
      </c>
      <c r="D222" s="132" t="s">
        <v>119</v>
      </c>
      <c r="E222" s="133" t="s">
        <v>328</v>
      </c>
      <c r="F222" s="134" t="s">
        <v>329</v>
      </c>
      <c r="G222" s="135" t="s">
        <v>141</v>
      </c>
      <c r="H222" s="136">
        <v>430</v>
      </c>
      <c r="I222" s="137"/>
      <c r="J222" s="138">
        <f>ROUND(I222*H222,2)</f>
        <v>0</v>
      </c>
      <c r="K222" s="134" t="s">
        <v>123</v>
      </c>
      <c r="L222" s="31"/>
      <c r="M222" s="139" t="s">
        <v>1</v>
      </c>
      <c r="N222" s="140" t="s">
        <v>38</v>
      </c>
      <c r="P222" s="141">
        <f>O222*H222</f>
        <v>0</v>
      </c>
      <c r="Q222" s="141">
        <v>0.20219000000000001</v>
      </c>
      <c r="R222" s="141">
        <f>Q222*H222</f>
        <v>86.941699999999997</v>
      </c>
      <c r="S222" s="141">
        <v>0</v>
      </c>
      <c r="T222" s="142">
        <f>S222*H222</f>
        <v>0</v>
      </c>
      <c r="AR222" s="143" t="s">
        <v>124</v>
      </c>
      <c r="AT222" s="143" t="s">
        <v>119</v>
      </c>
      <c r="AU222" s="143" t="s">
        <v>83</v>
      </c>
      <c r="AY222" s="16" t="s">
        <v>117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81</v>
      </c>
      <c r="BK222" s="144">
        <f>ROUND(I222*H222,2)</f>
        <v>0</v>
      </c>
      <c r="BL222" s="16" t="s">
        <v>124</v>
      </c>
      <c r="BM222" s="143" t="s">
        <v>330</v>
      </c>
    </row>
    <row r="223" spans="2:65" s="12" customFormat="1">
      <c r="B223" s="145"/>
      <c r="D223" s="146" t="s">
        <v>126</v>
      </c>
      <c r="E223" s="147" t="s">
        <v>1</v>
      </c>
      <c r="F223" s="148" t="s">
        <v>331</v>
      </c>
      <c r="H223" s="149">
        <v>430</v>
      </c>
      <c r="I223" s="150"/>
      <c r="L223" s="145"/>
      <c r="M223" s="151"/>
      <c r="T223" s="152"/>
      <c r="AT223" s="147" t="s">
        <v>126</v>
      </c>
      <c r="AU223" s="147" t="s">
        <v>83</v>
      </c>
      <c r="AV223" s="12" t="s">
        <v>83</v>
      </c>
      <c r="AW223" s="12" t="s">
        <v>30</v>
      </c>
      <c r="AX223" s="12" t="s">
        <v>81</v>
      </c>
      <c r="AY223" s="147" t="s">
        <v>117</v>
      </c>
    </row>
    <row r="224" spans="2:65" s="1" customFormat="1" ht="16.5" customHeight="1">
      <c r="B224" s="131"/>
      <c r="C224" s="160" t="s">
        <v>332</v>
      </c>
      <c r="D224" s="160" t="s">
        <v>178</v>
      </c>
      <c r="E224" s="161" t="s">
        <v>333</v>
      </c>
      <c r="F224" s="162" t="s">
        <v>334</v>
      </c>
      <c r="G224" s="163" t="s">
        <v>141</v>
      </c>
      <c r="H224" s="164">
        <v>473</v>
      </c>
      <c r="I224" s="165"/>
      <c r="J224" s="166">
        <f>ROUND(I224*H224,2)</f>
        <v>0</v>
      </c>
      <c r="K224" s="162" t="s">
        <v>123</v>
      </c>
      <c r="L224" s="167"/>
      <c r="M224" s="168" t="s">
        <v>1</v>
      </c>
      <c r="N224" s="169" t="s">
        <v>38</v>
      </c>
      <c r="P224" s="141">
        <f>O224*H224</f>
        <v>0</v>
      </c>
      <c r="Q224" s="141">
        <v>0.08</v>
      </c>
      <c r="R224" s="141">
        <f>Q224*H224</f>
        <v>37.840000000000003</v>
      </c>
      <c r="S224" s="141">
        <v>0</v>
      </c>
      <c r="T224" s="142">
        <f>S224*H224</f>
        <v>0</v>
      </c>
      <c r="AR224" s="143" t="s">
        <v>161</v>
      </c>
      <c r="AT224" s="143" t="s">
        <v>178</v>
      </c>
      <c r="AU224" s="143" t="s">
        <v>83</v>
      </c>
      <c r="AY224" s="16" t="s">
        <v>117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81</v>
      </c>
      <c r="BK224" s="144">
        <f>ROUND(I224*H224,2)</f>
        <v>0</v>
      </c>
      <c r="BL224" s="16" t="s">
        <v>124</v>
      </c>
      <c r="BM224" s="143" t="s">
        <v>335</v>
      </c>
    </row>
    <row r="225" spans="2:65" s="12" customFormat="1">
      <c r="B225" s="145"/>
      <c r="D225" s="146" t="s">
        <v>126</v>
      </c>
      <c r="E225" s="147" t="s">
        <v>1</v>
      </c>
      <c r="F225" s="148" t="s">
        <v>336</v>
      </c>
      <c r="H225" s="149">
        <v>473</v>
      </c>
      <c r="I225" s="150"/>
      <c r="L225" s="145"/>
      <c r="M225" s="151"/>
      <c r="T225" s="152"/>
      <c r="AT225" s="147" t="s">
        <v>126</v>
      </c>
      <c r="AU225" s="147" t="s">
        <v>83</v>
      </c>
      <c r="AV225" s="12" t="s">
        <v>83</v>
      </c>
      <c r="AW225" s="12" t="s">
        <v>30</v>
      </c>
      <c r="AX225" s="12" t="s">
        <v>81</v>
      </c>
      <c r="AY225" s="147" t="s">
        <v>117</v>
      </c>
    </row>
    <row r="226" spans="2:65" s="1" customFormat="1" ht="33" customHeight="1">
      <c r="B226" s="131"/>
      <c r="C226" s="132" t="s">
        <v>337</v>
      </c>
      <c r="D226" s="132" t="s">
        <v>119</v>
      </c>
      <c r="E226" s="133" t="s">
        <v>338</v>
      </c>
      <c r="F226" s="134" t="s">
        <v>339</v>
      </c>
      <c r="G226" s="135" t="s">
        <v>141</v>
      </c>
      <c r="H226" s="136">
        <v>95</v>
      </c>
      <c r="I226" s="137"/>
      <c r="J226" s="138">
        <f>ROUND(I226*H226,2)</f>
        <v>0</v>
      </c>
      <c r="K226" s="134" t="s">
        <v>123</v>
      </c>
      <c r="L226" s="31"/>
      <c r="M226" s="139" t="s">
        <v>1</v>
      </c>
      <c r="N226" s="140" t="s">
        <v>38</v>
      </c>
      <c r="P226" s="141">
        <f>O226*H226</f>
        <v>0</v>
      </c>
      <c r="Q226" s="141">
        <v>0.1295</v>
      </c>
      <c r="R226" s="141">
        <f>Q226*H226</f>
        <v>12.3025</v>
      </c>
      <c r="S226" s="141">
        <v>0</v>
      </c>
      <c r="T226" s="142">
        <f>S226*H226</f>
        <v>0</v>
      </c>
      <c r="AR226" s="143" t="s">
        <v>124</v>
      </c>
      <c r="AT226" s="143" t="s">
        <v>119</v>
      </c>
      <c r="AU226" s="143" t="s">
        <v>83</v>
      </c>
      <c r="AY226" s="16" t="s">
        <v>117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81</v>
      </c>
      <c r="BK226" s="144">
        <f>ROUND(I226*H226,2)</f>
        <v>0</v>
      </c>
      <c r="BL226" s="16" t="s">
        <v>124</v>
      </c>
      <c r="BM226" s="143" t="s">
        <v>340</v>
      </c>
    </row>
    <row r="227" spans="2:65" s="12" customFormat="1">
      <c r="B227" s="145"/>
      <c r="D227" s="146" t="s">
        <v>126</v>
      </c>
      <c r="E227" s="147" t="s">
        <v>1</v>
      </c>
      <c r="F227" s="148" t="s">
        <v>341</v>
      </c>
      <c r="H227" s="149">
        <v>95</v>
      </c>
      <c r="I227" s="150"/>
      <c r="L227" s="145"/>
      <c r="M227" s="151"/>
      <c r="T227" s="152"/>
      <c r="AT227" s="147" t="s">
        <v>126</v>
      </c>
      <c r="AU227" s="147" t="s">
        <v>83</v>
      </c>
      <c r="AV227" s="12" t="s">
        <v>83</v>
      </c>
      <c r="AW227" s="12" t="s">
        <v>30</v>
      </c>
      <c r="AX227" s="12" t="s">
        <v>81</v>
      </c>
      <c r="AY227" s="147" t="s">
        <v>117</v>
      </c>
    </row>
    <row r="228" spans="2:65" s="1" customFormat="1" ht="33" customHeight="1">
      <c r="B228" s="131"/>
      <c r="C228" s="132" t="s">
        <v>342</v>
      </c>
      <c r="D228" s="132" t="s">
        <v>119</v>
      </c>
      <c r="E228" s="133" t="s">
        <v>343</v>
      </c>
      <c r="F228" s="134" t="s">
        <v>344</v>
      </c>
      <c r="G228" s="135" t="s">
        <v>141</v>
      </c>
      <c r="H228" s="136">
        <v>8</v>
      </c>
      <c r="I228" s="137"/>
      <c r="J228" s="138">
        <f>ROUND(I228*H228,2)</f>
        <v>0</v>
      </c>
      <c r="K228" s="134" t="s">
        <v>123</v>
      </c>
      <c r="L228" s="31"/>
      <c r="M228" s="139" t="s">
        <v>1</v>
      </c>
      <c r="N228" s="140" t="s">
        <v>38</v>
      </c>
      <c r="P228" s="141">
        <f>O228*H228</f>
        <v>0</v>
      </c>
      <c r="Q228" s="141">
        <v>6.0999999999999997E-4</v>
      </c>
      <c r="R228" s="141">
        <f>Q228*H228</f>
        <v>4.8799999999999998E-3</v>
      </c>
      <c r="S228" s="141">
        <v>0</v>
      </c>
      <c r="T228" s="142">
        <f>S228*H228</f>
        <v>0</v>
      </c>
      <c r="AR228" s="143" t="s">
        <v>124</v>
      </c>
      <c r="AT228" s="143" t="s">
        <v>119</v>
      </c>
      <c r="AU228" s="143" t="s">
        <v>83</v>
      </c>
      <c r="AY228" s="16" t="s">
        <v>117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6" t="s">
        <v>81</v>
      </c>
      <c r="BK228" s="144">
        <f>ROUND(I228*H228,2)</f>
        <v>0</v>
      </c>
      <c r="BL228" s="16" t="s">
        <v>124</v>
      </c>
      <c r="BM228" s="143" t="s">
        <v>345</v>
      </c>
    </row>
    <row r="229" spans="2:65" s="12" customFormat="1">
      <c r="B229" s="145"/>
      <c r="D229" s="146" t="s">
        <v>126</v>
      </c>
      <c r="E229" s="147" t="s">
        <v>1</v>
      </c>
      <c r="F229" s="148" t="s">
        <v>346</v>
      </c>
      <c r="H229" s="149">
        <v>8</v>
      </c>
      <c r="I229" s="150"/>
      <c r="L229" s="145"/>
      <c r="M229" s="151"/>
      <c r="T229" s="152"/>
      <c r="AT229" s="147" t="s">
        <v>126</v>
      </c>
      <c r="AU229" s="147" t="s">
        <v>83</v>
      </c>
      <c r="AV229" s="12" t="s">
        <v>83</v>
      </c>
      <c r="AW229" s="12" t="s">
        <v>30</v>
      </c>
      <c r="AX229" s="12" t="s">
        <v>73</v>
      </c>
      <c r="AY229" s="147" t="s">
        <v>117</v>
      </c>
    </row>
    <row r="230" spans="2:65" s="13" customFormat="1">
      <c r="B230" s="153"/>
      <c r="D230" s="146" t="s">
        <v>126</v>
      </c>
      <c r="E230" s="154" t="s">
        <v>1</v>
      </c>
      <c r="F230" s="155" t="s">
        <v>133</v>
      </c>
      <c r="H230" s="156">
        <v>8</v>
      </c>
      <c r="I230" s="157"/>
      <c r="L230" s="153"/>
      <c r="M230" s="158"/>
      <c r="T230" s="159"/>
      <c r="AT230" s="154" t="s">
        <v>126</v>
      </c>
      <c r="AU230" s="154" t="s">
        <v>83</v>
      </c>
      <c r="AV230" s="13" t="s">
        <v>124</v>
      </c>
      <c r="AW230" s="13" t="s">
        <v>30</v>
      </c>
      <c r="AX230" s="13" t="s">
        <v>81</v>
      </c>
      <c r="AY230" s="154" t="s">
        <v>117</v>
      </c>
    </row>
    <row r="231" spans="2:65" s="1" customFormat="1" ht="24.2" customHeight="1">
      <c r="B231" s="131"/>
      <c r="C231" s="132" t="s">
        <v>347</v>
      </c>
      <c r="D231" s="132" t="s">
        <v>119</v>
      </c>
      <c r="E231" s="133" t="s">
        <v>348</v>
      </c>
      <c r="F231" s="134" t="s">
        <v>349</v>
      </c>
      <c r="G231" s="135" t="s">
        <v>141</v>
      </c>
      <c r="H231" s="136">
        <v>8</v>
      </c>
      <c r="I231" s="137"/>
      <c r="J231" s="138">
        <f>ROUND(I231*H231,2)</f>
        <v>0</v>
      </c>
      <c r="K231" s="134" t="s">
        <v>123</v>
      </c>
      <c r="L231" s="31"/>
      <c r="M231" s="139" t="s">
        <v>1</v>
      </c>
      <c r="N231" s="140" t="s">
        <v>38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124</v>
      </c>
      <c r="AT231" s="143" t="s">
        <v>119</v>
      </c>
      <c r="AU231" s="143" t="s">
        <v>83</v>
      </c>
      <c r="AY231" s="16" t="s">
        <v>117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81</v>
      </c>
      <c r="BK231" s="144">
        <f>ROUND(I231*H231,2)</f>
        <v>0</v>
      </c>
      <c r="BL231" s="16" t="s">
        <v>124</v>
      </c>
      <c r="BM231" s="143" t="s">
        <v>350</v>
      </c>
    </row>
    <row r="232" spans="2:65" s="12" customFormat="1">
      <c r="B232" s="145"/>
      <c r="D232" s="146" t="s">
        <v>126</v>
      </c>
      <c r="E232" s="147" t="s">
        <v>1</v>
      </c>
      <c r="F232" s="148" t="s">
        <v>351</v>
      </c>
      <c r="H232" s="149">
        <v>8</v>
      </c>
      <c r="I232" s="150"/>
      <c r="L232" s="145"/>
      <c r="M232" s="151"/>
      <c r="T232" s="152"/>
      <c r="AT232" s="147" t="s">
        <v>126</v>
      </c>
      <c r="AU232" s="147" t="s">
        <v>83</v>
      </c>
      <c r="AV232" s="12" t="s">
        <v>83</v>
      </c>
      <c r="AW232" s="12" t="s">
        <v>30</v>
      </c>
      <c r="AX232" s="12" t="s">
        <v>81</v>
      </c>
      <c r="AY232" s="147" t="s">
        <v>117</v>
      </c>
    </row>
    <row r="233" spans="2:65" s="1" customFormat="1" ht="16.5" customHeight="1">
      <c r="B233" s="131"/>
      <c r="C233" s="160" t="s">
        <v>352</v>
      </c>
      <c r="D233" s="160" t="s">
        <v>178</v>
      </c>
      <c r="E233" s="161" t="s">
        <v>353</v>
      </c>
      <c r="F233" s="162" t="s">
        <v>354</v>
      </c>
      <c r="G233" s="163" t="s">
        <v>141</v>
      </c>
      <c r="H233" s="164">
        <v>104.5</v>
      </c>
      <c r="I233" s="165"/>
      <c r="J233" s="166">
        <f>ROUND(I233*H233,2)</f>
        <v>0</v>
      </c>
      <c r="K233" s="162" t="s">
        <v>123</v>
      </c>
      <c r="L233" s="167"/>
      <c r="M233" s="168" t="s">
        <v>1</v>
      </c>
      <c r="N233" s="169" t="s">
        <v>38</v>
      </c>
      <c r="P233" s="141">
        <f>O233*H233</f>
        <v>0</v>
      </c>
      <c r="Q233" s="141">
        <v>4.4999999999999998E-2</v>
      </c>
      <c r="R233" s="141">
        <f>Q233*H233</f>
        <v>4.7024999999999997</v>
      </c>
      <c r="S233" s="141">
        <v>0</v>
      </c>
      <c r="T233" s="142">
        <f>S233*H233</f>
        <v>0</v>
      </c>
      <c r="AR233" s="143" t="s">
        <v>161</v>
      </c>
      <c r="AT233" s="143" t="s">
        <v>178</v>
      </c>
      <c r="AU233" s="143" t="s">
        <v>83</v>
      </c>
      <c r="AY233" s="16" t="s">
        <v>117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81</v>
      </c>
      <c r="BK233" s="144">
        <f>ROUND(I233*H233,2)</f>
        <v>0</v>
      </c>
      <c r="BL233" s="16" t="s">
        <v>124</v>
      </c>
      <c r="BM233" s="143" t="s">
        <v>355</v>
      </c>
    </row>
    <row r="234" spans="2:65" s="12" customFormat="1">
      <c r="B234" s="145"/>
      <c r="D234" s="146" t="s">
        <v>126</v>
      </c>
      <c r="E234" s="147" t="s">
        <v>1</v>
      </c>
      <c r="F234" s="148" t="s">
        <v>356</v>
      </c>
      <c r="H234" s="149">
        <v>104.5</v>
      </c>
      <c r="I234" s="150"/>
      <c r="L234" s="145"/>
      <c r="M234" s="151"/>
      <c r="T234" s="152"/>
      <c r="AT234" s="147" t="s">
        <v>126</v>
      </c>
      <c r="AU234" s="147" t="s">
        <v>83</v>
      </c>
      <c r="AV234" s="12" t="s">
        <v>83</v>
      </c>
      <c r="AW234" s="12" t="s">
        <v>30</v>
      </c>
      <c r="AX234" s="12" t="s">
        <v>81</v>
      </c>
      <c r="AY234" s="147" t="s">
        <v>117</v>
      </c>
    </row>
    <row r="235" spans="2:65" s="11" customFormat="1" ht="22.9" customHeight="1">
      <c r="B235" s="119"/>
      <c r="D235" s="120" t="s">
        <v>72</v>
      </c>
      <c r="E235" s="129" t="s">
        <v>357</v>
      </c>
      <c r="F235" s="129" t="s">
        <v>358</v>
      </c>
      <c r="I235" s="122"/>
      <c r="J235" s="130">
        <f>BK235</f>
        <v>0</v>
      </c>
      <c r="L235" s="119"/>
      <c r="M235" s="124"/>
      <c r="P235" s="125">
        <f>SUM(P236:P253)</f>
        <v>0</v>
      </c>
      <c r="R235" s="125">
        <f>SUM(R236:R253)</f>
        <v>0</v>
      </c>
      <c r="T235" s="126">
        <f>SUM(T236:T253)</f>
        <v>0</v>
      </c>
      <c r="AR235" s="120" t="s">
        <v>81</v>
      </c>
      <c r="AT235" s="127" t="s">
        <v>72</v>
      </c>
      <c r="AU235" s="127" t="s">
        <v>81</v>
      </c>
      <c r="AY235" s="120" t="s">
        <v>117</v>
      </c>
      <c r="BK235" s="128">
        <f>SUM(BK236:BK253)</f>
        <v>0</v>
      </c>
    </row>
    <row r="236" spans="2:65" s="1" customFormat="1" ht="21.75" customHeight="1">
      <c r="B236" s="131"/>
      <c r="C236" s="132" t="s">
        <v>359</v>
      </c>
      <c r="D236" s="132" t="s">
        <v>119</v>
      </c>
      <c r="E236" s="133" t="s">
        <v>360</v>
      </c>
      <c r="F236" s="134" t="s">
        <v>361</v>
      </c>
      <c r="G236" s="135" t="s">
        <v>181</v>
      </c>
      <c r="H236" s="136">
        <v>48.56</v>
      </c>
      <c r="I236" s="137"/>
      <c r="J236" s="138">
        <f>ROUND(I236*H236,2)</f>
        <v>0</v>
      </c>
      <c r="K236" s="134" t="s">
        <v>123</v>
      </c>
      <c r="L236" s="31"/>
      <c r="M236" s="139" t="s">
        <v>1</v>
      </c>
      <c r="N236" s="140" t="s">
        <v>38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124</v>
      </c>
      <c r="AT236" s="143" t="s">
        <v>119</v>
      </c>
      <c r="AU236" s="143" t="s">
        <v>83</v>
      </c>
      <c r="AY236" s="16" t="s">
        <v>117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6" t="s">
        <v>81</v>
      </c>
      <c r="BK236" s="144">
        <f>ROUND(I236*H236,2)</f>
        <v>0</v>
      </c>
      <c r="BL236" s="16" t="s">
        <v>124</v>
      </c>
      <c r="BM236" s="143" t="s">
        <v>362</v>
      </c>
    </row>
    <row r="237" spans="2:65" s="12" customFormat="1">
      <c r="B237" s="145"/>
      <c r="D237" s="146" t="s">
        <v>126</v>
      </c>
      <c r="E237" s="147" t="s">
        <v>1</v>
      </c>
      <c r="F237" s="148" t="s">
        <v>363</v>
      </c>
      <c r="H237" s="149">
        <v>29.75</v>
      </c>
      <c r="I237" s="150"/>
      <c r="L237" s="145"/>
      <c r="M237" s="151"/>
      <c r="T237" s="152"/>
      <c r="AT237" s="147" t="s">
        <v>126</v>
      </c>
      <c r="AU237" s="147" t="s">
        <v>83</v>
      </c>
      <c r="AV237" s="12" t="s">
        <v>83</v>
      </c>
      <c r="AW237" s="12" t="s">
        <v>30</v>
      </c>
      <c r="AX237" s="12" t="s">
        <v>73</v>
      </c>
      <c r="AY237" s="147" t="s">
        <v>117</v>
      </c>
    </row>
    <row r="238" spans="2:65" s="12" customFormat="1">
      <c r="B238" s="145"/>
      <c r="D238" s="146" t="s">
        <v>126</v>
      </c>
      <c r="E238" s="147" t="s">
        <v>1</v>
      </c>
      <c r="F238" s="148" t="s">
        <v>364</v>
      </c>
      <c r="H238" s="149">
        <v>18.809999999999999</v>
      </c>
      <c r="I238" s="150"/>
      <c r="L238" s="145"/>
      <c r="M238" s="151"/>
      <c r="T238" s="152"/>
      <c r="AT238" s="147" t="s">
        <v>126</v>
      </c>
      <c r="AU238" s="147" t="s">
        <v>83</v>
      </c>
      <c r="AV238" s="12" t="s">
        <v>83</v>
      </c>
      <c r="AW238" s="12" t="s">
        <v>30</v>
      </c>
      <c r="AX238" s="12" t="s">
        <v>73</v>
      </c>
      <c r="AY238" s="147" t="s">
        <v>117</v>
      </c>
    </row>
    <row r="239" spans="2:65" s="13" customFormat="1">
      <c r="B239" s="153"/>
      <c r="D239" s="146" t="s">
        <v>126</v>
      </c>
      <c r="E239" s="154" t="s">
        <v>1</v>
      </c>
      <c r="F239" s="155" t="s">
        <v>133</v>
      </c>
      <c r="H239" s="156">
        <v>48.56</v>
      </c>
      <c r="I239" s="157"/>
      <c r="L239" s="153"/>
      <c r="M239" s="158"/>
      <c r="T239" s="159"/>
      <c r="AT239" s="154" t="s">
        <v>126</v>
      </c>
      <c r="AU239" s="154" t="s">
        <v>83</v>
      </c>
      <c r="AV239" s="13" t="s">
        <v>124</v>
      </c>
      <c r="AW239" s="13" t="s">
        <v>30</v>
      </c>
      <c r="AX239" s="13" t="s">
        <v>81</v>
      </c>
      <c r="AY239" s="154" t="s">
        <v>117</v>
      </c>
    </row>
    <row r="240" spans="2:65" s="1" customFormat="1" ht="24.2" customHeight="1">
      <c r="B240" s="131"/>
      <c r="C240" s="132" t="s">
        <v>365</v>
      </c>
      <c r="D240" s="132" t="s">
        <v>119</v>
      </c>
      <c r="E240" s="133" t="s">
        <v>366</v>
      </c>
      <c r="F240" s="134" t="s">
        <v>367</v>
      </c>
      <c r="G240" s="135" t="s">
        <v>181</v>
      </c>
      <c r="H240" s="136">
        <v>922.64</v>
      </c>
      <c r="I240" s="137"/>
      <c r="J240" s="138">
        <f>ROUND(I240*H240,2)</f>
        <v>0</v>
      </c>
      <c r="K240" s="134" t="s">
        <v>123</v>
      </c>
      <c r="L240" s="31"/>
      <c r="M240" s="139" t="s">
        <v>1</v>
      </c>
      <c r="N240" s="140" t="s">
        <v>38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124</v>
      </c>
      <c r="AT240" s="143" t="s">
        <v>119</v>
      </c>
      <c r="AU240" s="143" t="s">
        <v>83</v>
      </c>
      <c r="AY240" s="16" t="s">
        <v>117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6" t="s">
        <v>81</v>
      </c>
      <c r="BK240" s="144">
        <f>ROUND(I240*H240,2)</f>
        <v>0</v>
      </c>
      <c r="BL240" s="16" t="s">
        <v>124</v>
      </c>
      <c r="BM240" s="143" t="s">
        <v>368</v>
      </c>
    </row>
    <row r="241" spans="2:65" s="12" customFormat="1">
      <c r="B241" s="145"/>
      <c r="D241" s="146" t="s">
        <v>126</v>
      </c>
      <c r="E241" s="147" t="s">
        <v>1</v>
      </c>
      <c r="F241" s="148" t="s">
        <v>369</v>
      </c>
      <c r="H241" s="149">
        <v>922.64</v>
      </c>
      <c r="I241" s="150"/>
      <c r="L241" s="145"/>
      <c r="M241" s="151"/>
      <c r="T241" s="152"/>
      <c r="AT241" s="147" t="s">
        <v>126</v>
      </c>
      <c r="AU241" s="147" t="s">
        <v>83</v>
      </c>
      <c r="AV241" s="12" t="s">
        <v>83</v>
      </c>
      <c r="AW241" s="12" t="s">
        <v>30</v>
      </c>
      <c r="AX241" s="12" t="s">
        <v>81</v>
      </c>
      <c r="AY241" s="147" t="s">
        <v>117</v>
      </c>
    </row>
    <row r="242" spans="2:65" s="1" customFormat="1" ht="21.75" customHeight="1">
      <c r="B242" s="131"/>
      <c r="C242" s="132" t="s">
        <v>143</v>
      </c>
      <c r="D242" s="132" t="s">
        <v>119</v>
      </c>
      <c r="E242" s="133" t="s">
        <v>370</v>
      </c>
      <c r="F242" s="134" t="s">
        <v>371</v>
      </c>
      <c r="G242" s="135" t="s">
        <v>181</v>
      </c>
      <c r="H242" s="136">
        <v>70.23</v>
      </c>
      <c r="I242" s="137"/>
      <c r="J242" s="138">
        <f>ROUND(I242*H242,2)</f>
        <v>0</v>
      </c>
      <c r="K242" s="134" t="s">
        <v>123</v>
      </c>
      <c r="L242" s="31"/>
      <c r="M242" s="139" t="s">
        <v>1</v>
      </c>
      <c r="N242" s="140" t="s">
        <v>38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124</v>
      </c>
      <c r="AT242" s="143" t="s">
        <v>119</v>
      </c>
      <c r="AU242" s="143" t="s">
        <v>83</v>
      </c>
      <c r="AY242" s="16" t="s">
        <v>117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81</v>
      </c>
      <c r="BK242" s="144">
        <f>ROUND(I242*H242,2)</f>
        <v>0</v>
      </c>
      <c r="BL242" s="16" t="s">
        <v>124</v>
      </c>
      <c r="BM242" s="143" t="s">
        <v>372</v>
      </c>
    </row>
    <row r="243" spans="2:65" s="12" customFormat="1">
      <c r="B243" s="145"/>
      <c r="D243" s="146" t="s">
        <v>126</v>
      </c>
      <c r="E243" s="147" t="s">
        <v>1</v>
      </c>
      <c r="F243" s="148" t="s">
        <v>373</v>
      </c>
      <c r="H243" s="149">
        <v>20.8</v>
      </c>
      <c r="I243" s="150"/>
      <c r="L243" s="145"/>
      <c r="M243" s="151"/>
      <c r="T243" s="152"/>
      <c r="AT243" s="147" t="s">
        <v>126</v>
      </c>
      <c r="AU243" s="147" t="s">
        <v>83</v>
      </c>
      <c r="AV243" s="12" t="s">
        <v>83</v>
      </c>
      <c r="AW243" s="12" t="s">
        <v>30</v>
      </c>
      <c r="AX243" s="12" t="s">
        <v>73</v>
      </c>
      <c r="AY243" s="147" t="s">
        <v>117</v>
      </c>
    </row>
    <row r="244" spans="2:65" s="12" customFormat="1">
      <c r="B244" s="145"/>
      <c r="D244" s="146" t="s">
        <v>126</v>
      </c>
      <c r="E244" s="147" t="s">
        <v>1</v>
      </c>
      <c r="F244" s="148" t="s">
        <v>374</v>
      </c>
      <c r="H244" s="149">
        <v>49.43</v>
      </c>
      <c r="I244" s="150"/>
      <c r="L244" s="145"/>
      <c r="M244" s="151"/>
      <c r="T244" s="152"/>
      <c r="AT244" s="147" t="s">
        <v>126</v>
      </c>
      <c r="AU244" s="147" t="s">
        <v>83</v>
      </c>
      <c r="AV244" s="12" t="s">
        <v>83</v>
      </c>
      <c r="AW244" s="12" t="s">
        <v>30</v>
      </c>
      <c r="AX244" s="12" t="s">
        <v>73</v>
      </c>
      <c r="AY244" s="147" t="s">
        <v>117</v>
      </c>
    </row>
    <row r="245" spans="2:65" s="13" customFormat="1">
      <c r="B245" s="153"/>
      <c r="D245" s="146" t="s">
        <v>126</v>
      </c>
      <c r="E245" s="154" t="s">
        <v>1</v>
      </c>
      <c r="F245" s="155" t="s">
        <v>133</v>
      </c>
      <c r="H245" s="156">
        <v>70.23</v>
      </c>
      <c r="I245" s="157"/>
      <c r="L245" s="153"/>
      <c r="M245" s="158"/>
      <c r="T245" s="159"/>
      <c r="AT245" s="154" t="s">
        <v>126</v>
      </c>
      <c r="AU245" s="154" t="s">
        <v>83</v>
      </c>
      <c r="AV245" s="13" t="s">
        <v>124</v>
      </c>
      <c r="AW245" s="13" t="s">
        <v>30</v>
      </c>
      <c r="AX245" s="13" t="s">
        <v>81</v>
      </c>
      <c r="AY245" s="154" t="s">
        <v>117</v>
      </c>
    </row>
    <row r="246" spans="2:65" s="1" customFormat="1" ht="24.2" customHeight="1">
      <c r="B246" s="131"/>
      <c r="C246" s="132" t="s">
        <v>375</v>
      </c>
      <c r="D246" s="132" t="s">
        <v>119</v>
      </c>
      <c r="E246" s="133" t="s">
        <v>376</v>
      </c>
      <c r="F246" s="134" t="s">
        <v>377</v>
      </c>
      <c r="G246" s="135" t="s">
        <v>181</v>
      </c>
      <c r="H246" s="136">
        <v>1334.37</v>
      </c>
      <c r="I246" s="137"/>
      <c r="J246" s="138">
        <f>ROUND(I246*H246,2)</f>
        <v>0</v>
      </c>
      <c r="K246" s="134" t="s">
        <v>123</v>
      </c>
      <c r="L246" s="31"/>
      <c r="M246" s="139" t="s">
        <v>1</v>
      </c>
      <c r="N246" s="140" t="s">
        <v>38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124</v>
      </c>
      <c r="AT246" s="143" t="s">
        <v>119</v>
      </c>
      <c r="AU246" s="143" t="s">
        <v>83</v>
      </c>
      <c r="AY246" s="16" t="s">
        <v>117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81</v>
      </c>
      <c r="BK246" s="144">
        <f>ROUND(I246*H246,2)</f>
        <v>0</v>
      </c>
      <c r="BL246" s="16" t="s">
        <v>124</v>
      </c>
      <c r="BM246" s="143" t="s">
        <v>378</v>
      </c>
    </row>
    <row r="247" spans="2:65" s="12" customFormat="1">
      <c r="B247" s="145"/>
      <c r="D247" s="146" t="s">
        <v>126</v>
      </c>
      <c r="E247" s="147" t="s">
        <v>1</v>
      </c>
      <c r="F247" s="148" t="s">
        <v>379</v>
      </c>
      <c r="H247" s="149">
        <v>1334.37</v>
      </c>
      <c r="I247" s="150"/>
      <c r="L247" s="145"/>
      <c r="M247" s="151"/>
      <c r="T247" s="152"/>
      <c r="AT247" s="147" t="s">
        <v>126</v>
      </c>
      <c r="AU247" s="147" t="s">
        <v>83</v>
      </c>
      <c r="AV247" s="12" t="s">
        <v>83</v>
      </c>
      <c r="AW247" s="12" t="s">
        <v>30</v>
      </c>
      <c r="AX247" s="12" t="s">
        <v>81</v>
      </c>
      <c r="AY247" s="147" t="s">
        <v>117</v>
      </c>
    </row>
    <row r="248" spans="2:65" s="1" customFormat="1" ht="37.9" customHeight="1">
      <c r="B248" s="131"/>
      <c r="C248" s="132" t="s">
        <v>380</v>
      </c>
      <c r="D248" s="132" t="s">
        <v>119</v>
      </c>
      <c r="E248" s="133" t="s">
        <v>381</v>
      </c>
      <c r="F248" s="134" t="s">
        <v>382</v>
      </c>
      <c r="G248" s="135" t="s">
        <v>181</v>
      </c>
      <c r="H248" s="136">
        <v>70.23</v>
      </c>
      <c r="I248" s="137"/>
      <c r="J248" s="138">
        <f>ROUND(I248*H248,2)</f>
        <v>0</v>
      </c>
      <c r="K248" s="134" t="s">
        <v>123</v>
      </c>
      <c r="L248" s="31"/>
      <c r="M248" s="139" t="s">
        <v>1</v>
      </c>
      <c r="N248" s="140" t="s">
        <v>38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124</v>
      </c>
      <c r="AT248" s="143" t="s">
        <v>119</v>
      </c>
      <c r="AU248" s="143" t="s">
        <v>83</v>
      </c>
      <c r="AY248" s="16" t="s">
        <v>117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81</v>
      </c>
      <c r="BK248" s="144">
        <f>ROUND(I248*H248,2)</f>
        <v>0</v>
      </c>
      <c r="BL248" s="16" t="s">
        <v>124</v>
      </c>
      <c r="BM248" s="143" t="s">
        <v>383</v>
      </c>
    </row>
    <row r="249" spans="2:65" s="12" customFormat="1">
      <c r="B249" s="145"/>
      <c r="D249" s="146" t="s">
        <v>126</v>
      </c>
      <c r="E249" s="147" t="s">
        <v>1</v>
      </c>
      <c r="F249" s="148" t="s">
        <v>384</v>
      </c>
      <c r="H249" s="149">
        <v>70.23</v>
      </c>
      <c r="I249" s="150"/>
      <c r="L249" s="145"/>
      <c r="M249" s="151"/>
      <c r="T249" s="152"/>
      <c r="AT249" s="147" t="s">
        <v>126</v>
      </c>
      <c r="AU249" s="147" t="s">
        <v>83</v>
      </c>
      <c r="AV249" s="12" t="s">
        <v>83</v>
      </c>
      <c r="AW249" s="12" t="s">
        <v>30</v>
      </c>
      <c r="AX249" s="12" t="s">
        <v>81</v>
      </c>
      <c r="AY249" s="147" t="s">
        <v>117</v>
      </c>
    </row>
    <row r="250" spans="2:65" s="1" customFormat="1" ht="44.25" customHeight="1">
      <c r="B250" s="131"/>
      <c r="C250" s="132" t="s">
        <v>385</v>
      </c>
      <c r="D250" s="132" t="s">
        <v>119</v>
      </c>
      <c r="E250" s="133" t="s">
        <v>386</v>
      </c>
      <c r="F250" s="134" t="s">
        <v>387</v>
      </c>
      <c r="G250" s="135" t="s">
        <v>181</v>
      </c>
      <c r="H250" s="136">
        <v>29.75</v>
      </c>
      <c r="I250" s="137"/>
      <c r="J250" s="138">
        <f>ROUND(I250*H250,2)</f>
        <v>0</v>
      </c>
      <c r="K250" s="134" t="s">
        <v>123</v>
      </c>
      <c r="L250" s="31"/>
      <c r="M250" s="139" t="s">
        <v>1</v>
      </c>
      <c r="N250" s="140" t="s">
        <v>38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124</v>
      </c>
      <c r="AT250" s="143" t="s">
        <v>119</v>
      </c>
      <c r="AU250" s="143" t="s">
        <v>83</v>
      </c>
      <c r="AY250" s="16" t="s">
        <v>117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81</v>
      </c>
      <c r="BK250" s="144">
        <f>ROUND(I250*H250,2)</f>
        <v>0</v>
      </c>
      <c r="BL250" s="16" t="s">
        <v>124</v>
      </c>
      <c r="BM250" s="143" t="s">
        <v>388</v>
      </c>
    </row>
    <row r="251" spans="2:65" s="12" customFormat="1">
      <c r="B251" s="145"/>
      <c r="D251" s="146" t="s">
        <v>126</v>
      </c>
      <c r="E251" s="147" t="s">
        <v>1</v>
      </c>
      <c r="F251" s="148" t="s">
        <v>389</v>
      </c>
      <c r="H251" s="149">
        <v>29.75</v>
      </c>
      <c r="I251" s="150"/>
      <c r="L251" s="145"/>
      <c r="M251" s="151"/>
      <c r="T251" s="152"/>
      <c r="AT251" s="147" t="s">
        <v>126</v>
      </c>
      <c r="AU251" s="147" t="s">
        <v>83</v>
      </c>
      <c r="AV251" s="12" t="s">
        <v>83</v>
      </c>
      <c r="AW251" s="12" t="s">
        <v>30</v>
      </c>
      <c r="AX251" s="12" t="s">
        <v>81</v>
      </c>
      <c r="AY251" s="147" t="s">
        <v>117</v>
      </c>
    </row>
    <row r="252" spans="2:65" s="1" customFormat="1" ht="44.25" customHeight="1">
      <c r="B252" s="131"/>
      <c r="C252" s="132" t="s">
        <v>390</v>
      </c>
      <c r="D252" s="132" t="s">
        <v>119</v>
      </c>
      <c r="E252" s="133" t="s">
        <v>391</v>
      </c>
      <c r="F252" s="134" t="s">
        <v>392</v>
      </c>
      <c r="G252" s="135" t="s">
        <v>181</v>
      </c>
      <c r="H252" s="136">
        <v>18.809999999999999</v>
      </c>
      <c r="I252" s="137"/>
      <c r="J252" s="138">
        <f>ROUND(I252*H252,2)</f>
        <v>0</v>
      </c>
      <c r="K252" s="134" t="s">
        <v>123</v>
      </c>
      <c r="L252" s="31"/>
      <c r="M252" s="139" t="s">
        <v>1</v>
      </c>
      <c r="N252" s="140" t="s">
        <v>38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124</v>
      </c>
      <c r="AT252" s="143" t="s">
        <v>119</v>
      </c>
      <c r="AU252" s="143" t="s">
        <v>83</v>
      </c>
      <c r="AY252" s="16" t="s">
        <v>117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81</v>
      </c>
      <c r="BK252" s="144">
        <f>ROUND(I252*H252,2)</f>
        <v>0</v>
      </c>
      <c r="BL252" s="16" t="s">
        <v>124</v>
      </c>
      <c r="BM252" s="143" t="s">
        <v>393</v>
      </c>
    </row>
    <row r="253" spans="2:65" s="12" customFormat="1">
      <c r="B253" s="145"/>
      <c r="D253" s="146" t="s">
        <v>126</v>
      </c>
      <c r="E253" s="147" t="s">
        <v>1</v>
      </c>
      <c r="F253" s="148" t="s">
        <v>394</v>
      </c>
      <c r="H253" s="149">
        <v>18.809999999999999</v>
      </c>
      <c r="I253" s="150"/>
      <c r="L253" s="145"/>
      <c r="M253" s="151"/>
      <c r="T253" s="152"/>
      <c r="AT253" s="147" t="s">
        <v>126</v>
      </c>
      <c r="AU253" s="147" t="s">
        <v>83</v>
      </c>
      <c r="AV253" s="12" t="s">
        <v>83</v>
      </c>
      <c r="AW253" s="12" t="s">
        <v>30</v>
      </c>
      <c r="AX253" s="12" t="s">
        <v>81</v>
      </c>
      <c r="AY253" s="147" t="s">
        <v>117</v>
      </c>
    </row>
    <row r="254" spans="2:65" s="11" customFormat="1" ht="22.9" customHeight="1">
      <c r="B254" s="119"/>
      <c r="D254" s="120" t="s">
        <v>72</v>
      </c>
      <c r="E254" s="129" t="s">
        <v>395</v>
      </c>
      <c r="F254" s="129" t="s">
        <v>396</v>
      </c>
      <c r="I254" s="122"/>
      <c r="J254" s="130">
        <f>BK254</f>
        <v>0</v>
      </c>
      <c r="L254" s="119"/>
      <c r="M254" s="124"/>
      <c r="P254" s="125">
        <f>P255</f>
        <v>0</v>
      </c>
      <c r="R254" s="125">
        <f>R255</f>
        <v>0</v>
      </c>
      <c r="T254" s="126">
        <f>T255</f>
        <v>0</v>
      </c>
      <c r="AR254" s="120" t="s">
        <v>81</v>
      </c>
      <c r="AT254" s="127" t="s">
        <v>72</v>
      </c>
      <c r="AU254" s="127" t="s">
        <v>81</v>
      </c>
      <c r="AY254" s="120" t="s">
        <v>117</v>
      </c>
      <c r="BK254" s="128">
        <f>BK255</f>
        <v>0</v>
      </c>
    </row>
    <row r="255" spans="2:65" s="1" customFormat="1" ht="33" customHeight="1">
      <c r="B255" s="131"/>
      <c r="C255" s="132" t="s">
        <v>397</v>
      </c>
      <c r="D255" s="132" t="s">
        <v>119</v>
      </c>
      <c r="E255" s="133" t="s">
        <v>398</v>
      </c>
      <c r="F255" s="134" t="s">
        <v>399</v>
      </c>
      <c r="G255" s="135" t="s">
        <v>181</v>
      </c>
      <c r="H255" s="136">
        <v>1001.796</v>
      </c>
      <c r="I255" s="137"/>
      <c r="J255" s="138">
        <f>ROUND(I255*H255,2)</f>
        <v>0</v>
      </c>
      <c r="K255" s="134" t="s">
        <v>123</v>
      </c>
      <c r="L255" s="31"/>
      <c r="M255" s="170" t="s">
        <v>1</v>
      </c>
      <c r="N255" s="171" t="s">
        <v>38</v>
      </c>
      <c r="O255" s="172"/>
      <c r="P255" s="173">
        <f>O255*H255</f>
        <v>0</v>
      </c>
      <c r="Q255" s="173">
        <v>0</v>
      </c>
      <c r="R255" s="173">
        <f>Q255*H255</f>
        <v>0</v>
      </c>
      <c r="S255" s="173">
        <v>0</v>
      </c>
      <c r="T255" s="174">
        <f>S255*H255</f>
        <v>0</v>
      </c>
      <c r="AR255" s="143" t="s">
        <v>124</v>
      </c>
      <c r="AT255" s="143" t="s">
        <v>119</v>
      </c>
      <c r="AU255" s="143" t="s">
        <v>83</v>
      </c>
      <c r="AY255" s="16" t="s">
        <v>117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81</v>
      </c>
      <c r="BK255" s="144">
        <f>ROUND(I255*H255,2)</f>
        <v>0</v>
      </c>
      <c r="BL255" s="16" t="s">
        <v>124</v>
      </c>
      <c r="BM255" s="143" t="s">
        <v>400</v>
      </c>
    </row>
    <row r="256" spans="2:65" s="1" customFormat="1" ht="6.95" customHeight="1">
      <c r="B256" s="43"/>
      <c r="C256" s="44"/>
      <c r="D256" s="44"/>
      <c r="E256" s="44"/>
      <c r="F256" s="44"/>
      <c r="G256" s="44"/>
      <c r="H256" s="44"/>
      <c r="I256" s="44"/>
      <c r="J256" s="44"/>
      <c r="K256" s="44"/>
      <c r="L256" s="31"/>
    </row>
  </sheetData>
  <autoFilter ref="C122:K255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9"/>
  <sheetViews>
    <sheetView showGridLines="0" topLeftCell="A150" workbookViewId="0">
      <selection activeCell="F181" sqref="F18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>
      <c r="B4" s="19"/>
      <c r="D4" s="20" t="s">
        <v>87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Úprava ul. Nádražní u stadionu - Město Albrechtice</v>
      </c>
      <c r="F7" s="230"/>
      <c r="G7" s="230"/>
      <c r="H7" s="230"/>
      <c r="L7" s="19"/>
    </row>
    <row r="8" spans="2:46" s="1" customFormat="1" ht="12" customHeight="1">
      <c r="B8" s="31"/>
      <c r="D8" s="26" t="s">
        <v>88</v>
      </c>
      <c r="L8" s="31"/>
    </row>
    <row r="9" spans="2:46" s="1" customFormat="1" ht="16.5" customHeight="1">
      <c r="B9" s="31"/>
      <c r="E9" s="201" t="s">
        <v>401</v>
      </c>
      <c r="F9" s="228"/>
      <c r="G9" s="228"/>
      <c r="H9" s="22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27. 11. 2023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20"/>
      <c r="G18" s="220"/>
      <c r="H18" s="220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8"/>
      <c r="E27" s="224" t="s">
        <v>1</v>
      </c>
      <c r="F27" s="224"/>
      <c r="G27" s="224"/>
      <c r="H27" s="224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33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90">
        <f>ROUND((SUM(BE119:BE178)),  2)</f>
        <v>0</v>
      </c>
      <c r="I33" s="91">
        <v>0.21</v>
      </c>
      <c r="J33" s="90">
        <f>ROUND(((SUM(BE119:BE178))*I33),  2)</f>
        <v>0</v>
      </c>
      <c r="L33" s="31"/>
    </row>
    <row r="34" spans="2:12" s="1" customFormat="1" ht="14.45" customHeight="1">
      <c r="B34" s="31"/>
      <c r="E34" s="26" t="s">
        <v>39</v>
      </c>
      <c r="F34" s="90">
        <f>ROUND((SUM(BF119:BF178)),  2)</f>
        <v>0</v>
      </c>
      <c r="I34" s="91">
        <v>0.12</v>
      </c>
      <c r="J34" s="90">
        <f>ROUND(((SUM(BF119:BF178))*I34),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90">
        <f>ROUND((SUM(BG119:BG178)),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90">
        <f>ROUND((SUM(BH119:BH178)),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90">
        <f>ROUND((SUM(BI119:BI178)),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hidden="1" customHeight="1">
      <c r="B82" s="31"/>
      <c r="C82" s="20" t="s">
        <v>90</v>
      </c>
      <c r="L82" s="31"/>
    </row>
    <row r="83" spans="2:47" s="1" customFormat="1" ht="6.95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16.5" hidden="1" customHeight="1">
      <c r="B85" s="31"/>
      <c r="E85" s="229" t="str">
        <f>E7</f>
        <v>Úprava ul. Nádražní u stadionu - Město Albrechtice</v>
      </c>
      <c r="F85" s="230"/>
      <c r="G85" s="230"/>
      <c r="H85" s="230"/>
      <c r="L85" s="31"/>
    </row>
    <row r="86" spans="2:47" s="1" customFormat="1" ht="12" hidden="1" customHeight="1">
      <c r="B86" s="31"/>
      <c r="C86" s="26" t="s">
        <v>88</v>
      </c>
      <c r="L86" s="31"/>
    </row>
    <row r="87" spans="2:47" s="1" customFormat="1" ht="16.5" hidden="1" customHeight="1">
      <c r="B87" s="31"/>
      <c r="E87" s="201" t="str">
        <f>E9</f>
        <v>SO- - VRN</v>
      </c>
      <c r="F87" s="228"/>
      <c r="G87" s="228"/>
      <c r="H87" s="228"/>
      <c r="L87" s="31"/>
    </row>
    <row r="88" spans="2:47" s="1" customFormat="1" ht="6.95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27. 11. 2023</v>
      </c>
      <c r="L89" s="31"/>
    </row>
    <row r="90" spans="2:47" s="1" customFormat="1" ht="6.95" hidden="1" customHeight="1">
      <c r="B90" s="31"/>
      <c r="L90" s="31"/>
    </row>
    <row r="91" spans="2:47" s="1" customFormat="1" ht="15.2" hidden="1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hidden="1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100" t="s">
        <v>91</v>
      </c>
      <c r="D94" s="92"/>
      <c r="E94" s="92"/>
      <c r="F94" s="92"/>
      <c r="G94" s="92"/>
      <c r="H94" s="92"/>
      <c r="I94" s="92"/>
      <c r="J94" s="101" t="s">
        <v>92</v>
      </c>
      <c r="K94" s="92"/>
      <c r="L94" s="31"/>
    </row>
    <row r="95" spans="2:47" s="1" customFormat="1" ht="10.35" hidden="1" customHeight="1">
      <c r="B95" s="31"/>
      <c r="L95" s="31"/>
    </row>
    <row r="96" spans="2:47" s="1" customFormat="1" ht="22.9" hidden="1" customHeight="1">
      <c r="B96" s="31"/>
      <c r="C96" s="102" t="s">
        <v>93</v>
      </c>
      <c r="J96" s="65">
        <f>J119</f>
        <v>0</v>
      </c>
      <c r="L96" s="31"/>
      <c r="AU96" s="16" t="s">
        <v>94</v>
      </c>
    </row>
    <row r="97" spans="2:12" s="8" customFormat="1" ht="24.95" hidden="1" customHeight="1">
      <c r="B97" s="103"/>
      <c r="D97" s="104" t="s">
        <v>402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9" customFormat="1" ht="19.899999999999999" hidden="1" customHeight="1">
      <c r="B98" s="107"/>
      <c r="D98" s="108" t="s">
        <v>403</v>
      </c>
      <c r="E98" s="109"/>
      <c r="F98" s="109"/>
      <c r="G98" s="109"/>
      <c r="H98" s="109"/>
      <c r="I98" s="109"/>
      <c r="J98" s="110">
        <f>J121</f>
        <v>0</v>
      </c>
      <c r="L98" s="107"/>
    </row>
    <row r="99" spans="2:12" s="9" customFormat="1" ht="19.899999999999999" hidden="1" customHeight="1">
      <c r="B99" s="107"/>
      <c r="D99" s="108" t="s">
        <v>404</v>
      </c>
      <c r="E99" s="109"/>
      <c r="F99" s="109"/>
      <c r="G99" s="109"/>
      <c r="H99" s="109"/>
      <c r="I99" s="109"/>
      <c r="J99" s="110">
        <f>J148</f>
        <v>0</v>
      </c>
      <c r="L99" s="107"/>
    </row>
    <row r="100" spans="2:12" s="1" customFormat="1" ht="21.75" hidden="1" customHeight="1">
      <c r="B100" s="31"/>
      <c r="L100" s="31"/>
    </row>
    <row r="101" spans="2:12" s="1" customFormat="1" ht="6.95" hidden="1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2" spans="2:12" hidden="1"/>
    <row r="103" spans="2:12" hidden="1"/>
    <row r="104" spans="2:12" hidden="1"/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102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29" t="str">
        <f>E7</f>
        <v>Úprava ul. Nádražní u stadionu - Město Albrechtice</v>
      </c>
      <c r="F109" s="230"/>
      <c r="G109" s="230"/>
      <c r="H109" s="230"/>
      <c r="L109" s="31"/>
    </row>
    <row r="110" spans="2:12" s="1" customFormat="1" ht="12" customHeight="1">
      <c r="B110" s="31"/>
      <c r="C110" s="26" t="s">
        <v>88</v>
      </c>
      <c r="L110" s="31"/>
    </row>
    <row r="111" spans="2:12" s="1" customFormat="1" ht="16.5" customHeight="1">
      <c r="B111" s="31"/>
      <c r="E111" s="201" t="str">
        <f>E9</f>
        <v>SO- - VRN</v>
      </c>
      <c r="F111" s="228"/>
      <c r="G111" s="228"/>
      <c r="H111" s="228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27. 11. 2023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 xml:space="preserve"> </v>
      </c>
      <c r="I115" s="26" t="s">
        <v>29</v>
      </c>
      <c r="J115" s="29" t="str">
        <f>E21</f>
        <v xml:space="preserve"> </v>
      </c>
      <c r="L115" s="31"/>
    </row>
    <row r="116" spans="2:65" s="1" customFormat="1" ht="15.2" customHeight="1">
      <c r="B116" s="31"/>
      <c r="C116" s="26" t="s">
        <v>27</v>
      </c>
      <c r="F116" s="24" t="str">
        <f>IF(E18="","",E18)</f>
        <v>Vyplň údaj</v>
      </c>
      <c r="I116" s="26" t="s">
        <v>31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1"/>
      <c r="C118" s="112" t="s">
        <v>103</v>
      </c>
      <c r="D118" s="113" t="s">
        <v>58</v>
      </c>
      <c r="E118" s="113" t="s">
        <v>54</v>
      </c>
      <c r="F118" s="113" t="s">
        <v>55</v>
      </c>
      <c r="G118" s="113" t="s">
        <v>104</v>
      </c>
      <c r="H118" s="113" t="s">
        <v>105</v>
      </c>
      <c r="I118" s="113" t="s">
        <v>106</v>
      </c>
      <c r="J118" s="113" t="s">
        <v>92</v>
      </c>
      <c r="K118" s="114" t="s">
        <v>107</v>
      </c>
      <c r="L118" s="111"/>
      <c r="M118" s="58" t="s">
        <v>1</v>
      </c>
      <c r="N118" s="59" t="s">
        <v>37</v>
      </c>
      <c r="O118" s="59" t="s">
        <v>108</v>
      </c>
      <c r="P118" s="59" t="s">
        <v>109</v>
      </c>
      <c r="Q118" s="59" t="s">
        <v>110</v>
      </c>
      <c r="R118" s="59" t="s">
        <v>111</v>
      </c>
      <c r="S118" s="59" t="s">
        <v>112</v>
      </c>
      <c r="T118" s="60" t="s">
        <v>113</v>
      </c>
    </row>
    <row r="119" spans="2:65" s="1" customFormat="1" ht="22.9" customHeight="1">
      <c r="B119" s="31"/>
      <c r="C119" s="63" t="s">
        <v>114</v>
      </c>
      <c r="J119" s="115">
        <f>BK119</f>
        <v>0</v>
      </c>
      <c r="L119" s="31"/>
      <c r="M119" s="61"/>
      <c r="N119" s="52"/>
      <c r="O119" s="52"/>
      <c r="P119" s="116">
        <f>P120</f>
        <v>0</v>
      </c>
      <c r="Q119" s="52"/>
      <c r="R119" s="116">
        <f>R120</f>
        <v>0</v>
      </c>
      <c r="S119" s="52"/>
      <c r="T119" s="117">
        <f>T120</f>
        <v>0</v>
      </c>
      <c r="AT119" s="16" t="s">
        <v>72</v>
      </c>
      <c r="AU119" s="16" t="s">
        <v>94</v>
      </c>
      <c r="BK119" s="118">
        <f>BK120</f>
        <v>0</v>
      </c>
    </row>
    <row r="120" spans="2:65" s="11" customFormat="1" ht="25.9" customHeight="1">
      <c r="B120" s="119"/>
      <c r="D120" s="120" t="s">
        <v>72</v>
      </c>
      <c r="E120" s="121" t="s">
        <v>85</v>
      </c>
      <c r="F120" s="121" t="s">
        <v>405</v>
      </c>
      <c r="I120" s="122"/>
      <c r="J120" s="123">
        <f>BK120</f>
        <v>0</v>
      </c>
      <c r="L120" s="119"/>
      <c r="M120" s="124"/>
      <c r="P120" s="125">
        <f>P121+P148</f>
        <v>0</v>
      </c>
      <c r="R120" s="125">
        <f>R121+R148</f>
        <v>0</v>
      </c>
      <c r="T120" s="126">
        <f>T121+T148</f>
        <v>0</v>
      </c>
      <c r="AR120" s="120" t="s">
        <v>144</v>
      </c>
      <c r="AT120" s="127" t="s">
        <v>72</v>
      </c>
      <c r="AU120" s="127" t="s">
        <v>73</v>
      </c>
      <c r="AY120" s="120" t="s">
        <v>117</v>
      </c>
      <c r="BK120" s="128">
        <f>BK121+BK148</f>
        <v>0</v>
      </c>
    </row>
    <row r="121" spans="2:65" s="11" customFormat="1" ht="22.9" customHeight="1">
      <c r="B121" s="119"/>
      <c r="D121" s="120" t="s">
        <v>72</v>
      </c>
      <c r="E121" s="129" t="s">
        <v>406</v>
      </c>
      <c r="F121" s="129" t="s">
        <v>407</v>
      </c>
      <c r="I121" s="122"/>
      <c r="J121" s="130">
        <f>BK121</f>
        <v>0</v>
      </c>
      <c r="L121" s="119"/>
      <c r="M121" s="124"/>
      <c r="P121" s="125">
        <f>SUM(P122:P147)</f>
        <v>0</v>
      </c>
      <c r="R121" s="125">
        <f>SUM(R122:R147)</f>
        <v>0</v>
      </c>
      <c r="T121" s="126">
        <f>SUM(T122:T147)</f>
        <v>0</v>
      </c>
      <c r="AR121" s="120" t="s">
        <v>144</v>
      </c>
      <c r="AT121" s="127" t="s">
        <v>72</v>
      </c>
      <c r="AU121" s="127" t="s">
        <v>81</v>
      </c>
      <c r="AY121" s="120" t="s">
        <v>117</v>
      </c>
      <c r="BK121" s="128">
        <f>SUM(BK122:BK147)</f>
        <v>0</v>
      </c>
    </row>
    <row r="122" spans="2:65" s="1" customFormat="1" ht="16.5" customHeight="1">
      <c r="B122" s="131"/>
      <c r="C122" s="132" t="s">
        <v>81</v>
      </c>
      <c r="D122" s="132" t="s">
        <v>119</v>
      </c>
      <c r="E122" s="133" t="s">
        <v>408</v>
      </c>
      <c r="F122" s="134" t="s">
        <v>409</v>
      </c>
      <c r="G122" s="135" t="s">
        <v>410</v>
      </c>
      <c r="H122" s="136">
        <v>1</v>
      </c>
      <c r="I122" s="137"/>
      <c r="J122" s="138">
        <f>ROUND(I122*H122,2)</f>
        <v>0</v>
      </c>
      <c r="K122" s="134" t="s">
        <v>123</v>
      </c>
      <c r="L122" s="31"/>
      <c r="M122" s="139" t="s">
        <v>1</v>
      </c>
      <c r="N122" s="140" t="s">
        <v>38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411</v>
      </c>
      <c r="AT122" s="143" t="s">
        <v>119</v>
      </c>
      <c r="AU122" s="143" t="s">
        <v>83</v>
      </c>
      <c r="AY122" s="16" t="s">
        <v>117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81</v>
      </c>
      <c r="BK122" s="144">
        <f>ROUND(I122*H122,2)</f>
        <v>0</v>
      </c>
      <c r="BL122" s="16" t="s">
        <v>411</v>
      </c>
      <c r="BM122" s="143" t="s">
        <v>412</v>
      </c>
    </row>
    <row r="123" spans="2:65" s="14" customFormat="1" ht="33.75">
      <c r="B123" s="175"/>
      <c r="D123" s="146" t="s">
        <v>126</v>
      </c>
      <c r="E123" s="176" t="s">
        <v>1</v>
      </c>
      <c r="F123" s="177" t="s">
        <v>413</v>
      </c>
      <c r="H123" s="176" t="s">
        <v>1</v>
      </c>
      <c r="I123" s="178"/>
      <c r="L123" s="175"/>
      <c r="M123" s="179"/>
      <c r="T123" s="180"/>
      <c r="AT123" s="176" t="s">
        <v>126</v>
      </c>
      <c r="AU123" s="176" t="s">
        <v>83</v>
      </c>
      <c r="AV123" s="14" t="s">
        <v>81</v>
      </c>
      <c r="AW123" s="14" t="s">
        <v>30</v>
      </c>
      <c r="AX123" s="14" t="s">
        <v>73</v>
      </c>
      <c r="AY123" s="176" t="s">
        <v>117</v>
      </c>
    </row>
    <row r="124" spans="2:65" s="14" customFormat="1" ht="22.5">
      <c r="B124" s="175"/>
      <c r="D124" s="146" t="s">
        <v>126</v>
      </c>
      <c r="E124" s="176" t="s">
        <v>1</v>
      </c>
      <c r="F124" s="177" t="s">
        <v>414</v>
      </c>
      <c r="H124" s="176" t="s">
        <v>1</v>
      </c>
      <c r="I124" s="178"/>
      <c r="L124" s="175"/>
      <c r="M124" s="179"/>
      <c r="T124" s="180"/>
      <c r="AT124" s="176" t="s">
        <v>126</v>
      </c>
      <c r="AU124" s="176" t="s">
        <v>83</v>
      </c>
      <c r="AV124" s="14" t="s">
        <v>81</v>
      </c>
      <c r="AW124" s="14" t="s">
        <v>30</v>
      </c>
      <c r="AX124" s="14" t="s">
        <v>73</v>
      </c>
      <c r="AY124" s="176" t="s">
        <v>117</v>
      </c>
    </row>
    <row r="125" spans="2:65" s="12" customFormat="1">
      <c r="B125" s="145"/>
      <c r="D125" s="146" t="s">
        <v>126</v>
      </c>
      <c r="E125" s="147" t="s">
        <v>1</v>
      </c>
      <c r="F125" s="148" t="s">
        <v>81</v>
      </c>
      <c r="H125" s="149">
        <v>1</v>
      </c>
      <c r="I125" s="150"/>
      <c r="L125" s="145"/>
      <c r="M125" s="151"/>
      <c r="T125" s="152"/>
      <c r="AT125" s="147" t="s">
        <v>126</v>
      </c>
      <c r="AU125" s="147" t="s">
        <v>83</v>
      </c>
      <c r="AV125" s="12" t="s">
        <v>83</v>
      </c>
      <c r="AW125" s="12" t="s">
        <v>30</v>
      </c>
      <c r="AX125" s="12" t="s">
        <v>81</v>
      </c>
      <c r="AY125" s="147" t="s">
        <v>117</v>
      </c>
    </row>
    <row r="126" spans="2:65" s="1" customFormat="1" ht="16.5" customHeight="1">
      <c r="B126" s="131"/>
      <c r="C126" s="132" t="s">
        <v>83</v>
      </c>
      <c r="D126" s="132" t="s">
        <v>119</v>
      </c>
      <c r="E126" s="133" t="s">
        <v>415</v>
      </c>
      <c r="F126" s="134" t="s">
        <v>416</v>
      </c>
      <c r="G126" s="135" t="s">
        <v>410</v>
      </c>
      <c r="H126" s="136">
        <v>1</v>
      </c>
      <c r="I126" s="137"/>
      <c r="J126" s="138">
        <f>ROUND(I126*H126,2)</f>
        <v>0</v>
      </c>
      <c r="K126" s="134" t="s">
        <v>123</v>
      </c>
      <c r="L126" s="31"/>
      <c r="M126" s="139" t="s">
        <v>1</v>
      </c>
      <c r="N126" s="140" t="s">
        <v>38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411</v>
      </c>
      <c r="AT126" s="143" t="s">
        <v>119</v>
      </c>
      <c r="AU126" s="143" t="s">
        <v>83</v>
      </c>
      <c r="AY126" s="16" t="s">
        <v>117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81</v>
      </c>
      <c r="BK126" s="144">
        <f>ROUND(I126*H126,2)</f>
        <v>0</v>
      </c>
      <c r="BL126" s="16" t="s">
        <v>411</v>
      </c>
      <c r="BM126" s="143" t="s">
        <v>417</v>
      </c>
    </row>
    <row r="127" spans="2:65" s="14" customFormat="1" ht="33.75">
      <c r="B127" s="175"/>
      <c r="D127" s="146" t="s">
        <v>126</v>
      </c>
      <c r="E127" s="176" t="s">
        <v>1</v>
      </c>
      <c r="F127" s="177" t="s">
        <v>418</v>
      </c>
      <c r="H127" s="176" t="s">
        <v>1</v>
      </c>
      <c r="I127" s="178"/>
      <c r="L127" s="175"/>
      <c r="M127" s="179"/>
      <c r="T127" s="180"/>
      <c r="AT127" s="176" t="s">
        <v>126</v>
      </c>
      <c r="AU127" s="176" t="s">
        <v>83</v>
      </c>
      <c r="AV127" s="14" t="s">
        <v>81</v>
      </c>
      <c r="AW127" s="14" t="s">
        <v>30</v>
      </c>
      <c r="AX127" s="14" t="s">
        <v>73</v>
      </c>
      <c r="AY127" s="176" t="s">
        <v>117</v>
      </c>
    </row>
    <row r="128" spans="2:65" s="14" customFormat="1" ht="33.75">
      <c r="B128" s="175"/>
      <c r="D128" s="146" t="s">
        <v>126</v>
      </c>
      <c r="E128" s="176" t="s">
        <v>1</v>
      </c>
      <c r="F128" s="177" t="s">
        <v>419</v>
      </c>
      <c r="H128" s="176" t="s">
        <v>1</v>
      </c>
      <c r="I128" s="178"/>
      <c r="L128" s="175"/>
      <c r="M128" s="179"/>
      <c r="T128" s="180"/>
      <c r="AT128" s="176" t="s">
        <v>126</v>
      </c>
      <c r="AU128" s="176" t="s">
        <v>83</v>
      </c>
      <c r="AV128" s="14" t="s">
        <v>81</v>
      </c>
      <c r="AW128" s="14" t="s">
        <v>30</v>
      </c>
      <c r="AX128" s="14" t="s">
        <v>73</v>
      </c>
      <c r="AY128" s="176" t="s">
        <v>117</v>
      </c>
    </row>
    <row r="129" spans="2:65" s="14" customFormat="1">
      <c r="B129" s="175"/>
      <c r="D129" s="146" t="s">
        <v>126</v>
      </c>
      <c r="E129" s="176" t="s">
        <v>1</v>
      </c>
      <c r="F129" s="177" t="s">
        <v>420</v>
      </c>
      <c r="H129" s="176" t="s">
        <v>1</v>
      </c>
      <c r="I129" s="178"/>
      <c r="L129" s="175"/>
      <c r="M129" s="179"/>
      <c r="T129" s="180"/>
      <c r="AT129" s="176" t="s">
        <v>126</v>
      </c>
      <c r="AU129" s="176" t="s">
        <v>83</v>
      </c>
      <c r="AV129" s="14" t="s">
        <v>81</v>
      </c>
      <c r="AW129" s="14" t="s">
        <v>30</v>
      </c>
      <c r="AX129" s="14" t="s">
        <v>73</v>
      </c>
      <c r="AY129" s="176" t="s">
        <v>117</v>
      </c>
    </row>
    <row r="130" spans="2:65" s="12" customFormat="1">
      <c r="B130" s="145"/>
      <c r="D130" s="146" t="s">
        <v>126</v>
      </c>
      <c r="E130" s="147" t="s">
        <v>1</v>
      </c>
      <c r="F130" s="148" t="s">
        <v>81</v>
      </c>
      <c r="H130" s="149">
        <v>1</v>
      </c>
      <c r="I130" s="150"/>
      <c r="L130" s="145"/>
      <c r="M130" s="151"/>
      <c r="T130" s="152"/>
      <c r="AT130" s="147" t="s">
        <v>126</v>
      </c>
      <c r="AU130" s="147" t="s">
        <v>83</v>
      </c>
      <c r="AV130" s="12" t="s">
        <v>83</v>
      </c>
      <c r="AW130" s="12" t="s">
        <v>30</v>
      </c>
      <c r="AX130" s="12" t="s">
        <v>81</v>
      </c>
      <c r="AY130" s="147" t="s">
        <v>117</v>
      </c>
    </row>
    <row r="131" spans="2:65" s="1" customFormat="1" ht="16.5" customHeight="1">
      <c r="B131" s="131"/>
      <c r="C131" s="132" t="s">
        <v>134</v>
      </c>
      <c r="D131" s="132" t="s">
        <v>119</v>
      </c>
      <c r="E131" s="133" t="s">
        <v>421</v>
      </c>
      <c r="F131" s="134" t="s">
        <v>422</v>
      </c>
      <c r="G131" s="135" t="s">
        <v>410</v>
      </c>
      <c r="H131" s="136">
        <v>1</v>
      </c>
      <c r="I131" s="137"/>
      <c r="J131" s="138">
        <f>ROUND(I131*H131,2)</f>
        <v>0</v>
      </c>
      <c r="K131" s="134" t="s">
        <v>123</v>
      </c>
      <c r="L131" s="31"/>
      <c r="M131" s="139" t="s">
        <v>1</v>
      </c>
      <c r="N131" s="140" t="s">
        <v>38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411</v>
      </c>
      <c r="AT131" s="143" t="s">
        <v>119</v>
      </c>
      <c r="AU131" s="143" t="s">
        <v>83</v>
      </c>
      <c r="AY131" s="16" t="s">
        <v>117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81</v>
      </c>
      <c r="BK131" s="144">
        <f>ROUND(I131*H131,2)</f>
        <v>0</v>
      </c>
      <c r="BL131" s="16" t="s">
        <v>411</v>
      </c>
      <c r="BM131" s="143" t="s">
        <v>423</v>
      </c>
    </row>
    <row r="132" spans="2:65" s="14" customFormat="1" ht="33.75">
      <c r="B132" s="175"/>
      <c r="D132" s="146" t="s">
        <v>126</v>
      </c>
      <c r="E132" s="176" t="s">
        <v>1</v>
      </c>
      <c r="F132" s="177" t="s">
        <v>424</v>
      </c>
      <c r="H132" s="176" t="s">
        <v>1</v>
      </c>
      <c r="I132" s="178"/>
      <c r="L132" s="175"/>
      <c r="M132" s="179"/>
      <c r="T132" s="180"/>
      <c r="AT132" s="176" t="s">
        <v>126</v>
      </c>
      <c r="AU132" s="176" t="s">
        <v>83</v>
      </c>
      <c r="AV132" s="14" t="s">
        <v>81</v>
      </c>
      <c r="AW132" s="14" t="s">
        <v>30</v>
      </c>
      <c r="AX132" s="14" t="s">
        <v>73</v>
      </c>
      <c r="AY132" s="176" t="s">
        <v>117</v>
      </c>
    </row>
    <row r="133" spans="2:65" s="14" customFormat="1" ht="22.5">
      <c r="B133" s="175"/>
      <c r="D133" s="146" t="s">
        <v>126</v>
      </c>
      <c r="E133" s="176" t="s">
        <v>1</v>
      </c>
      <c r="F133" s="177" t="s">
        <v>425</v>
      </c>
      <c r="H133" s="176" t="s">
        <v>1</v>
      </c>
      <c r="I133" s="178"/>
      <c r="L133" s="175"/>
      <c r="M133" s="179"/>
      <c r="T133" s="180"/>
      <c r="AT133" s="176" t="s">
        <v>126</v>
      </c>
      <c r="AU133" s="176" t="s">
        <v>83</v>
      </c>
      <c r="AV133" s="14" t="s">
        <v>81</v>
      </c>
      <c r="AW133" s="14" t="s">
        <v>30</v>
      </c>
      <c r="AX133" s="14" t="s">
        <v>73</v>
      </c>
      <c r="AY133" s="176" t="s">
        <v>117</v>
      </c>
    </row>
    <row r="134" spans="2:65" s="12" customFormat="1">
      <c r="B134" s="145"/>
      <c r="D134" s="146" t="s">
        <v>126</v>
      </c>
      <c r="E134" s="147" t="s">
        <v>1</v>
      </c>
      <c r="F134" s="148" t="s">
        <v>81</v>
      </c>
      <c r="H134" s="149">
        <v>1</v>
      </c>
      <c r="I134" s="150"/>
      <c r="L134" s="145"/>
      <c r="M134" s="151"/>
      <c r="T134" s="152"/>
      <c r="AT134" s="147" t="s">
        <v>126</v>
      </c>
      <c r="AU134" s="147" t="s">
        <v>83</v>
      </c>
      <c r="AV134" s="12" t="s">
        <v>83</v>
      </c>
      <c r="AW134" s="12" t="s">
        <v>30</v>
      </c>
      <c r="AX134" s="12" t="s">
        <v>81</v>
      </c>
      <c r="AY134" s="147" t="s">
        <v>117</v>
      </c>
    </row>
    <row r="135" spans="2:65" s="1" customFormat="1" ht="16.5" customHeight="1">
      <c r="B135" s="131"/>
      <c r="C135" s="132" t="s">
        <v>124</v>
      </c>
      <c r="D135" s="132" t="s">
        <v>119</v>
      </c>
      <c r="E135" s="133" t="s">
        <v>426</v>
      </c>
      <c r="F135" s="134" t="s">
        <v>427</v>
      </c>
      <c r="G135" s="135" t="s">
        <v>410</v>
      </c>
      <c r="H135" s="136">
        <v>1</v>
      </c>
      <c r="I135" s="137"/>
      <c r="J135" s="138">
        <f>ROUND(I135*H135,2)</f>
        <v>0</v>
      </c>
      <c r="K135" s="134" t="s">
        <v>123</v>
      </c>
      <c r="L135" s="31"/>
      <c r="M135" s="139" t="s">
        <v>1</v>
      </c>
      <c r="N135" s="140" t="s">
        <v>38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411</v>
      </c>
      <c r="AT135" s="143" t="s">
        <v>119</v>
      </c>
      <c r="AU135" s="143" t="s">
        <v>83</v>
      </c>
      <c r="AY135" s="16" t="s">
        <v>117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81</v>
      </c>
      <c r="BK135" s="144">
        <f>ROUND(I135*H135,2)</f>
        <v>0</v>
      </c>
      <c r="BL135" s="16" t="s">
        <v>411</v>
      </c>
      <c r="BM135" s="143" t="s">
        <v>428</v>
      </c>
    </row>
    <row r="136" spans="2:65" s="14" customFormat="1" ht="33.75">
      <c r="B136" s="175"/>
      <c r="D136" s="146" t="s">
        <v>126</v>
      </c>
      <c r="E136" s="176" t="s">
        <v>1</v>
      </c>
      <c r="F136" s="177" t="s">
        <v>429</v>
      </c>
      <c r="H136" s="176" t="s">
        <v>1</v>
      </c>
      <c r="I136" s="178"/>
      <c r="L136" s="175"/>
      <c r="M136" s="179"/>
      <c r="T136" s="180"/>
      <c r="AT136" s="176" t="s">
        <v>126</v>
      </c>
      <c r="AU136" s="176" t="s">
        <v>83</v>
      </c>
      <c r="AV136" s="14" t="s">
        <v>81</v>
      </c>
      <c r="AW136" s="14" t="s">
        <v>30</v>
      </c>
      <c r="AX136" s="14" t="s">
        <v>73</v>
      </c>
      <c r="AY136" s="176" t="s">
        <v>117</v>
      </c>
    </row>
    <row r="137" spans="2:65" s="14" customFormat="1" ht="22.5">
      <c r="B137" s="175"/>
      <c r="D137" s="146" t="s">
        <v>126</v>
      </c>
      <c r="E137" s="176" t="s">
        <v>1</v>
      </c>
      <c r="F137" s="177" t="s">
        <v>430</v>
      </c>
      <c r="H137" s="176" t="s">
        <v>1</v>
      </c>
      <c r="I137" s="178"/>
      <c r="L137" s="175"/>
      <c r="M137" s="179"/>
      <c r="T137" s="180"/>
      <c r="AT137" s="176" t="s">
        <v>126</v>
      </c>
      <c r="AU137" s="176" t="s">
        <v>83</v>
      </c>
      <c r="AV137" s="14" t="s">
        <v>81</v>
      </c>
      <c r="AW137" s="14" t="s">
        <v>30</v>
      </c>
      <c r="AX137" s="14" t="s">
        <v>73</v>
      </c>
      <c r="AY137" s="176" t="s">
        <v>117</v>
      </c>
    </row>
    <row r="138" spans="2:65" s="14" customFormat="1" ht="22.5">
      <c r="B138" s="175"/>
      <c r="D138" s="146" t="s">
        <v>126</v>
      </c>
      <c r="E138" s="176" t="s">
        <v>1</v>
      </c>
      <c r="F138" s="177" t="s">
        <v>431</v>
      </c>
      <c r="H138" s="176" t="s">
        <v>1</v>
      </c>
      <c r="I138" s="178"/>
      <c r="L138" s="175"/>
      <c r="M138" s="179"/>
      <c r="T138" s="180"/>
      <c r="AT138" s="176" t="s">
        <v>126</v>
      </c>
      <c r="AU138" s="176" t="s">
        <v>83</v>
      </c>
      <c r="AV138" s="14" t="s">
        <v>81</v>
      </c>
      <c r="AW138" s="14" t="s">
        <v>30</v>
      </c>
      <c r="AX138" s="14" t="s">
        <v>73</v>
      </c>
      <c r="AY138" s="176" t="s">
        <v>117</v>
      </c>
    </row>
    <row r="139" spans="2:65" s="12" customFormat="1">
      <c r="B139" s="145"/>
      <c r="D139" s="146" t="s">
        <v>126</v>
      </c>
      <c r="E139" s="147" t="s">
        <v>1</v>
      </c>
      <c r="F139" s="148" t="s">
        <v>81</v>
      </c>
      <c r="H139" s="149">
        <v>1</v>
      </c>
      <c r="I139" s="150"/>
      <c r="L139" s="145"/>
      <c r="M139" s="151"/>
      <c r="T139" s="152"/>
      <c r="AT139" s="147" t="s">
        <v>126</v>
      </c>
      <c r="AU139" s="147" t="s">
        <v>83</v>
      </c>
      <c r="AV139" s="12" t="s">
        <v>83</v>
      </c>
      <c r="AW139" s="12" t="s">
        <v>30</v>
      </c>
      <c r="AX139" s="12" t="s">
        <v>81</v>
      </c>
      <c r="AY139" s="147" t="s">
        <v>117</v>
      </c>
    </row>
    <row r="140" spans="2:65" s="1" customFormat="1" ht="16.5" customHeight="1">
      <c r="B140" s="131"/>
      <c r="C140" s="132" t="s">
        <v>144</v>
      </c>
      <c r="D140" s="132" t="s">
        <v>119</v>
      </c>
      <c r="E140" s="133" t="s">
        <v>432</v>
      </c>
      <c r="F140" s="134" t="s">
        <v>433</v>
      </c>
      <c r="G140" s="135" t="s">
        <v>410</v>
      </c>
      <c r="H140" s="136">
        <v>1</v>
      </c>
      <c r="I140" s="137"/>
      <c r="J140" s="138">
        <f>ROUND(I140*H140,2)</f>
        <v>0</v>
      </c>
      <c r="K140" s="134" t="s">
        <v>123</v>
      </c>
      <c r="L140" s="31"/>
      <c r="M140" s="139" t="s">
        <v>1</v>
      </c>
      <c r="N140" s="140" t="s">
        <v>38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411</v>
      </c>
      <c r="AT140" s="143" t="s">
        <v>119</v>
      </c>
      <c r="AU140" s="143" t="s">
        <v>83</v>
      </c>
      <c r="AY140" s="16" t="s">
        <v>117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81</v>
      </c>
      <c r="BK140" s="144">
        <f>ROUND(I140*H140,2)</f>
        <v>0</v>
      </c>
      <c r="BL140" s="16" t="s">
        <v>411</v>
      </c>
      <c r="BM140" s="143" t="s">
        <v>434</v>
      </c>
    </row>
    <row r="141" spans="2:65" s="14" customFormat="1" ht="22.5">
      <c r="B141" s="175"/>
      <c r="D141" s="146" t="s">
        <v>126</v>
      </c>
      <c r="E141" s="176" t="s">
        <v>1</v>
      </c>
      <c r="F141" s="177" t="s">
        <v>435</v>
      </c>
      <c r="H141" s="176" t="s">
        <v>1</v>
      </c>
      <c r="I141" s="178"/>
      <c r="L141" s="175"/>
      <c r="M141" s="179"/>
      <c r="T141" s="180"/>
      <c r="AT141" s="176" t="s">
        <v>126</v>
      </c>
      <c r="AU141" s="176" t="s">
        <v>83</v>
      </c>
      <c r="AV141" s="14" t="s">
        <v>81</v>
      </c>
      <c r="AW141" s="14" t="s">
        <v>30</v>
      </c>
      <c r="AX141" s="14" t="s">
        <v>73</v>
      </c>
      <c r="AY141" s="176" t="s">
        <v>117</v>
      </c>
    </row>
    <row r="142" spans="2:65" s="14" customFormat="1">
      <c r="B142" s="175"/>
      <c r="D142" s="146" t="s">
        <v>126</v>
      </c>
      <c r="E142" s="176" t="s">
        <v>1</v>
      </c>
      <c r="F142" s="177" t="s">
        <v>436</v>
      </c>
      <c r="H142" s="176" t="s">
        <v>1</v>
      </c>
      <c r="I142" s="178"/>
      <c r="L142" s="175"/>
      <c r="M142" s="179"/>
      <c r="T142" s="180"/>
      <c r="AT142" s="176" t="s">
        <v>126</v>
      </c>
      <c r="AU142" s="176" t="s">
        <v>83</v>
      </c>
      <c r="AV142" s="14" t="s">
        <v>81</v>
      </c>
      <c r="AW142" s="14" t="s">
        <v>30</v>
      </c>
      <c r="AX142" s="14" t="s">
        <v>73</v>
      </c>
      <c r="AY142" s="176" t="s">
        <v>117</v>
      </c>
    </row>
    <row r="143" spans="2:65" s="14" customFormat="1" ht="22.5">
      <c r="B143" s="175"/>
      <c r="D143" s="146" t="s">
        <v>126</v>
      </c>
      <c r="E143" s="176" t="s">
        <v>1</v>
      </c>
      <c r="F143" s="177" t="s">
        <v>437</v>
      </c>
      <c r="H143" s="176" t="s">
        <v>1</v>
      </c>
      <c r="I143" s="178"/>
      <c r="L143" s="175"/>
      <c r="M143" s="179"/>
      <c r="T143" s="180"/>
      <c r="AT143" s="176" t="s">
        <v>126</v>
      </c>
      <c r="AU143" s="176" t="s">
        <v>83</v>
      </c>
      <c r="AV143" s="14" t="s">
        <v>81</v>
      </c>
      <c r="AW143" s="14" t="s">
        <v>30</v>
      </c>
      <c r="AX143" s="14" t="s">
        <v>73</v>
      </c>
      <c r="AY143" s="176" t="s">
        <v>117</v>
      </c>
    </row>
    <row r="144" spans="2:65" s="14" customFormat="1" ht="33.75">
      <c r="B144" s="175"/>
      <c r="D144" s="146" t="s">
        <v>126</v>
      </c>
      <c r="E144" s="176" t="s">
        <v>1</v>
      </c>
      <c r="F144" s="177" t="s">
        <v>438</v>
      </c>
      <c r="H144" s="176" t="s">
        <v>1</v>
      </c>
      <c r="I144" s="178"/>
      <c r="L144" s="175"/>
      <c r="M144" s="179"/>
      <c r="T144" s="180"/>
      <c r="AT144" s="176" t="s">
        <v>126</v>
      </c>
      <c r="AU144" s="176" t="s">
        <v>83</v>
      </c>
      <c r="AV144" s="14" t="s">
        <v>81</v>
      </c>
      <c r="AW144" s="14" t="s">
        <v>30</v>
      </c>
      <c r="AX144" s="14" t="s">
        <v>73</v>
      </c>
      <c r="AY144" s="176" t="s">
        <v>117</v>
      </c>
    </row>
    <row r="145" spans="2:65" s="14" customFormat="1" ht="33.75">
      <c r="B145" s="175"/>
      <c r="D145" s="146" t="s">
        <v>126</v>
      </c>
      <c r="E145" s="176" t="s">
        <v>1</v>
      </c>
      <c r="F145" s="177" t="s">
        <v>439</v>
      </c>
      <c r="H145" s="176" t="s">
        <v>1</v>
      </c>
      <c r="I145" s="178"/>
      <c r="L145" s="175"/>
      <c r="M145" s="179"/>
      <c r="T145" s="180"/>
      <c r="AT145" s="176" t="s">
        <v>126</v>
      </c>
      <c r="AU145" s="176" t="s">
        <v>83</v>
      </c>
      <c r="AV145" s="14" t="s">
        <v>81</v>
      </c>
      <c r="AW145" s="14" t="s">
        <v>30</v>
      </c>
      <c r="AX145" s="14" t="s">
        <v>73</v>
      </c>
      <c r="AY145" s="176" t="s">
        <v>117</v>
      </c>
    </row>
    <row r="146" spans="2:65" s="14" customFormat="1" ht="22.5">
      <c r="B146" s="175"/>
      <c r="D146" s="146" t="s">
        <v>126</v>
      </c>
      <c r="E146" s="176" t="s">
        <v>1</v>
      </c>
      <c r="F146" s="177" t="s">
        <v>440</v>
      </c>
      <c r="H146" s="176" t="s">
        <v>1</v>
      </c>
      <c r="I146" s="178"/>
      <c r="L146" s="175"/>
      <c r="M146" s="179"/>
      <c r="T146" s="180"/>
      <c r="AT146" s="176" t="s">
        <v>126</v>
      </c>
      <c r="AU146" s="176" t="s">
        <v>83</v>
      </c>
      <c r="AV146" s="14" t="s">
        <v>81</v>
      </c>
      <c r="AW146" s="14" t="s">
        <v>30</v>
      </c>
      <c r="AX146" s="14" t="s">
        <v>73</v>
      </c>
      <c r="AY146" s="176" t="s">
        <v>117</v>
      </c>
    </row>
    <row r="147" spans="2:65" s="12" customFormat="1">
      <c r="B147" s="145"/>
      <c r="D147" s="146" t="s">
        <v>126</v>
      </c>
      <c r="E147" s="147" t="s">
        <v>1</v>
      </c>
      <c r="F147" s="148" t="s">
        <v>81</v>
      </c>
      <c r="H147" s="149">
        <v>1</v>
      </c>
      <c r="I147" s="150"/>
      <c r="L147" s="145"/>
      <c r="M147" s="151"/>
      <c r="T147" s="152"/>
      <c r="AT147" s="147" t="s">
        <v>126</v>
      </c>
      <c r="AU147" s="147" t="s">
        <v>83</v>
      </c>
      <c r="AV147" s="12" t="s">
        <v>83</v>
      </c>
      <c r="AW147" s="12" t="s">
        <v>30</v>
      </c>
      <c r="AX147" s="12" t="s">
        <v>81</v>
      </c>
      <c r="AY147" s="147" t="s">
        <v>117</v>
      </c>
    </row>
    <row r="148" spans="2:65" s="11" customFormat="1" ht="22.9" customHeight="1">
      <c r="B148" s="119"/>
      <c r="D148" s="120" t="s">
        <v>72</v>
      </c>
      <c r="E148" s="129" t="s">
        <v>441</v>
      </c>
      <c r="F148" s="129" t="s">
        <v>442</v>
      </c>
      <c r="I148" s="122"/>
      <c r="J148" s="130">
        <f>BK148</f>
        <v>0</v>
      </c>
      <c r="L148" s="119"/>
      <c r="M148" s="124"/>
      <c r="P148" s="125">
        <f>SUM(P149:P178)</f>
        <v>0</v>
      </c>
      <c r="R148" s="125">
        <f>SUM(R149:R178)</f>
        <v>0</v>
      </c>
      <c r="T148" s="126">
        <f>SUM(T149:T178)</f>
        <v>0</v>
      </c>
      <c r="AR148" s="120" t="s">
        <v>144</v>
      </c>
      <c r="AT148" s="127" t="s">
        <v>72</v>
      </c>
      <c r="AU148" s="127" t="s">
        <v>81</v>
      </c>
      <c r="AY148" s="120" t="s">
        <v>117</v>
      </c>
      <c r="BK148" s="128">
        <f>SUM(BK149:BK178)</f>
        <v>0</v>
      </c>
    </row>
    <row r="149" spans="2:65" s="1" customFormat="1" ht="16.5" customHeight="1">
      <c r="B149" s="131"/>
      <c r="C149" s="132" t="s">
        <v>149</v>
      </c>
      <c r="D149" s="132" t="s">
        <v>119</v>
      </c>
      <c r="E149" s="133" t="s">
        <v>443</v>
      </c>
      <c r="F149" s="134" t="s">
        <v>444</v>
      </c>
      <c r="G149" s="135" t="s">
        <v>410</v>
      </c>
      <c r="H149" s="136">
        <v>1</v>
      </c>
      <c r="I149" s="137"/>
      <c r="J149" s="138">
        <f>ROUND(I149*H149,2)</f>
        <v>0</v>
      </c>
      <c r="K149" s="134" t="s">
        <v>123</v>
      </c>
      <c r="L149" s="31"/>
      <c r="M149" s="139" t="s">
        <v>1</v>
      </c>
      <c r="N149" s="140" t="s">
        <v>38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411</v>
      </c>
      <c r="AT149" s="143" t="s">
        <v>119</v>
      </c>
      <c r="AU149" s="143" t="s">
        <v>83</v>
      </c>
      <c r="AY149" s="16" t="s">
        <v>117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81</v>
      </c>
      <c r="BK149" s="144">
        <f>ROUND(I149*H149,2)</f>
        <v>0</v>
      </c>
      <c r="BL149" s="16" t="s">
        <v>411</v>
      </c>
      <c r="BM149" s="143" t="s">
        <v>445</v>
      </c>
    </row>
    <row r="150" spans="2:65" s="14" customFormat="1" ht="33.75">
      <c r="B150" s="175"/>
      <c r="D150" s="146" t="s">
        <v>126</v>
      </c>
      <c r="E150" s="176" t="s">
        <v>1</v>
      </c>
      <c r="F150" s="177" t="s">
        <v>446</v>
      </c>
      <c r="H150" s="176" t="s">
        <v>1</v>
      </c>
      <c r="I150" s="178"/>
      <c r="L150" s="175"/>
      <c r="M150" s="179"/>
      <c r="T150" s="180"/>
      <c r="AT150" s="176" t="s">
        <v>126</v>
      </c>
      <c r="AU150" s="176" t="s">
        <v>83</v>
      </c>
      <c r="AV150" s="14" t="s">
        <v>81</v>
      </c>
      <c r="AW150" s="14" t="s">
        <v>30</v>
      </c>
      <c r="AX150" s="14" t="s">
        <v>73</v>
      </c>
      <c r="AY150" s="176" t="s">
        <v>117</v>
      </c>
    </row>
    <row r="151" spans="2:65" s="14" customFormat="1" ht="33.75">
      <c r="B151" s="175"/>
      <c r="D151" s="146" t="s">
        <v>126</v>
      </c>
      <c r="E151" s="176" t="s">
        <v>1</v>
      </c>
      <c r="F151" s="177" t="s">
        <v>447</v>
      </c>
      <c r="H151" s="176" t="s">
        <v>1</v>
      </c>
      <c r="I151" s="178"/>
      <c r="L151" s="175"/>
      <c r="M151" s="179"/>
      <c r="T151" s="180"/>
      <c r="AT151" s="176" t="s">
        <v>126</v>
      </c>
      <c r="AU151" s="176" t="s">
        <v>83</v>
      </c>
      <c r="AV151" s="14" t="s">
        <v>81</v>
      </c>
      <c r="AW151" s="14" t="s">
        <v>30</v>
      </c>
      <c r="AX151" s="14" t="s">
        <v>73</v>
      </c>
      <c r="AY151" s="176" t="s">
        <v>117</v>
      </c>
    </row>
    <row r="152" spans="2:65" s="12" customFormat="1">
      <c r="B152" s="145"/>
      <c r="D152" s="146" t="s">
        <v>126</v>
      </c>
      <c r="E152" s="147" t="s">
        <v>1</v>
      </c>
      <c r="F152" s="148" t="s">
        <v>81</v>
      </c>
      <c r="H152" s="149">
        <v>1</v>
      </c>
      <c r="I152" s="150"/>
      <c r="L152" s="145"/>
      <c r="M152" s="151"/>
      <c r="T152" s="152"/>
      <c r="AT152" s="147" t="s">
        <v>126</v>
      </c>
      <c r="AU152" s="147" t="s">
        <v>83</v>
      </c>
      <c r="AV152" s="12" t="s">
        <v>83</v>
      </c>
      <c r="AW152" s="12" t="s">
        <v>30</v>
      </c>
      <c r="AX152" s="12" t="s">
        <v>81</v>
      </c>
      <c r="AY152" s="147" t="s">
        <v>117</v>
      </c>
    </row>
    <row r="153" spans="2:65" s="1" customFormat="1" ht="16.5" customHeight="1">
      <c r="B153" s="131"/>
      <c r="C153" s="132" t="s">
        <v>154</v>
      </c>
      <c r="D153" s="132" t="s">
        <v>119</v>
      </c>
      <c r="E153" s="133" t="s">
        <v>448</v>
      </c>
      <c r="F153" s="134" t="s">
        <v>449</v>
      </c>
      <c r="G153" s="135" t="s">
        <v>410</v>
      </c>
      <c r="H153" s="136">
        <v>1</v>
      </c>
      <c r="I153" s="137"/>
      <c r="J153" s="138">
        <f>ROUND(I153*H153,2)</f>
        <v>0</v>
      </c>
      <c r="K153" s="134" t="s">
        <v>123</v>
      </c>
      <c r="L153" s="31"/>
      <c r="M153" s="139" t="s">
        <v>1</v>
      </c>
      <c r="N153" s="140" t="s">
        <v>38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411</v>
      </c>
      <c r="AT153" s="143" t="s">
        <v>119</v>
      </c>
      <c r="AU153" s="143" t="s">
        <v>83</v>
      </c>
      <c r="AY153" s="16" t="s">
        <v>117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81</v>
      </c>
      <c r="BK153" s="144">
        <f>ROUND(I153*H153,2)</f>
        <v>0</v>
      </c>
      <c r="BL153" s="16" t="s">
        <v>411</v>
      </c>
      <c r="BM153" s="143" t="s">
        <v>450</v>
      </c>
    </row>
    <row r="154" spans="2:65" s="14" customFormat="1">
      <c r="B154" s="175"/>
      <c r="D154" s="146" t="s">
        <v>126</v>
      </c>
      <c r="E154" s="176" t="s">
        <v>1</v>
      </c>
      <c r="F154" s="177" t="s">
        <v>451</v>
      </c>
      <c r="H154" s="176" t="s">
        <v>1</v>
      </c>
      <c r="I154" s="178"/>
      <c r="L154" s="175"/>
      <c r="M154" s="179"/>
      <c r="T154" s="180"/>
      <c r="AT154" s="176" t="s">
        <v>126</v>
      </c>
      <c r="AU154" s="176" t="s">
        <v>83</v>
      </c>
      <c r="AV154" s="14" t="s">
        <v>81</v>
      </c>
      <c r="AW154" s="14" t="s">
        <v>30</v>
      </c>
      <c r="AX154" s="14" t="s">
        <v>73</v>
      </c>
      <c r="AY154" s="176" t="s">
        <v>117</v>
      </c>
    </row>
    <row r="155" spans="2:65" s="14" customFormat="1" ht="33.75">
      <c r="B155" s="175"/>
      <c r="D155" s="146" t="s">
        <v>126</v>
      </c>
      <c r="E155" s="176" t="s">
        <v>1</v>
      </c>
      <c r="F155" s="177" t="s">
        <v>452</v>
      </c>
      <c r="H155" s="176" t="s">
        <v>1</v>
      </c>
      <c r="I155" s="178"/>
      <c r="L155" s="175"/>
      <c r="M155" s="179"/>
      <c r="T155" s="180"/>
      <c r="AT155" s="176" t="s">
        <v>126</v>
      </c>
      <c r="AU155" s="176" t="s">
        <v>83</v>
      </c>
      <c r="AV155" s="14" t="s">
        <v>81</v>
      </c>
      <c r="AW155" s="14" t="s">
        <v>30</v>
      </c>
      <c r="AX155" s="14" t="s">
        <v>73</v>
      </c>
      <c r="AY155" s="176" t="s">
        <v>117</v>
      </c>
    </row>
    <row r="156" spans="2:65" s="12" customFormat="1">
      <c r="B156" s="145"/>
      <c r="D156" s="146" t="s">
        <v>126</v>
      </c>
      <c r="E156" s="147" t="s">
        <v>1</v>
      </c>
      <c r="F156" s="148" t="s">
        <v>81</v>
      </c>
      <c r="H156" s="149">
        <v>1</v>
      </c>
      <c r="I156" s="150"/>
      <c r="L156" s="145"/>
      <c r="M156" s="151"/>
      <c r="T156" s="152"/>
      <c r="AT156" s="147" t="s">
        <v>126</v>
      </c>
      <c r="AU156" s="147" t="s">
        <v>83</v>
      </c>
      <c r="AV156" s="12" t="s">
        <v>83</v>
      </c>
      <c r="AW156" s="12" t="s">
        <v>30</v>
      </c>
      <c r="AX156" s="12" t="s">
        <v>81</v>
      </c>
      <c r="AY156" s="147" t="s">
        <v>117</v>
      </c>
    </row>
    <row r="157" spans="2:65" s="1" customFormat="1" ht="16.5" customHeight="1">
      <c r="B157" s="131"/>
      <c r="C157" s="132" t="s">
        <v>161</v>
      </c>
      <c r="D157" s="132" t="s">
        <v>119</v>
      </c>
      <c r="E157" s="133" t="s">
        <v>453</v>
      </c>
      <c r="F157" s="134" t="s">
        <v>454</v>
      </c>
      <c r="G157" s="135" t="s">
        <v>410</v>
      </c>
      <c r="H157" s="136">
        <v>1</v>
      </c>
      <c r="I157" s="137"/>
      <c r="J157" s="138">
        <f>ROUND(I157*H157,2)</f>
        <v>0</v>
      </c>
      <c r="K157" s="134" t="s">
        <v>123</v>
      </c>
      <c r="L157" s="31"/>
      <c r="M157" s="139" t="s">
        <v>1</v>
      </c>
      <c r="N157" s="140" t="s">
        <v>38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411</v>
      </c>
      <c r="AT157" s="143" t="s">
        <v>119</v>
      </c>
      <c r="AU157" s="143" t="s">
        <v>83</v>
      </c>
      <c r="AY157" s="16" t="s">
        <v>117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81</v>
      </c>
      <c r="BK157" s="144">
        <f>ROUND(I157*H157,2)</f>
        <v>0</v>
      </c>
      <c r="BL157" s="16" t="s">
        <v>411</v>
      </c>
      <c r="BM157" s="143" t="s">
        <v>455</v>
      </c>
    </row>
    <row r="158" spans="2:65" s="14" customFormat="1" ht="22.5">
      <c r="B158" s="175"/>
      <c r="D158" s="146" t="s">
        <v>126</v>
      </c>
      <c r="E158" s="176" t="s">
        <v>1</v>
      </c>
      <c r="F158" s="177" t="s">
        <v>456</v>
      </c>
      <c r="H158" s="176" t="s">
        <v>1</v>
      </c>
      <c r="I158" s="178"/>
      <c r="L158" s="175"/>
      <c r="M158" s="179"/>
      <c r="T158" s="180"/>
      <c r="AT158" s="176" t="s">
        <v>126</v>
      </c>
      <c r="AU158" s="176" t="s">
        <v>83</v>
      </c>
      <c r="AV158" s="14" t="s">
        <v>81</v>
      </c>
      <c r="AW158" s="14" t="s">
        <v>30</v>
      </c>
      <c r="AX158" s="14" t="s">
        <v>73</v>
      </c>
      <c r="AY158" s="176" t="s">
        <v>117</v>
      </c>
    </row>
    <row r="159" spans="2:65" s="12" customFormat="1">
      <c r="B159" s="145"/>
      <c r="D159" s="146" t="s">
        <v>126</v>
      </c>
      <c r="E159" s="147" t="s">
        <v>1</v>
      </c>
      <c r="F159" s="148" t="s">
        <v>81</v>
      </c>
      <c r="H159" s="149">
        <v>1</v>
      </c>
      <c r="I159" s="150"/>
      <c r="L159" s="145"/>
      <c r="M159" s="151"/>
      <c r="T159" s="152"/>
      <c r="AT159" s="147" t="s">
        <v>126</v>
      </c>
      <c r="AU159" s="147" t="s">
        <v>83</v>
      </c>
      <c r="AV159" s="12" t="s">
        <v>83</v>
      </c>
      <c r="AW159" s="12" t="s">
        <v>30</v>
      </c>
      <c r="AX159" s="12" t="s">
        <v>81</v>
      </c>
      <c r="AY159" s="147" t="s">
        <v>117</v>
      </c>
    </row>
    <row r="160" spans="2:65" s="1" customFormat="1" ht="16.5" customHeight="1">
      <c r="B160" s="131"/>
      <c r="C160" s="132" t="s">
        <v>167</v>
      </c>
      <c r="D160" s="132" t="s">
        <v>119</v>
      </c>
      <c r="E160" s="133" t="s">
        <v>457</v>
      </c>
      <c r="F160" s="134" t="s">
        <v>458</v>
      </c>
      <c r="G160" s="135" t="s">
        <v>410</v>
      </c>
      <c r="H160" s="136">
        <v>1</v>
      </c>
      <c r="I160" s="137"/>
      <c r="J160" s="138">
        <f>ROUND(I160*H160,2)</f>
        <v>0</v>
      </c>
      <c r="K160" s="134" t="s">
        <v>123</v>
      </c>
      <c r="L160" s="31"/>
      <c r="M160" s="139" t="s">
        <v>1</v>
      </c>
      <c r="N160" s="140" t="s">
        <v>38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411</v>
      </c>
      <c r="AT160" s="143" t="s">
        <v>119</v>
      </c>
      <c r="AU160" s="143" t="s">
        <v>83</v>
      </c>
      <c r="AY160" s="16" t="s">
        <v>117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81</v>
      </c>
      <c r="BK160" s="144">
        <f>ROUND(I160*H160,2)</f>
        <v>0</v>
      </c>
      <c r="BL160" s="16" t="s">
        <v>411</v>
      </c>
      <c r="BM160" s="143" t="s">
        <v>459</v>
      </c>
    </row>
    <row r="161" spans="2:65" s="14" customFormat="1" ht="33.75">
      <c r="B161" s="175"/>
      <c r="D161" s="146" t="s">
        <v>126</v>
      </c>
      <c r="E161" s="176" t="s">
        <v>1</v>
      </c>
      <c r="F161" s="177" t="s">
        <v>460</v>
      </c>
      <c r="H161" s="176" t="s">
        <v>1</v>
      </c>
      <c r="I161" s="178"/>
      <c r="L161" s="175"/>
      <c r="M161" s="179"/>
      <c r="T161" s="180"/>
      <c r="AT161" s="176" t="s">
        <v>126</v>
      </c>
      <c r="AU161" s="176" t="s">
        <v>83</v>
      </c>
      <c r="AV161" s="14" t="s">
        <v>81</v>
      </c>
      <c r="AW161" s="14" t="s">
        <v>30</v>
      </c>
      <c r="AX161" s="14" t="s">
        <v>73</v>
      </c>
      <c r="AY161" s="176" t="s">
        <v>117</v>
      </c>
    </row>
    <row r="162" spans="2:65" s="14" customFormat="1" ht="33.75">
      <c r="B162" s="175"/>
      <c r="D162" s="146" t="s">
        <v>126</v>
      </c>
      <c r="E162" s="176" t="s">
        <v>1</v>
      </c>
      <c r="F162" s="177" t="s">
        <v>461</v>
      </c>
      <c r="H162" s="176" t="s">
        <v>1</v>
      </c>
      <c r="I162" s="178"/>
      <c r="L162" s="175"/>
      <c r="M162" s="179"/>
      <c r="T162" s="180"/>
      <c r="AT162" s="176" t="s">
        <v>126</v>
      </c>
      <c r="AU162" s="176" t="s">
        <v>83</v>
      </c>
      <c r="AV162" s="14" t="s">
        <v>81</v>
      </c>
      <c r="AW162" s="14" t="s">
        <v>30</v>
      </c>
      <c r="AX162" s="14" t="s">
        <v>73</v>
      </c>
      <c r="AY162" s="176" t="s">
        <v>117</v>
      </c>
    </row>
    <row r="163" spans="2:65" s="12" customFormat="1">
      <c r="B163" s="145"/>
      <c r="D163" s="146" t="s">
        <v>126</v>
      </c>
      <c r="E163" s="147" t="s">
        <v>1</v>
      </c>
      <c r="F163" s="148" t="s">
        <v>81</v>
      </c>
      <c r="H163" s="149">
        <v>1</v>
      </c>
      <c r="I163" s="150"/>
      <c r="L163" s="145"/>
      <c r="M163" s="151"/>
      <c r="T163" s="152"/>
      <c r="AT163" s="147" t="s">
        <v>126</v>
      </c>
      <c r="AU163" s="147" t="s">
        <v>83</v>
      </c>
      <c r="AV163" s="12" t="s">
        <v>83</v>
      </c>
      <c r="AW163" s="12" t="s">
        <v>30</v>
      </c>
      <c r="AX163" s="12" t="s">
        <v>81</v>
      </c>
      <c r="AY163" s="147" t="s">
        <v>117</v>
      </c>
    </row>
    <row r="164" spans="2:65" s="1" customFormat="1" ht="16.5" customHeight="1">
      <c r="B164" s="131"/>
      <c r="C164" s="132" t="s">
        <v>172</v>
      </c>
      <c r="D164" s="132" t="s">
        <v>119</v>
      </c>
      <c r="E164" s="133" t="s">
        <v>462</v>
      </c>
      <c r="F164" s="134" t="s">
        <v>463</v>
      </c>
      <c r="G164" s="135" t="s">
        <v>410</v>
      </c>
      <c r="H164" s="136">
        <v>1</v>
      </c>
      <c r="I164" s="137"/>
      <c r="J164" s="138">
        <f>ROUND(I164*H164,2)</f>
        <v>0</v>
      </c>
      <c r="K164" s="134" t="s">
        <v>123</v>
      </c>
      <c r="L164" s="31"/>
      <c r="M164" s="139" t="s">
        <v>1</v>
      </c>
      <c r="N164" s="140" t="s">
        <v>38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411</v>
      </c>
      <c r="AT164" s="143" t="s">
        <v>119</v>
      </c>
      <c r="AU164" s="143" t="s">
        <v>83</v>
      </c>
      <c r="AY164" s="16" t="s">
        <v>117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81</v>
      </c>
      <c r="BK164" s="144">
        <f>ROUND(I164*H164,2)</f>
        <v>0</v>
      </c>
      <c r="BL164" s="16" t="s">
        <v>411</v>
      </c>
      <c r="BM164" s="143" t="s">
        <v>464</v>
      </c>
    </row>
    <row r="165" spans="2:65" s="14" customFormat="1" ht="33.75">
      <c r="B165" s="175"/>
      <c r="D165" s="146" t="s">
        <v>126</v>
      </c>
      <c r="E165" s="176" t="s">
        <v>1</v>
      </c>
      <c r="F165" s="177" t="s">
        <v>465</v>
      </c>
      <c r="H165" s="176" t="s">
        <v>1</v>
      </c>
      <c r="I165" s="178"/>
      <c r="L165" s="175"/>
      <c r="M165" s="179"/>
      <c r="T165" s="180"/>
      <c r="AT165" s="176" t="s">
        <v>126</v>
      </c>
      <c r="AU165" s="176" t="s">
        <v>83</v>
      </c>
      <c r="AV165" s="14" t="s">
        <v>81</v>
      </c>
      <c r="AW165" s="14" t="s">
        <v>30</v>
      </c>
      <c r="AX165" s="14" t="s">
        <v>73</v>
      </c>
      <c r="AY165" s="176" t="s">
        <v>117</v>
      </c>
    </row>
    <row r="166" spans="2:65" s="14" customFormat="1">
      <c r="B166" s="175"/>
      <c r="D166" s="146" t="s">
        <v>126</v>
      </c>
      <c r="E166" s="176" t="s">
        <v>1</v>
      </c>
      <c r="F166" s="177" t="s">
        <v>466</v>
      </c>
      <c r="H166" s="176" t="s">
        <v>1</v>
      </c>
      <c r="I166" s="178"/>
      <c r="L166" s="175"/>
      <c r="M166" s="179"/>
      <c r="T166" s="180"/>
      <c r="AT166" s="176" t="s">
        <v>126</v>
      </c>
      <c r="AU166" s="176" t="s">
        <v>83</v>
      </c>
      <c r="AV166" s="14" t="s">
        <v>81</v>
      </c>
      <c r="AW166" s="14" t="s">
        <v>30</v>
      </c>
      <c r="AX166" s="14" t="s">
        <v>73</v>
      </c>
      <c r="AY166" s="176" t="s">
        <v>117</v>
      </c>
    </row>
    <row r="167" spans="2:65" s="12" customFormat="1">
      <c r="B167" s="145"/>
      <c r="D167" s="146" t="s">
        <v>126</v>
      </c>
      <c r="E167" s="147" t="s">
        <v>1</v>
      </c>
      <c r="F167" s="148" t="s">
        <v>81</v>
      </c>
      <c r="H167" s="149">
        <v>1</v>
      </c>
      <c r="I167" s="150"/>
      <c r="L167" s="145"/>
      <c r="M167" s="151"/>
      <c r="T167" s="152"/>
      <c r="AT167" s="147" t="s">
        <v>126</v>
      </c>
      <c r="AU167" s="147" t="s">
        <v>83</v>
      </c>
      <c r="AV167" s="12" t="s">
        <v>83</v>
      </c>
      <c r="AW167" s="12" t="s">
        <v>30</v>
      </c>
      <c r="AX167" s="12" t="s">
        <v>81</v>
      </c>
      <c r="AY167" s="147" t="s">
        <v>117</v>
      </c>
    </row>
    <row r="168" spans="2:65" s="1" customFormat="1" ht="16.5" customHeight="1">
      <c r="B168" s="131"/>
      <c r="C168" s="132" t="s">
        <v>177</v>
      </c>
      <c r="D168" s="132" t="s">
        <v>119</v>
      </c>
      <c r="E168" s="133" t="s">
        <v>467</v>
      </c>
      <c r="F168" s="134" t="s">
        <v>468</v>
      </c>
      <c r="G168" s="135" t="s">
        <v>410</v>
      </c>
      <c r="H168" s="136">
        <v>1</v>
      </c>
      <c r="I168" s="137"/>
      <c r="J168" s="138">
        <f>ROUND(I168*H168,2)</f>
        <v>0</v>
      </c>
      <c r="K168" s="134" t="s">
        <v>123</v>
      </c>
      <c r="L168" s="31"/>
      <c r="M168" s="139" t="s">
        <v>1</v>
      </c>
      <c r="N168" s="140" t="s">
        <v>38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411</v>
      </c>
      <c r="AT168" s="143" t="s">
        <v>119</v>
      </c>
      <c r="AU168" s="143" t="s">
        <v>83</v>
      </c>
      <c r="AY168" s="16" t="s">
        <v>117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81</v>
      </c>
      <c r="BK168" s="144">
        <f>ROUND(I168*H168,2)</f>
        <v>0</v>
      </c>
      <c r="BL168" s="16" t="s">
        <v>411</v>
      </c>
      <c r="BM168" s="143" t="s">
        <v>469</v>
      </c>
    </row>
    <row r="169" spans="2:65" s="14" customFormat="1" ht="22.5">
      <c r="B169" s="175"/>
      <c r="D169" s="146" t="s">
        <v>126</v>
      </c>
      <c r="E169" s="176" t="s">
        <v>1</v>
      </c>
      <c r="F169" s="177" t="s">
        <v>470</v>
      </c>
      <c r="H169" s="176" t="s">
        <v>1</v>
      </c>
      <c r="I169" s="178"/>
      <c r="L169" s="175"/>
      <c r="M169" s="179"/>
      <c r="T169" s="180"/>
      <c r="AT169" s="176" t="s">
        <v>126</v>
      </c>
      <c r="AU169" s="176" t="s">
        <v>83</v>
      </c>
      <c r="AV169" s="14" t="s">
        <v>81</v>
      </c>
      <c r="AW169" s="14" t="s">
        <v>30</v>
      </c>
      <c r="AX169" s="14" t="s">
        <v>73</v>
      </c>
      <c r="AY169" s="176" t="s">
        <v>117</v>
      </c>
    </row>
    <row r="170" spans="2:65" s="14" customFormat="1">
      <c r="B170" s="175"/>
      <c r="D170" s="146" t="s">
        <v>126</v>
      </c>
      <c r="E170" s="176" t="s">
        <v>1</v>
      </c>
      <c r="F170" s="177" t="s">
        <v>471</v>
      </c>
      <c r="H170" s="176" t="s">
        <v>1</v>
      </c>
      <c r="I170" s="178"/>
      <c r="L170" s="175"/>
      <c r="M170" s="179"/>
      <c r="T170" s="180"/>
      <c r="AT170" s="176" t="s">
        <v>126</v>
      </c>
      <c r="AU170" s="176" t="s">
        <v>83</v>
      </c>
      <c r="AV170" s="14" t="s">
        <v>81</v>
      </c>
      <c r="AW170" s="14" t="s">
        <v>30</v>
      </c>
      <c r="AX170" s="14" t="s">
        <v>73</v>
      </c>
      <c r="AY170" s="176" t="s">
        <v>117</v>
      </c>
    </row>
    <row r="171" spans="2:65" s="14" customFormat="1">
      <c r="B171" s="175"/>
      <c r="D171" s="146" t="s">
        <v>126</v>
      </c>
      <c r="E171" s="176" t="s">
        <v>1</v>
      </c>
      <c r="F171" s="177" t="s">
        <v>472</v>
      </c>
      <c r="H171" s="176" t="s">
        <v>1</v>
      </c>
      <c r="I171" s="178"/>
      <c r="L171" s="175"/>
      <c r="M171" s="179"/>
      <c r="T171" s="180"/>
      <c r="AT171" s="176" t="s">
        <v>126</v>
      </c>
      <c r="AU171" s="176" t="s">
        <v>83</v>
      </c>
      <c r="AV171" s="14" t="s">
        <v>81</v>
      </c>
      <c r="AW171" s="14" t="s">
        <v>30</v>
      </c>
      <c r="AX171" s="14" t="s">
        <v>73</v>
      </c>
      <c r="AY171" s="176" t="s">
        <v>117</v>
      </c>
    </row>
    <row r="172" spans="2:65" s="14" customFormat="1">
      <c r="B172" s="175"/>
      <c r="D172" s="146" t="s">
        <v>126</v>
      </c>
      <c r="E172" s="176" t="s">
        <v>1</v>
      </c>
      <c r="F172" s="177" t="s">
        <v>473</v>
      </c>
      <c r="H172" s="176" t="s">
        <v>1</v>
      </c>
      <c r="I172" s="178"/>
      <c r="L172" s="175"/>
      <c r="M172" s="179"/>
      <c r="T172" s="180"/>
      <c r="AT172" s="176" t="s">
        <v>126</v>
      </c>
      <c r="AU172" s="176" t="s">
        <v>83</v>
      </c>
      <c r="AV172" s="14" t="s">
        <v>81</v>
      </c>
      <c r="AW172" s="14" t="s">
        <v>30</v>
      </c>
      <c r="AX172" s="14" t="s">
        <v>73</v>
      </c>
      <c r="AY172" s="176" t="s">
        <v>117</v>
      </c>
    </row>
    <row r="173" spans="2:65" s="14" customFormat="1">
      <c r="B173" s="175"/>
      <c r="D173" s="146" t="s">
        <v>126</v>
      </c>
      <c r="E173" s="176" t="s">
        <v>1</v>
      </c>
      <c r="F173" s="177" t="s">
        <v>474</v>
      </c>
      <c r="H173" s="176" t="s">
        <v>1</v>
      </c>
      <c r="I173" s="178"/>
      <c r="L173" s="175"/>
      <c r="M173" s="179"/>
      <c r="T173" s="180"/>
      <c r="AT173" s="176" t="s">
        <v>126</v>
      </c>
      <c r="AU173" s="176" t="s">
        <v>83</v>
      </c>
      <c r="AV173" s="14" t="s">
        <v>81</v>
      </c>
      <c r="AW173" s="14" t="s">
        <v>30</v>
      </c>
      <c r="AX173" s="14" t="s">
        <v>73</v>
      </c>
      <c r="AY173" s="176" t="s">
        <v>117</v>
      </c>
    </row>
    <row r="174" spans="2:65" s="14" customFormat="1" ht="22.5">
      <c r="B174" s="175"/>
      <c r="D174" s="146" t="s">
        <v>126</v>
      </c>
      <c r="E174" s="176" t="s">
        <v>1</v>
      </c>
      <c r="F174" s="177" t="s">
        <v>475</v>
      </c>
      <c r="H174" s="176" t="s">
        <v>1</v>
      </c>
      <c r="I174" s="178"/>
      <c r="L174" s="175"/>
      <c r="M174" s="179"/>
      <c r="T174" s="180"/>
      <c r="AT174" s="176" t="s">
        <v>126</v>
      </c>
      <c r="AU174" s="176" t="s">
        <v>83</v>
      </c>
      <c r="AV174" s="14" t="s">
        <v>81</v>
      </c>
      <c r="AW174" s="14" t="s">
        <v>30</v>
      </c>
      <c r="AX174" s="14" t="s">
        <v>73</v>
      </c>
      <c r="AY174" s="176" t="s">
        <v>117</v>
      </c>
    </row>
    <row r="175" spans="2:65" s="12" customFormat="1">
      <c r="B175" s="145"/>
      <c r="D175" s="146" t="s">
        <v>126</v>
      </c>
      <c r="E175" s="147" t="s">
        <v>1</v>
      </c>
      <c r="F175" s="148" t="s">
        <v>81</v>
      </c>
      <c r="H175" s="149">
        <v>1</v>
      </c>
      <c r="I175" s="150"/>
      <c r="L175" s="145"/>
      <c r="M175" s="151"/>
      <c r="T175" s="152"/>
      <c r="AT175" s="147" t="s">
        <v>126</v>
      </c>
      <c r="AU175" s="147" t="s">
        <v>83</v>
      </c>
      <c r="AV175" s="12" t="s">
        <v>83</v>
      </c>
      <c r="AW175" s="12" t="s">
        <v>30</v>
      </c>
      <c r="AX175" s="12" t="s">
        <v>81</v>
      </c>
      <c r="AY175" s="147" t="s">
        <v>117</v>
      </c>
    </row>
    <row r="176" spans="2:65" s="1" customFormat="1" ht="16.5" customHeight="1">
      <c r="B176" s="131"/>
      <c r="C176" s="132" t="s">
        <v>8</v>
      </c>
      <c r="D176" s="132" t="s">
        <v>119</v>
      </c>
      <c r="E176" s="133" t="s">
        <v>476</v>
      </c>
      <c r="F176" s="134" t="s">
        <v>477</v>
      </c>
      <c r="G176" s="135" t="s">
        <v>410</v>
      </c>
      <c r="H176" s="136">
        <v>1</v>
      </c>
      <c r="I176" s="137"/>
      <c r="J176" s="138">
        <f>ROUND(I176*H176,2)</f>
        <v>0</v>
      </c>
      <c r="K176" s="134" t="s">
        <v>123</v>
      </c>
      <c r="L176" s="31"/>
      <c r="M176" s="139" t="s">
        <v>1</v>
      </c>
      <c r="N176" s="140" t="s">
        <v>38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411</v>
      </c>
      <c r="AT176" s="143" t="s">
        <v>119</v>
      </c>
      <c r="AU176" s="143" t="s">
        <v>83</v>
      </c>
      <c r="AY176" s="16" t="s">
        <v>117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81</v>
      </c>
      <c r="BK176" s="144">
        <f>ROUND(I176*H176,2)</f>
        <v>0</v>
      </c>
      <c r="BL176" s="16" t="s">
        <v>411</v>
      </c>
      <c r="BM176" s="143" t="s">
        <v>478</v>
      </c>
    </row>
    <row r="177" spans="2:51" s="14" customFormat="1" ht="33.75">
      <c r="B177" s="175"/>
      <c r="D177" s="146" t="s">
        <v>126</v>
      </c>
      <c r="E177" s="176" t="s">
        <v>1</v>
      </c>
      <c r="F177" s="177" t="s">
        <v>479</v>
      </c>
      <c r="H177" s="176" t="s">
        <v>1</v>
      </c>
      <c r="I177" s="178"/>
      <c r="L177" s="175"/>
      <c r="M177" s="179"/>
      <c r="T177" s="180"/>
      <c r="AT177" s="176" t="s">
        <v>126</v>
      </c>
      <c r="AU177" s="176" t="s">
        <v>83</v>
      </c>
      <c r="AV177" s="14" t="s">
        <v>81</v>
      </c>
      <c r="AW177" s="14" t="s">
        <v>30</v>
      </c>
      <c r="AX177" s="14" t="s">
        <v>73</v>
      </c>
      <c r="AY177" s="176" t="s">
        <v>117</v>
      </c>
    </row>
    <row r="178" spans="2:51" s="12" customFormat="1">
      <c r="B178" s="145"/>
      <c r="D178" s="146" t="s">
        <v>126</v>
      </c>
      <c r="E178" s="147" t="s">
        <v>1</v>
      </c>
      <c r="F178" s="148" t="s">
        <v>81</v>
      </c>
      <c r="H178" s="149">
        <v>1</v>
      </c>
      <c r="I178" s="150"/>
      <c r="L178" s="145"/>
      <c r="M178" s="181"/>
      <c r="N178" s="182"/>
      <c r="O178" s="182"/>
      <c r="P178" s="182"/>
      <c r="Q178" s="182"/>
      <c r="R178" s="182"/>
      <c r="S178" s="182"/>
      <c r="T178" s="183"/>
      <c r="AT178" s="147" t="s">
        <v>126</v>
      </c>
      <c r="AU178" s="147" t="s">
        <v>83</v>
      </c>
      <c r="AV178" s="12" t="s">
        <v>83</v>
      </c>
      <c r="AW178" s="12" t="s">
        <v>30</v>
      </c>
      <c r="AX178" s="12" t="s">
        <v>81</v>
      </c>
      <c r="AY178" s="147" t="s">
        <v>117</v>
      </c>
    </row>
    <row r="179" spans="2:51" s="1" customFormat="1" ht="6.95" customHeight="1"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31"/>
    </row>
  </sheetData>
  <autoFilter ref="C118:K178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480</v>
      </c>
      <c r="H4" s="19"/>
    </row>
    <row r="5" spans="2:8" ht="12" customHeight="1">
      <c r="B5" s="19"/>
      <c r="C5" s="23" t="s">
        <v>13</v>
      </c>
      <c r="D5" s="224" t="s">
        <v>14</v>
      </c>
      <c r="E5" s="190"/>
      <c r="F5" s="190"/>
      <c r="H5" s="19"/>
    </row>
    <row r="6" spans="2:8" ht="36.950000000000003" customHeight="1">
      <c r="B6" s="19"/>
      <c r="C6" s="25" t="s">
        <v>16</v>
      </c>
      <c r="D6" s="221" t="s">
        <v>17</v>
      </c>
      <c r="E6" s="190"/>
      <c r="F6" s="190"/>
      <c r="H6" s="19"/>
    </row>
    <row r="7" spans="2:8" ht="16.5" customHeight="1">
      <c r="B7" s="19"/>
      <c r="C7" s="26" t="s">
        <v>22</v>
      </c>
      <c r="D7" s="51" t="str">
        <f>'Rekapitulace stavby'!AN8</f>
        <v>27. 11. 2023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1"/>
      <c r="C9" s="112" t="s">
        <v>54</v>
      </c>
      <c r="D9" s="113" t="s">
        <v>55</v>
      </c>
      <c r="E9" s="113" t="s">
        <v>104</v>
      </c>
      <c r="F9" s="114" t="s">
        <v>481</v>
      </c>
      <c r="H9" s="111"/>
    </row>
    <row r="10" spans="2:8" s="1" customFormat="1" ht="26.45" customHeight="1">
      <c r="B10" s="31"/>
      <c r="C10" s="184" t="s">
        <v>482</v>
      </c>
      <c r="D10" s="184" t="s">
        <v>79</v>
      </c>
      <c r="H10" s="31"/>
    </row>
    <row r="11" spans="2:8" s="1" customFormat="1" ht="16.899999999999999" customHeight="1">
      <c r="B11" s="31"/>
      <c r="C11" s="185" t="s">
        <v>483</v>
      </c>
      <c r="D11" s="186" t="s">
        <v>1</v>
      </c>
      <c r="E11" s="187" t="s">
        <v>1</v>
      </c>
      <c r="F11" s="188">
        <v>12.16</v>
      </c>
      <c r="H11" s="31"/>
    </row>
    <row r="12" spans="2:8" s="1" customFormat="1" ht="7.35" customHeight="1">
      <c r="B12" s="43"/>
      <c r="C12" s="44"/>
      <c r="D12" s="44"/>
      <c r="E12" s="44"/>
      <c r="F12" s="44"/>
      <c r="G12" s="44"/>
      <c r="H12" s="31"/>
    </row>
    <row r="13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- 101</vt:lpstr>
      <vt:lpstr>SO- - VRN</vt:lpstr>
      <vt:lpstr>Seznam figur</vt:lpstr>
      <vt:lpstr>'Rekapitulace stavby'!Názvy_tisku</vt:lpstr>
      <vt:lpstr>'Seznam figur'!Názvy_tisku</vt:lpstr>
      <vt:lpstr>'SO - 101'!Názvy_tisku</vt:lpstr>
      <vt:lpstr>'SO- - VRN'!Názvy_tisku</vt:lpstr>
      <vt:lpstr>'Rekapitulace stavby'!Oblast_tisku</vt:lpstr>
      <vt:lpstr>'Seznam figur'!Oblast_tisku</vt:lpstr>
      <vt:lpstr>'SO - 101'!Oblast_tisku</vt:lpstr>
      <vt:lpstr>'SO-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ROZPOCET\Rozpocet</dc:creator>
  <cp:lastModifiedBy>Markéta Pospíšilová</cp:lastModifiedBy>
  <dcterms:created xsi:type="dcterms:W3CDTF">2024-05-07T12:05:24Z</dcterms:created>
  <dcterms:modified xsi:type="dcterms:W3CDTF">2024-07-03T08:26:14Z</dcterms:modified>
</cp:coreProperties>
</file>