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17 17 Pol" sheetId="12" r:id="rId4"/>
    <sheet name="17 VRN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'17 17 Pol'!$1:$7</definedName>
    <definedName name="_xlnm.Print_Titles" localSheetId="4">'17 VRN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'17 17 Pol'!$A$1:$Y$227</definedName>
    <definedName name="_xlnm.Print_Area" localSheetId="4">'17 VRN Pol'!$A$1:$Y$52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51" i="13"/>
  <c r="BA37" i="13"/>
  <c r="BA24" i="13"/>
  <c r="BA19" i="13"/>
  <c r="BA11" i="13"/>
  <c r="G8" i="13"/>
  <c r="Q8" i="13"/>
  <c r="G9" i="13"/>
  <c r="M9" i="13" s="1"/>
  <c r="I9" i="13"/>
  <c r="K9" i="13"/>
  <c r="O9" i="13"/>
  <c r="Q9" i="13"/>
  <c r="V9" i="13"/>
  <c r="V8" i="13" s="1"/>
  <c r="G16" i="13"/>
  <c r="I16" i="13"/>
  <c r="I8" i="13" s="1"/>
  <c r="K16" i="13"/>
  <c r="K8" i="13" s="1"/>
  <c r="M16" i="13"/>
  <c r="O16" i="13"/>
  <c r="Q16" i="13"/>
  <c r="V16" i="13"/>
  <c r="G23" i="13"/>
  <c r="I23" i="13"/>
  <c r="K23" i="13"/>
  <c r="M23" i="13"/>
  <c r="O23" i="13"/>
  <c r="Q23" i="13"/>
  <c r="V23" i="13"/>
  <c r="G28" i="13"/>
  <c r="M28" i="13" s="1"/>
  <c r="I28" i="13"/>
  <c r="K28" i="13"/>
  <c r="O28" i="13"/>
  <c r="Q28" i="13"/>
  <c r="V28" i="13"/>
  <c r="G32" i="13"/>
  <c r="I32" i="13"/>
  <c r="K32" i="13"/>
  <c r="M32" i="13"/>
  <c r="O32" i="13"/>
  <c r="Q32" i="13"/>
  <c r="V32" i="13"/>
  <c r="G36" i="13"/>
  <c r="M36" i="13" s="1"/>
  <c r="I36" i="13"/>
  <c r="K36" i="13"/>
  <c r="O36" i="13"/>
  <c r="Q36" i="13"/>
  <c r="V36" i="13"/>
  <c r="G41" i="13"/>
  <c r="I41" i="13"/>
  <c r="K41" i="13"/>
  <c r="M41" i="13"/>
  <c r="O41" i="13"/>
  <c r="O8" i="13" s="1"/>
  <c r="Q41" i="13"/>
  <c r="V41" i="13"/>
  <c r="G46" i="13"/>
  <c r="I46" i="13"/>
  <c r="K46" i="13"/>
  <c r="M46" i="13"/>
  <c r="O46" i="13"/>
  <c r="Q46" i="13"/>
  <c r="V46" i="13"/>
  <c r="AE51" i="13"/>
  <c r="AF51" i="13"/>
  <c r="G226" i="12"/>
  <c r="BA197" i="12"/>
  <c r="BA190" i="12"/>
  <c r="BA185" i="12"/>
  <c r="BA179" i="12"/>
  <c r="BA178" i="12"/>
  <c r="BA174" i="12"/>
  <c r="BA139" i="12"/>
  <c r="BA136" i="12"/>
  <c r="BA127" i="12"/>
  <c r="BA124" i="12"/>
  <c r="BA111" i="12"/>
  <c r="BA70" i="12"/>
  <c r="BA63" i="12"/>
  <c r="BA56" i="12"/>
  <c r="BA49" i="12"/>
  <c r="BA48" i="12"/>
  <c r="BA44" i="12"/>
  <c r="BA39" i="12"/>
  <c r="BA15" i="12"/>
  <c r="BA13" i="12"/>
  <c r="BA11" i="12"/>
  <c r="G8" i="12"/>
  <c r="I8" i="12"/>
  <c r="G9" i="12"/>
  <c r="I9" i="12"/>
  <c r="K9" i="12"/>
  <c r="K8" i="12" s="1"/>
  <c r="M9" i="12"/>
  <c r="O9" i="12"/>
  <c r="O8" i="12" s="1"/>
  <c r="Q9" i="12"/>
  <c r="Q8" i="12" s="1"/>
  <c r="V9" i="12"/>
  <c r="V8" i="12" s="1"/>
  <c r="G19" i="12"/>
  <c r="M19" i="12" s="1"/>
  <c r="I19" i="12"/>
  <c r="K19" i="12"/>
  <c r="O19" i="12"/>
  <c r="Q19" i="12"/>
  <c r="V19" i="12"/>
  <c r="G22" i="12"/>
  <c r="I22" i="12"/>
  <c r="K22" i="12"/>
  <c r="M22" i="12"/>
  <c r="O22" i="12"/>
  <c r="Q22" i="12"/>
  <c r="V22" i="12"/>
  <c r="G29" i="12"/>
  <c r="I29" i="12"/>
  <c r="K29" i="12"/>
  <c r="M29" i="12"/>
  <c r="O29" i="12"/>
  <c r="Q29" i="12"/>
  <c r="V29" i="12"/>
  <c r="G35" i="12"/>
  <c r="M35" i="12" s="1"/>
  <c r="I35" i="12"/>
  <c r="K35" i="12"/>
  <c r="O35" i="12"/>
  <c r="Q35" i="12"/>
  <c r="V35" i="12"/>
  <c r="G43" i="12"/>
  <c r="I43" i="12"/>
  <c r="K43" i="12"/>
  <c r="M43" i="12"/>
  <c r="O43" i="12"/>
  <c r="Q43" i="12"/>
  <c r="V43" i="12"/>
  <c r="G47" i="12"/>
  <c r="M47" i="12" s="1"/>
  <c r="I47" i="12"/>
  <c r="K47" i="12"/>
  <c r="O47" i="12"/>
  <c r="Q47" i="12"/>
  <c r="V47" i="12"/>
  <c r="G52" i="12"/>
  <c r="I52" i="12"/>
  <c r="K52" i="12"/>
  <c r="M52" i="12"/>
  <c r="O52" i="12"/>
  <c r="Q52" i="12"/>
  <c r="V52" i="12"/>
  <c r="G59" i="12"/>
  <c r="I59" i="12"/>
  <c r="K59" i="12"/>
  <c r="M59" i="12"/>
  <c r="O59" i="12"/>
  <c r="Q59" i="12"/>
  <c r="V59" i="12"/>
  <c r="G66" i="12"/>
  <c r="I66" i="12"/>
  <c r="K66" i="12"/>
  <c r="M66" i="12"/>
  <c r="O66" i="12"/>
  <c r="Q66" i="12"/>
  <c r="V66" i="12"/>
  <c r="G69" i="12"/>
  <c r="I69" i="12"/>
  <c r="K69" i="12"/>
  <c r="M69" i="12"/>
  <c r="O69" i="12"/>
  <c r="Q69" i="12"/>
  <c r="V69" i="12"/>
  <c r="G75" i="12"/>
  <c r="I75" i="12"/>
  <c r="K75" i="12"/>
  <c r="G76" i="12"/>
  <c r="I76" i="12"/>
  <c r="K76" i="12"/>
  <c r="M76" i="12"/>
  <c r="M75" i="12" s="1"/>
  <c r="O76" i="12"/>
  <c r="O75" i="12" s="1"/>
  <c r="Q76" i="12"/>
  <c r="Q75" i="12" s="1"/>
  <c r="V76" i="12"/>
  <c r="V75" i="12" s="1"/>
  <c r="G90" i="12"/>
  <c r="G91" i="12"/>
  <c r="I91" i="12"/>
  <c r="I90" i="12" s="1"/>
  <c r="K91" i="12"/>
  <c r="K90" i="12" s="1"/>
  <c r="M91" i="12"/>
  <c r="O91" i="12"/>
  <c r="O90" i="12" s="1"/>
  <c r="Q91" i="12"/>
  <c r="Q90" i="12" s="1"/>
  <c r="V91" i="12"/>
  <c r="G101" i="12"/>
  <c r="I101" i="12"/>
  <c r="K101" i="12"/>
  <c r="M101" i="12"/>
  <c r="O101" i="12"/>
  <c r="Q101" i="12"/>
  <c r="V101" i="12"/>
  <c r="V90" i="12" s="1"/>
  <c r="G109" i="12"/>
  <c r="I109" i="12"/>
  <c r="K109" i="12"/>
  <c r="M109" i="12"/>
  <c r="O109" i="12"/>
  <c r="Q109" i="12"/>
  <c r="V109" i="12"/>
  <c r="G118" i="12"/>
  <c r="I118" i="12"/>
  <c r="K118" i="12"/>
  <c r="M118" i="12"/>
  <c r="O118" i="12"/>
  <c r="Q118" i="12"/>
  <c r="V118" i="12"/>
  <c r="G130" i="12"/>
  <c r="M130" i="12" s="1"/>
  <c r="I130" i="12"/>
  <c r="K130" i="12"/>
  <c r="O130" i="12"/>
  <c r="Q130" i="12"/>
  <c r="V130" i="12"/>
  <c r="G144" i="12"/>
  <c r="I144" i="12"/>
  <c r="K144" i="12"/>
  <c r="M144" i="12"/>
  <c r="O144" i="12"/>
  <c r="Q144" i="12"/>
  <c r="V144" i="12"/>
  <c r="G150" i="12"/>
  <c r="I150" i="12"/>
  <c r="K150" i="12"/>
  <c r="M150" i="12"/>
  <c r="O150" i="12"/>
  <c r="Q150" i="12"/>
  <c r="V150" i="12"/>
  <c r="G161" i="12"/>
  <c r="I161" i="12"/>
  <c r="K161" i="12"/>
  <c r="M161" i="12"/>
  <c r="O161" i="12"/>
  <c r="Q161" i="12"/>
  <c r="V161" i="12"/>
  <c r="G173" i="12"/>
  <c r="M173" i="12" s="1"/>
  <c r="I173" i="12"/>
  <c r="I172" i="12" s="1"/>
  <c r="K173" i="12"/>
  <c r="K172" i="12" s="1"/>
  <c r="O173" i="12"/>
  <c r="Q173" i="12"/>
  <c r="V173" i="12"/>
  <c r="G177" i="12"/>
  <c r="I177" i="12"/>
  <c r="K177" i="12"/>
  <c r="M177" i="12"/>
  <c r="O177" i="12"/>
  <c r="O172" i="12" s="1"/>
  <c r="Q177" i="12"/>
  <c r="Q172" i="12" s="1"/>
  <c r="V177" i="12"/>
  <c r="V172" i="12" s="1"/>
  <c r="G183" i="12"/>
  <c r="M183" i="12" s="1"/>
  <c r="I183" i="12"/>
  <c r="K183" i="12"/>
  <c r="O183" i="12"/>
  <c r="Q183" i="12"/>
  <c r="V183" i="12"/>
  <c r="G188" i="12"/>
  <c r="I188" i="12"/>
  <c r="K188" i="12"/>
  <c r="M188" i="12"/>
  <c r="O188" i="12"/>
  <c r="Q188" i="12"/>
  <c r="V188" i="12"/>
  <c r="G195" i="12"/>
  <c r="I195" i="12"/>
  <c r="K195" i="12"/>
  <c r="M195" i="12"/>
  <c r="O195" i="12"/>
  <c r="Q195" i="12"/>
  <c r="V195" i="12"/>
  <c r="G200" i="12"/>
  <c r="K200" i="12"/>
  <c r="G201" i="12"/>
  <c r="I201" i="12"/>
  <c r="K201" i="12"/>
  <c r="M201" i="12"/>
  <c r="O201" i="12"/>
  <c r="O200" i="12" s="1"/>
  <c r="Q201" i="12"/>
  <c r="Q200" i="12" s="1"/>
  <c r="V201" i="12"/>
  <c r="V200" i="12" s="1"/>
  <c r="G208" i="12"/>
  <c r="M208" i="12" s="1"/>
  <c r="M200" i="12" s="1"/>
  <c r="I208" i="12"/>
  <c r="I200" i="12" s="1"/>
  <c r="K208" i="12"/>
  <c r="O208" i="12"/>
  <c r="Q208" i="12"/>
  <c r="V208" i="12"/>
  <c r="G214" i="12"/>
  <c r="I214" i="12"/>
  <c r="K214" i="12"/>
  <c r="M214" i="12"/>
  <c r="O214" i="12"/>
  <c r="Q214" i="12"/>
  <c r="V214" i="12"/>
  <c r="G215" i="12"/>
  <c r="I215" i="12"/>
  <c r="K215" i="12"/>
  <c r="M215" i="12"/>
  <c r="O215" i="12"/>
  <c r="Q215" i="12"/>
  <c r="V215" i="12"/>
  <c r="G221" i="12"/>
  <c r="I221" i="12"/>
  <c r="K221" i="12"/>
  <c r="M221" i="12"/>
  <c r="O221" i="12"/>
  <c r="G222" i="12"/>
  <c r="I222" i="12"/>
  <c r="K222" i="12"/>
  <c r="M222" i="12"/>
  <c r="O222" i="12"/>
  <c r="Q222" i="12"/>
  <c r="Q221" i="12" s="1"/>
  <c r="V222" i="12"/>
  <c r="V221" i="12" s="1"/>
  <c r="AE226" i="12"/>
  <c r="AF226" i="12"/>
  <c r="I20" i="1"/>
  <c r="I19" i="1"/>
  <c r="I18" i="1"/>
  <c r="I17" i="1"/>
  <c r="I16" i="1"/>
  <c r="I62" i="1"/>
  <c r="J58" i="1" s="1"/>
  <c r="F44" i="1"/>
  <c r="G44" i="1"/>
  <c r="G25" i="1" s="1"/>
  <c r="A25" i="1" s="1"/>
  <c r="H43" i="1"/>
  <c r="I43" i="1" s="1"/>
  <c r="H42" i="1"/>
  <c r="I42" i="1" s="1"/>
  <c r="H41" i="1"/>
  <c r="I41" i="1" s="1"/>
  <c r="H40" i="1"/>
  <c r="H39" i="1"/>
  <c r="H44" i="1" s="1"/>
  <c r="J61" i="1" l="1"/>
  <c r="J60" i="1"/>
  <c r="J55" i="1"/>
  <c r="J56" i="1"/>
  <c r="J57" i="1"/>
  <c r="J59" i="1"/>
  <c r="J62" i="1" s="1"/>
  <c r="G26" i="1"/>
  <c r="A26" i="1"/>
  <c r="G28" i="1"/>
  <c r="G23" i="1"/>
  <c r="M8" i="13"/>
  <c r="M172" i="12"/>
  <c r="M90" i="12"/>
  <c r="M8" i="12"/>
  <c r="G172" i="12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J39" i="1"/>
  <c r="J44" i="1" s="1"/>
  <c r="J43" i="1"/>
  <c r="J42" i="1"/>
  <c r="J41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 Guňka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<sst xmlns="http://schemas.openxmlformats.org/spreadsheetml/2006/main" count="914" uniqueCount="318">
  <si>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</si>
  <si>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</si>
  <si>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</si>
  <si>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</si>
  <si>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</si>
  <si>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</si>
  <si>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</si>
  <si>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</si>
  <si>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</si>
  <si>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</si>
  <si>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</si>
  <si>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</si>
  <si>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</si>
  <si>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</si>
  <si>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</si>
  <si>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</si>
  <si>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</si>
  <si>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</si>
  <si>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</si>
  <si>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</si>
  <si>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</si>
  <si>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</si>
  <si>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</si>
  <si>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</si>
  <si>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</si>
  <si>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</si>
  <si>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</si>
  <si>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</si>
  <si>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</si>
  <si>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</si>
  <si>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</si>
  <si>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</si>
  <si>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</si>
  <si>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</si>
  <si>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</si>
  <si>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</si>
  <si>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</si>
  <si>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</si>
  <si>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</si>
  <si>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</si>
  <si>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</si>
  <si>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</si>
  <si>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</si>
  <si>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Petr Guňka</t>
  </si>
  <si>
    <t>05</t>
  </si>
  <si>
    <t xml:space="preserve">OPRAVA MÍSTNÍCH KOMUNIKACÍ MĚSTO ALBRECHTICE </t>
  </si>
  <si>
    <t>Stavba</t>
  </si>
  <si>
    <t>Stavební objekt</t>
  </si>
  <si>
    <t>17</t>
  </si>
  <si>
    <t>MÍSTNÍ KOMUNIKACE UL. CELNÍ</t>
  </si>
  <si>
    <t>VRN</t>
  </si>
  <si>
    <t>VEDLEJŠÍ ROZPOČTOVÉ NÁKLADY</t>
  </si>
  <si>
    <t>Celkem za stavbu</t>
  </si>
  <si>
    <t>CZK</t>
  </si>
  <si>
    <t>#POPS</t>
  </si>
  <si>
    <t xml:space="preserve">Popis stavby: 05 - OPRAVA MÍSTNÍCH KOMUNIKACÍ MĚSTO ALBRECHTICE </t>
  </si>
  <si>
    <t>#POPO</t>
  </si>
  <si>
    <t>Popis objektu: 17 - MÍSTNÍ KOMUNIKACE UL. CELNÍ</t>
  </si>
  <si>
    <t>#POPR</t>
  </si>
  <si>
    <t>Popis rozpočtu: 17 - MÍSTNÍ KOMUNIKACE UL. CELNÍ</t>
  </si>
  <si>
    <t>Popis rozpočtu: VRN - VEDLEJŠÍ ROZPOČTOVÉ NÁKLADY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</si>
  <si>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</si>
  <si>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</si>
  <si>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</si>
  <si>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</si>
  <si>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</si>
  <si>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</si>
  <si>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</si>
  <si>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</si>
  <si>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</si>
  <si>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</si>
  <si>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</si>
  <si>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</si>
  <si>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</si>
  <si>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</si>
  <si>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</si>
  <si>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</si>
  <si>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</si>
  <si>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</si>
  <si>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</si>
  <si>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</si>
  <si>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</si>
  <si>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</si>
  <si>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</si>
  <si>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</si>
  <si>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</si>
  <si>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</si>
  <si>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</si>
  <si>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</si>
  <si>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</si>
  <si>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</si>
  <si>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</si>
  <si>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</si>
  <si>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</si>
  <si>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</si>
  <si>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</si>
  <si>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</si>
  <si>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</si>
  <si>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</si>
  <si>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</si>
  <si>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</si>
  <si>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</si>
  <si>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</si>
  <si>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</si>
  <si>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</si>
  <si>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</si>
  <si>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</si>
  <si>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</si>
  <si>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</si>
  <si>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015111</t>
  </si>
  <si>
    <t>POPLATKY ZA LIKVIDACI ODPADŮ NEKONTAMINOVANÝCH - 17 05 04  VYTĚŽENÉ ZEMINY A HORNINY -  I. TŘÍDA TĚŽITELNOSTI</t>
  </si>
  <si>
    <t>T</t>
  </si>
  <si>
    <t>OTSKP 25</t>
  </si>
  <si>
    <t>EXP 24</t>
  </si>
  <si>
    <t>Agregovaná položka</t>
  </si>
  <si>
    <t>Běžná</t>
  </si>
  <si>
    <t>POL2_</t>
  </si>
  <si>
    <t>1. Položka obsahuje:</t>
  </si>
  <si>
    <t>POP</t>
  </si>
  <si>
    <t xml:space="preserve"> – veškeré poplatky provozovateli skládky, recyklační linky nebo jiného zařízení na zpracování nebo likvidaci odpadů související s převzetím, uložením, zpracováním nebo likvidací odpadu</t>
  </si>
  <si>
    <t>2. Položka neobsahuje:</t>
  </si>
  <si>
    <t xml:space="preserve"> – náklady spojené s dopravou odpadu z místa stavby na místo převzetí provozovatelem skládky, recyklační linky nebo jiného zařízení na zpracování nebo likvidaci odpadů</t>
  </si>
  <si>
    <t>3. Způsob měření:</t>
  </si>
  <si>
    <t>Tunou se rozumí hmotnost odpadu vytříděného v souladu se zákonem č. 541/2020 Sb., o nakládání s odpady, v platném znění.</t>
  </si>
  <si>
    <t>VIZ. POLOŽKA Č. 113328OA0 : 2747,36*2,3</t>
  </si>
  <si>
    <t>VV</t>
  </si>
  <si>
    <t>VIZ. POLOŽKA Č. 12924OA0 : 260*0,2*2,2</t>
  </si>
  <si>
    <t>SPU</t>
  </si>
  <si>
    <t>015140</t>
  </si>
  <si>
    <t>POPLATKY ZA LIKVIDACI ODPADŮ NEKONTAMINOVANÝCH - 17 01 01  BETON Z DEMOLIC OBJEKTŮ, ZÁKLADŮ TV</t>
  </si>
  <si>
    <t>VIZ. POLOŽKA 113524OA0 : 1696*0,5*0,5*2,4</t>
  </si>
  <si>
    <t>11090</t>
  </si>
  <si>
    <t>VŠEOBECNÉ VYKLIZENÍ OSTATNÍCH PLOCH</t>
  </si>
  <si>
    <t>M2</t>
  </si>
  <si>
    <t>Položka zahrnuje:</t>
  </si>
  <si>
    <t xml:space="preserve"> odstranění všech překážek pro uskutečnění stavby</t>
  </si>
  <si>
    <t>Položka nezahrhuje:</t>
  </si>
  <si>
    <t>- x</t>
  </si>
  <si>
    <t>6426</t>
  </si>
  <si>
    <t>111208</t>
  </si>
  <si>
    <t>ODSTRANĚNÍ KŘOVIN S ODVOZEM DO 20KM</t>
  </si>
  <si>
    <t>odstranění křovin a stromů do průměru 100 mm</t>
  </si>
  <si>
    <t>doprava dřevin na předepsanou vzdálenost</t>
  </si>
  <si>
    <t>spálení na hromadách nebo štěpkování</t>
  </si>
  <si>
    <t>25</t>
  </si>
  <si>
    <t>113328</t>
  </si>
  <si>
    <t>ODSTRANĚNÍ PODKLADŮ ZPEVNĚNÝCH PLOCH Z KAMENIVA NESTMEL, ODVOZ DO 20KM</t>
  </si>
  <si>
    <t>M3</t>
  </si>
  <si>
    <t>RTS 24/ II</t>
  </si>
  <si>
    <t>Položka nezahrnuje:</t>
  </si>
  <si>
    <t>-  poplatek za skládku, který se vykazuje v položce 0141** (s výjimkou malého množství bouraného materiálu, kde je možné poplatek zahrnout do jednotkové ceny bourání – tento fakt musí být uveden v doplňujícím textu k položce).</t>
  </si>
  <si>
    <t>SANACE OKRAJŮ KOMUNIKACE : 1368*1,5*0,5*2</t>
  </si>
  <si>
    <t>ZAPRAVENÍ OBRUBNÍKŮ : 848*1*0,41*2</t>
  </si>
  <si>
    <t>113524</t>
  </si>
  <si>
    <t>ODSTRANĚNÍ CHODNÍKOVÝCH A SILNIČNÍCH OBRUBNÍKŮ BETONOVÝCH, ODVOZ DO 5KM</t>
  </si>
  <si>
    <t>M</t>
  </si>
  <si>
    <t>EXP 21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</si>
  <si>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</si>
  <si>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STAV. SILNIČNÍCH OBRUB : 848*2</t>
  </si>
  <si>
    <t>11352B</t>
  </si>
  <si>
    <t>ODSTRANĚNÍ CHODNÍKOVÝCH OBRUBNÍKŮ BETONOVÝCH - DOPRAVA</t>
  </si>
  <si>
    <t>tkm</t>
  </si>
  <si>
    <t>Položka zahrnuje samostatnou dopravu suti a vybouraných hmot. Množství se určí jako součin hmotnosti [t] a požadované vzdálenosti [km].</t>
  </si>
  <si>
    <t>v případě větší odvozové vzdálenosti nutno nacenit dle skutečné odovzové vzdálenosti skládky, nebo recyklačního dovra zhotoivtele.</t>
  </si>
  <si>
    <t>přípltaek za dalších 15 km nad 5 km (celkem odovz 20 km) : 848*2*0,5*0,5*2,4*15</t>
  </si>
  <si>
    <t>113747</t>
  </si>
  <si>
    <t>FRÉZOVÁNÍ ZPEVNĚNÝCH PLOCH ASFALTOVÝCH TL. DO 120MM</t>
  </si>
  <si>
    <t>PROVÉST ROZFRÉZOVÁNÍ A REPROFILACI DO hl. 100 mm : 6426</t>
  </si>
  <si>
    <t>12924</t>
  </si>
  <si>
    <t>ČIŠTĚNÍ KRAJNIC OD NÁNOSU TL. DO 200MM</t>
  </si>
  <si>
    <t>- vodorovnou a svislou dopravu, přemístění, přeložení, manipulace s materiálem a uložení na skládku.</t>
  </si>
  <si>
    <t>-  poplatek za skládku, který se vykazuje v položce 0141** (s výjimkou malého množství  materiálu, kde je možné poplatek zahrnout do jednotkové ceny položky – tento fakt musí být uveden v doplňujícím textu k položce)</t>
  </si>
  <si>
    <t>STRŽENÍ PŘEVÝŠENÝCH KRJANIC V tl. 200 mm : 520*0,25*2</t>
  </si>
  <si>
    <t>18110</t>
  </si>
  <si>
    <t>ÚPRAVA PLÁNĚ SE ZHUTNĚNÍM V HORNINĚ TŘ. I</t>
  </si>
  <si>
    <t>181300010RAA</t>
  </si>
  <si>
    <t>Rozprostření ornice v rovině nebo svahu do 1 : 5 a osetí travou při tloušťce 150 mm, dovoz ornice ze vzdálenosti 500 m</t>
  </si>
  <si>
    <t>m2</t>
  </si>
  <si>
    <t>AP-HSV</t>
  </si>
  <si>
    <t>RTS 25/ II</t>
  </si>
  <si>
    <t>vč. urovnání ornice, naložení na skládce, vodorovným přemístěním ornice na místo rozprostření, založení trávníku osetím a dodávky travního semene.</t>
  </si>
  <si>
    <t>SPI</t>
  </si>
  <si>
    <t>Včetně přesunu hmot.</t>
  </si>
  <si>
    <t>OSETÍ PŘÍKOP A SVAHŮ PODÉL KOMUNIKACÍ : 520*0,5*2</t>
  </si>
  <si>
    <t xml:space="preserve">(VČETNĚ NÁKLADŮ NA NÁKUP ORNICE) : </t>
  </si>
  <si>
    <t>21461C</t>
  </si>
  <si>
    <t>SEPARAČNÍ GEOTEXTILIE DO 300G/M2</t>
  </si>
  <si>
    <t>- dodávku předepsané geotextilie</t>
  </si>
  <si>
    <t>- úpravu, očištění a ochranu podkladu</t>
  </si>
  <si>
    <t>- přichycení k podkladu, případně zatížení</t>
  </si>
  <si>
    <t>- úpravy spojů a zajištění okrajů</t>
  </si>
  <si>
    <t>- úpravy pro odvodnění</t>
  </si>
  <si>
    <t>- nutné přesahy (nezapočítávají se do výměry)</t>
  </si>
  <si>
    <t>- mimostaveništní a vnitrostaveništní dopravu</t>
  </si>
  <si>
    <t>SANACE OKRAJŮ KOMUNIKACE : 1368*1,5*2</t>
  </si>
  <si>
    <t>ZAPRAVENÍ OBRUBNÍKŮ : 1368*1*2</t>
  </si>
  <si>
    <t>56963</t>
  </si>
  <si>
    <t>ZPEVNĚNÍ KRAJNIC Z RECYKLOVANÉHO MATERIÁLU TL DO 150MM</t>
  </si>
  <si>
    <t>- dodání recyklátu předepsané kvality a zrnitosti</t>
  </si>
  <si>
    <t>- očištění podkladu</t>
  </si>
  <si>
    <t>- uložení recyklátu dle předepsaného technologického předpisu, zhutnění vrstvy v předepsané tloušťce</t>
  </si>
  <si>
    <t>- zřízení vrstvy bez rozlišení šířky, pokládání vrstvy po etapách,</t>
  </si>
  <si>
    <t>- postřiky, nátěry</t>
  </si>
  <si>
    <t>NEZPEVNĚNÁ KRAJNICE Z ŠD, NEBO ASF. RECYKLÁTU tl. 150 mm : 520*0,2*2</t>
  </si>
  <si>
    <t>572213</t>
  </si>
  <si>
    <t>SPOJOVACÍ POSTŘIK Z EMULZE DO 0,5KG/M2</t>
  </si>
  <si>
    <t>- dodání všech předepsaných materiálů pro postřiky v předepsaném množství</t>
  </si>
  <si>
    <t>- provedení dle předepsaného technologického předpisu</t>
  </si>
  <si>
    <t>- zřízení vrstvy bez rozlišení šířky, pokládání vrstvy po etapách</t>
  </si>
  <si>
    <t>- úpravu napojení, ukončení</t>
  </si>
  <si>
    <t>57475</t>
  </si>
  <si>
    <t>VOZOVKOVÉ VÝZTUŽNÉ VRSTVY Z GEOMŘÍŽOVINY</t>
  </si>
  <si>
    <t>- dodání geomříže v požadované kvalitě a v množství včetně přesahů (přesahy započteny v jednotkové ceně)</t>
  </si>
  <si>
    <t>- pokládka geomříže dle předepsaného technologického předpisu</t>
  </si>
  <si>
    <t>TROJOSÁ PP GEOMŘÍŽ : 6426</t>
  </si>
  <si>
    <t>574A44</t>
  </si>
  <si>
    <t>ASFALTOVÝ BETON PRO OBRUSNÉ VRSTVY ACO 11+, 11S TL. 50MM</t>
  </si>
  <si>
    <t>- dodání směsi v požadované kvalitě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</si>
  <si>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</si>
  <si>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</si>
  <si>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</si>
  <si>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těsnění podél obrubníků, dilatačních zařízení, odvodňovacích proužků, odvodňovačů, vpustí, šachet a pod.</t>
  </si>
  <si>
    <t>6426*2</t>
  </si>
  <si>
    <t>574C66</t>
  </si>
  <si>
    <t>ASFALTOVÝ BETON PRO LOŽNÍ VRSTVY ACL 16+, 16S TL. 70MM</t>
  </si>
  <si>
    <t xml:space="preserve"> VRSTVA Z ACL 16+ : </t>
  </si>
  <si>
    <t>SANACE OKRAJŮ : 1368*1,5*0,5*2</t>
  </si>
  <si>
    <t>ZAPRAVENÍ OBRUB : 1368*1*2</t>
  </si>
  <si>
    <t>58910</t>
  </si>
  <si>
    <t>VÝPLŇ SPAR ASFALTEM</t>
  </si>
  <si>
    <t>- dodávku předepsaného materiálu</t>
  </si>
  <si>
    <t>- vyčištění a výplň spar tímto materiálem</t>
  </si>
  <si>
    <t>140</t>
  </si>
  <si>
    <t>56333OA0.1</t>
  </si>
  <si>
    <t>VOZOVKOVÉ VRSTVY ZE ŠTĚRKODRTI TL. DO 150MM</t>
  </si>
  <si>
    <t>Vlastní</t>
  </si>
  <si>
    <t>- dodání kameniva předepsané kvality a zrnitosti</t>
  </si>
  <si>
    <t>- rozprostření a zhutnění vrstvy v předepsané tloušťce</t>
  </si>
  <si>
    <t xml:space="preserve">PODKLADNÍ VRSTVA  ŠD fr.0/32 mm TL. 150 mm : </t>
  </si>
  <si>
    <t>ZAPRAVENÍ OBRUB : 848*1*2</t>
  </si>
  <si>
    <t>56333OA0.2</t>
  </si>
  <si>
    <t xml:space="preserve">PODKLADNÍ VRSTVA  ŠD fr.0/63 mm TL. 150 mm : </t>
  </si>
  <si>
    <t>831350113RAB</t>
  </si>
  <si>
    <t>Kanalizační přípojka D 160 mm, rýha 800x1200 mm</t>
  </si>
  <si>
    <t>m</t>
  </si>
  <si>
    <t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t>
  </si>
  <si>
    <t>PŘEPOJENÍ STAV. ULIČNÍCH VPUSTÍ : 5*5</t>
  </si>
  <si>
    <t>894411010RAF</t>
  </si>
  <si>
    <t>Šachty z betonových dílců vpusť uliční z dílců DN 450  s odkalištěm, hloubka 1,67 m, napojení DN 150, litinová mříž 500 x 500 mm 40 t</t>
  </si>
  <si>
    <t>kus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</si>
  <si>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</si>
  <si>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Měrnou jednotkou je kus.</t>
  </si>
  <si>
    <t>KOMPLETNÍ PŘEPOJENÍ STAV. ULIČNÍCH VPUSTÍ : 5</t>
  </si>
  <si>
    <t>89921</t>
  </si>
  <si>
    <t>VÝŠKOVÁ ÚPRAVA POKLOPŮ</t>
  </si>
  <si>
    <t>KUS</t>
  </si>
  <si>
    <t>- všechny nutné práce a materiály pro zvýšení nebo snížení zařízení (včetně nutné úpravy stávajícího povrchu vozovky nebo chodníku)</t>
  </si>
  <si>
    <t>89922</t>
  </si>
  <si>
    <t>VÝŠKOVÁ ÚPRAVA MŘÍŽÍ</t>
  </si>
  <si>
    <t>10</t>
  </si>
  <si>
    <t>89923</t>
  </si>
  <si>
    <t>VÝŠKOVÁ ÚPRAVA KRYCÍCH HRNCŮ</t>
  </si>
  <si>
    <t>917224</t>
  </si>
  <si>
    <t>SILNIČNÍ A CHODNÍKOVÉ OBRUBY Z BETONOVÝCH OBRUBNÍKŮ ŠÍŘ 150MM</t>
  </si>
  <si>
    <t>dodání a pokládku betonových obrubníků o rozměrech předepsaných zadávací dokumentací</t>
  </si>
  <si>
    <t>betonové lože i boční betonovou opěrku.</t>
  </si>
  <si>
    <t>150/250/1000 : 848*2</t>
  </si>
  <si>
    <t xml:space="preserve">do betonového lože C16/20n-XF1, tl. 100 mm : </t>
  </si>
  <si>
    <t>919112</t>
  </si>
  <si>
    <t>ŘEZÁNÍ ASFALTOVÉHO KRYTU VOZOVEK TL DO 100MM</t>
  </si>
  <si>
    <t>- řezání vozovkové vrstvy v předepsané tloušťce</t>
  </si>
  <si>
    <t>- spotřeba vody</t>
  </si>
  <si>
    <t>Odkaz na mn. položky pořadí 18 : 140,00000</t>
  </si>
  <si>
    <t>93808</t>
  </si>
  <si>
    <t>OČIŠTĚNÍ VOZOVEK ZAMETENÍM</t>
  </si>
  <si>
    <t>- očištění předepsaným způsobem</t>
  </si>
  <si>
    <t>- odklizení vzniklého odpadu</t>
  </si>
  <si>
    <t>OČIŠTĚNÍ POVRCHU KOMUNIKACE : 6426*2</t>
  </si>
  <si>
    <t>979990261R00.1</t>
  </si>
  <si>
    <t>Poplatek za uložení asfaltové směsi obsahující dehet</t>
  </si>
  <si>
    <t>t</t>
  </si>
  <si>
    <t>Indiv</t>
  </si>
  <si>
    <t>Práce</t>
  </si>
  <si>
    <t>POL1_</t>
  </si>
  <si>
    <t>VIZ. POLOŽKA 113746OA0 : 6426*0,10*2,4</t>
  </si>
  <si>
    <t>SUM</t>
  </si>
  <si>
    <t>- veškerou manipulaci s vybouranou sutí a s vybouranými hmotami vč. uložení na skládku.</t>
  </si>
  <si>
    <t>V položce je zakalkulováno: zřízení uliční vpusti betonových dílců ze spodního dílu s odkalištěm, středové skruže, hrdlového dílu s odtokem DN 150 mm, přechodového dílu, vyrovnávacího prstence a vtokové mříže včetně kalového koše.</t>
  </si>
  <si>
    <t>END</t>
  </si>
  <si>
    <t>02620OA0.2</t>
  </si>
  <si>
    <t>ZKOUŠENÍ KONSTRUKCÍ A PRACÍ NEZÁVISLOU ZKUŠEBNOU</t>
  </si>
  <si>
    <t>KPL</t>
  </si>
  <si>
    <t>POL1_1</t>
  </si>
  <si>
    <t>Zkoušení konstrukcí a prací nezávislou zkušebnou:</t>
  </si>
  <si>
    <t>- zahrnuje veškeré náklady spojené s objednatelem požadovanými zkouškami dle schváleného kontrolního a zkušebního plánu, který bude předložen ke schválení dodadavatelem stavby</t>
  </si>
  <si>
    <t>- zkoušky budou provedeny v rozsahu dle platných ČSN, TP a TKP</t>
  </si>
  <si>
    <t xml:space="preserve">1 : </t>
  </si>
  <si>
    <t>02720OA0</t>
  </si>
  <si>
    <t>POMOC PRÁCE ZŘÍZ NEBO ZAJIŠŤ REGULACI A OCHRANU DOPRAVY</t>
  </si>
  <si>
    <t>Cena zahrnuje zabezpečení staveniště přechodným dopravním značením</t>
  </si>
  <si>
    <t>Projednání návrhu přechodného dopravního značení s příslušným odborem dopravy a DI Policie ČR</t>
  </si>
  <si>
    <t>Cena dále zahrnuje zřízení , údržbu, pronájem a odstranění přechodného dopravního značení po celou dobu stavby.</t>
  </si>
  <si>
    <t>02730OA0</t>
  </si>
  <si>
    <t>POMOC PRÁCE ZŘÍZ NEBO ZAJIŠŤ OCHRANU INŽENÝRSKÝCH SÍTÍ</t>
  </si>
  <si>
    <t>Náklady na vytyčení stávajících inženýrských sítí jejich správci, včetně provedení případných průzkumných sond</t>
  </si>
  <si>
    <t>02911OA0.1</t>
  </si>
  <si>
    <t>OSTATNÍ POŽADAVKY - GEODETICKÉ ZAMĚŘENÍ</t>
  </si>
  <si>
    <t xml:space="preserve">Geodetické zaměření před stavbou : 1 : </t>
  </si>
  <si>
    <t>02911OA0.2</t>
  </si>
  <si>
    <t xml:space="preserve">Geodetické zaměření po stavbě : 1 : </t>
  </si>
  <si>
    <t>02944OA0</t>
  </si>
  <si>
    <t>OSTAT POŽADAVKY - DOKUMENTACE SKUTEČ PROVEDENÍ V DIGIT FORMĚ</t>
  </si>
  <si>
    <t>Zpracování projektové dokumentace skutečného provedení stavby v počtu 2 paré v papírové podobě a 2 ks elektronicky na CD</t>
  </si>
  <si>
    <t>02946OA0</t>
  </si>
  <si>
    <t>OSTAT POŽADAVKY - FOTODOKUMENTACE</t>
  </si>
  <si>
    <t>Pořízení fotodokumentace prováděných stavebních prací</t>
  </si>
  <si>
    <t>03100OA0</t>
  </si>
  <si>
    <t>ZAŘÍZENÍ STAVENIŠTĚ - ZŘÍZENÍ, PROVOZ, DEMONTÁŽ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</si>
</sst>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bz+2oEEFfF2hQ07QUm40RAN7D6BYXjC3zURLkWY9b+nQWbZpk2KFqhn35/KbhOP4Coo7VirN261yfdtZLG/fg==" saltValue="wiolImcffan/H2d/CSJNv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SUMIF(F55:F61,A16,I55:I61)+SUMIF(F55:F61,"PSU",I55:I61)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SUMIF(F55:F61,A17,I55:I61)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SUMIF(F55:F61,A18,I55:I61)</f>
        <v>0</v>
      </c>
      <c r="J18" s="85"/>
    </row>
    <row r="19" spans="1:10" ht="23.25" customHeight="1" x14ac:dyDescent="0.2">
      <c r="A19" s="194" t="s">
        <v>78</v>
      </c>
      <c r="B19" s="38" t="s">
        <v>27</v>
      </c>
      <c r="C19" s="62"/>
      <c r="D19" s="63"/>
      <c r="E19" s="83"/>
      <c r="F19" s="84"/>
      <c r="G19" s="83"/>
      <c r="H19" s="84"/>
      <c r="I19" s="83">
        <f>SUMIF(F55:F61,A19,I55:I61)</f>
        <v>0</v>
      </c>
      <c r="J19" s="85"/>
    </row>
    <row r="20" spans="1:10" ht="23.25" customHeight="1" x14ac:dyDescent="0.2">
      <c r="A20" s="194" t="s">
        <v>79</v>
      </c>
      <c r="B20" s="38" t="s">
        <v>28</v>
      </c>
      <c r="C20" s="62"/>
      <c r="D20" s="63"/>
      <c r="E20" s="83"/>
      <c r="F20" s="84"/>
      <c r="G20" s="83"/>
      <c r="H20" s="84"/>
      <c r="I20" s="83">
        <f>SUMIF(F55:F61,A20,I55:I61)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46</v>
      </c>
      <c r="C39" s="145"/>
      <c r="D39" s="145"/>
      <c r="E39" s="145"/>
      <c r="F39" s="146">
        <f>'17 17 Pol'!AE226+'17 VRN Pol'!AE51</f>
        <v>0</v>
      </c>
      <c r="G39" s="147">
        <f>'17 17 Pol'!AF226+'17 VRN Pol'!AF51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47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48</v>
      </c>
      <c r="C41" s="151" t="s">
        <v>49</v>
      </c>
      <c r="D41" s="151"/>
      <c r="E41" s="151"/>
      <c r="F41" s="152">
        <f>'17 17 Pol'!AE226+'17 VRN Pol'!AE51</f>
        <v>0</v>
      </c>
      <c r="G41" s="153">
        <f>'17 17 Pol'!AF226+'17 VRN Pol'!AF51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48</v>
      </c>
      <c r="C42" s="145" t="s">
        <v>49</v>
      </c>
      <c r="D42" s="145"/>
      <c r="E42" s="145"/>
      <c r="F42" s="156">
        <f>'17 17 Pol'!AE226</f>
        <v>0</v>
      </c>
      <c r="G42" s="148">
        <f>'17 17 Pol'!AF226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50</v>
      </c>
      <c r="C43" s="145" t="s">
        <v>51</v>
      </c>
      <c r="D43" s="145"/>
      <c r="E43" s="145"/>
      <c r="F43" s="156">
        <f>'17 VRN Pol'!AE51</f>
        <v>0</v>
      </c>
      <c r="G43" s="148">
        <f>'17 VRN Pol'!AF51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52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54</v>
      </c>
      <c r="B46" t="s">
        <v>55</v>
      </c>
    </row>
    <row r="47" spans="1:10" x14ac:dyDescent="0.2">
      <c r="A47" t="s">
        <v>56</v>
      </c>
      <c r="B47" t="s">
        <v>57</v>
      </c>
    </row>
    <row r="48" spans="1:10" x14ac:dyDescent="0.2">
      <c r="A48" t="s">
        <v>58</v>
      </c>
      <c r="B48" t="s">
        <v>59</v>
      </c>
    </row>
    <row r="49" spans="1:10" x14ac:dyDescent="0.2">
      <c r="A49" t="s">
        <v>58</v>
      </c>
      <c r="B49" t="s">
        <v>60</v>
      </c>
    </row>
    <row r="52" spans="1:10" ht="15.75" x14ac:dyDescent="0.25">
      <c r="B52" s="173" t="s">
        <v>61</v>
      </c>
    </row>
    <row r="54" spans="1:10" ht="25.5" customHeight="1" x14ac:dyDescent="0.2">
      <c r="A54" s="175"/>
      <c r="B54" s="178" t="s">
        <v>17</v>
      </c>
      <c r="C54" s="178" t="s">
        <v>5</v>
      </c>
      <c r="D54" s="179"/>
      <c r="E54" s="179"/>
      <c r="F54" s="180" t="s">
        <v>62</v>
      </c>
      <c r="G54" s="180"/>
      <c r="H54" s="180"/>
      <c r="I54" s="180" t="s">
        <v>29</v>
      </c>
      <c r="J54" s="180" t="s">
        <v>0</v>
      </c>
    </row>
    <row r="55" spans="1:10" ht="36.75" customHeight="1" x14ac:dyDescent="0.2">
      <c r="A55" s="176"/>
      <c r="B55" s="181" t="s">
        <v>63</v>
      </c>
      <c r="C55" s="182" t="s">
        <v>64</v>
      </c>
      <c r="D55" s="183"/>
      <c r="E55" s="183"/>
      <c r="F55" s="190" t="s">
        <v>24</v>
      </c>
      <c r="G55" s="191"/>
      <c r="H55" s="191"/>
      <c r="I55" s="191">
        <f>'17 17 Pol'!G8+'17 VRN Pol'!G8</f>
        <v>0</v>
      </c>
      <c r="J55" s="187" t="str">
        <f>IF(I62=0,"",I55/I62*100)</f>
        <v/>
      </c>
    </row>
    <row r="56" spans="1:10" ht="36.75" customHeight="1" x14ac:dyDescent="0.2">
      <c r="A56" s="176"/>
      <c r="B56" s="181" t="s">
        <v>65</v>
      </c>
      <c r="C56" s="182" t="s">
        <v>66</v>
      </c>
      <c r="D56" s="183"/>
      <c r="E56" s="183"/>
      <c r="F56" s="190" t="s">
        <v>24</v>
      </c>
      <c r="G56" s="191"/>
      <c r="H56" s="191"/>
      <c r="I56" s="191">
        <f>'17 17 Pol'!G75</f>
        <v>0</v>
      </c>
      <c r="J56" s="187" t="str">
        <f>IF(I62=0,"",I56/I62*100)</f>
        <v/>
      </c>
    </row>
    <row r="57" spans="1:10" ht="36.75" customHeight="1" x14ac:dyDescent="0.2">
      <c r="A57" s="176"/>
      <c r="B57" s="181" t="s">
        <v>67</v>
      </c>
      <c r="C57" s="182" t="s">
        <v>68</v>
      </c>
      <c r="D57" s="183"/>
      <c r="E57" s="183"/>
      <c r="F57" s="190" t="s">
        <v>24</v>
      </c>
      <c r="G57" s="191"/>
      <c r="H57" s="191"/>
      <c r="I57" s="191">
        <f>'17 17 Pol'!G90</f>
        <v>0</v>
      </c>
      <c r="J57" s="187" t="str">
        <f>IF(I62=0,"",I57/I62*100)</f>
        <v/>
      </c>
    </row>
    <row r="58" spans="1:10" ht="36.75" customHeight="1" x14ac:dyDescent="0.2">
      <c r="A58" s="176"/>
      <c r="B58" s="181" t="s">
        <v>69</v>
      </c>
      <c r="C58" s="182" t="s">
        <v>70</v>
      </c>
      <c r="D58" s="183"/>
      <c r="E58" s="183"/>
      <c r="F58" s="190" t="s">
        <v>24</v>
      </c>
      <c r="G58" s="191"/>
      <c r="H58" s="191"/>
      <c r="I58" s="191">
        <f>'17 17 Pol'!G172</f>
        <v>0</v>
      </c>
      <c r="J58" s="187" t="str">
        <f>IF(I62=0,"",I58/I62*100)</f>
        <v/>
      </c>
    </row>
    <row r="59" spans="1:10" ht="36.75" customHeight="1" x14ac:dyDescent="0.2">
      <c r="A59" s="176"/>
      <c r="B59" s="181" t="s">
        <v>71</v>
      </c>
      <c r="C59" s="182" t="s">
        <v>72</v>
      </c>
      <c r="D59" s="183"/>
      <c r="E59" s="183"/>
      <c r="F59" s="190" t="s">
        <v>24</v>
      </c>
      <c r="G59" s="191"/>
      <c r="H59" s="191"/>
      <c r="I59" s="191">
        <f>'17 17 Pol'!G200</f>
        <v>0</v>
      </c>
      <c r="J59" s="187" t="str">
        <f>IF(I62=0,"",I59/I62*100)</f>
        <v/>
      </c>
    </row>
    <row r="60" spans="1:10" ht="36.75" customHeight="1" x14ac:dyDescent="0.2">
      <c r="A60" s="176"/>
      <c r="B60" s="181" t="s">
        <v>73</v>
      </c>
      <c r="C60" s="182" t="s">
        <v>74</v>
      </c>
      <c r="D60" s="183"/>
      <c r="E60" s="183"/>
      <c r="F60" s="190" t="s">
        <v>24</v>
      </c>
      <c r="G60" s="191"/>
      <c r="H60" s="191"/>
      <c r="I60" s="191">
        <f>'17 17 Pol'!G214</f>
        <v>0</v>
      </c>
      <c r="J60" s="187" t="str">
        <f>IF(I62=0,"",I60/I62*100)</f>
        <v/>
      </c>
    </row>
    <row r="61" spans="1:10" ht="36.75" customHeight="1" x14ac:dyDescent="0.2">
      <c r="A61" s="176"/>
      <c r="B61" s="181" t="s">
        <v>75</v>
      </c>
      <c r="C61" s="182" t="s">
        <v>76</v>
      </c>
      <c r="D61" s="183"/>
      <c r="E61" s="183"/>
      <c r="F61" s="190" t="s">
        <v>77</v>
      </c>
      <c r="G61" s="191"/>
      <c r="H61" s="191"/>
      <c r="I61" s="191">
        <f>'17 17 Pol'!G221</f>
        <v>0</v>
      </c>
      <c r="J61" s="187" t="str">
        <f>IF(I62=0,"",I61/I62*100)</f>
        <v/>
      </c>
    </row>
    <row r="62" spans="1:10" ht="25.5" customHeight="1" x14ac:dyDescent="0.2">
      <c r="A62" s="177"/>
      <c r="B62" s="184" t="s">
        <v>1</v>
      </c>
      <c r="C62" s="185"/>
      <c r="D62" s="186"/>
      <c r="E62" s="186"/>
      <c r="F62" s="192"/>
      <c r="G62" s="193"/>
      <c r="H62" s="193"/>
      <c r="I62" s="193">
        <f>SUM(I55:I61)</f>
        <v>0</v>
      </c>
      <c r="J62" s="188">
        <f>SUM(J55:J61)</f>
        <v>0</v>
      </c>
    </row>
    <row r="63" spans="1:10" x14ac:dyDescent="0.2">
      <c r="F63" s="133"/>
      <c r="G63" s="133"/>
      <c r="H63" s="133"/>
      <c r="I63" s="133"/>
      <c r="J63" s="189"/>
    </row>
    <row r="64" spans="1:10" x14ac:dyDescent="0.2">
      <c r="F64" s="133"/>
      <c r="G64" s="133"/>
      <c r="H64" s="133"/>
      <c r="I64" s="133"/>
      <c r="J64" s="189"/>
    </row>
    <row r="65" spans="6:10" x14ac:dyDescent="0.2">
      <c r="F65" s="133"/>
      <c r="G65" s="133"/>
      <c r="H65" s="133"/>
      <c r="I65" s="133"/>
      <c r="J65" s="189"/>
    </row>
  </sheetData>
  <sheetProtection algorithmName="SHA-512" hashValue="agJRJALVoOELbsACrwZmytezl4mGRoI0Tf8VypoDdK/Bs6ZX5CXxmidhA52NmJz5/WIxW5L4XofRJWk5l3Il/Q==" saltValue="dr/AOWGmC4ndozcrvug2o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9:E59"/>
    <mergeCell ref="C60:E60"/>
    <mergeCell ref="C61:E61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Vjq7rmk2DS1ICFTju6RC/cyVa7YinPfGQq2eEI+s/w4ljC78Di9E1djFRbiy4Ssc0UvE+Jx1Wbby4nU0fc/Gtw==" saltValue="Xg+DyxHSQBV1AcZ9VuZAF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80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82</v>
      </c>
      <c r="AG3" t="s">
        <v>83</v>
      </c>
    </row>
    <row r="4" spans="1:60" ht="24.95" customHeight="1" x14ac:dyDescent="0.2">
      <c r="A4" s="200" t="s">
        <v>9</v>
      </c>
      <c r="B4" s="201" t="s">
        <v>48</v>
      </c>
      <c r="C4" s="202" t="s">
        <v>49</v>
      </c>
      <c r="D4" s="203"/>
      <c r="E4" s="203"/>
      <c r="F4" s="203"/>
      <c r="G4" s="204"/>
      <c r="AG4" t="s">
        <v>84</v>
      </c>
    </row>
    <row r="5" spans="1:60" x14ac:dyDescent="0.2">
      <c r="D5" s="10"/>
    </row>
    <row r="6" spans="1:60" ht="38.25" x14ac:dyDescent="0.2">
      <c r="A6" s="206" t="s">
        <v>85</v>
      </c>
      <c r="B6" s="208" t="s">
        <v>86</v>
      </c>
      <c r="C6" s="208" t="s">
        <v>87</v>
      </c>
      <c r="D6" s="207" t="s">
        <v>88</v>
      </c>
      <c r="E6" s="206" t="s">
        <v>89</v>
      </c>
      <c r="F6" s="205" t="s">
        <v>90</v>
      </c>
      <c r="G6" s="206" t="s">
        <v>29</v>
      </c>
      <c r="H6" s="209" t="s">
        <v>30</v>
      </c>
      <c r="I6" s="209" t="s">
        <v>91</v>
      </c>
      <c r="J6" s="209" t="s">
        <v>31</v>
      </c>
      <c r="K6" s="209" t="s">
        <v>92</v>
      </c>
      <c r="L6" s="209" t="s">
        <v>93</v>
      </c>
      <c r="M6" s="209" t="s">
        <v>94</v>
      </c>
      <c r="N6" s="209" t="s">
        <v>95</v>
      </c>
      <c r="O6" s="209" t="s">
        <v>96</v>
      </c>
      <c r="P6" s="209" t="s">
        <v>97</v>
      </c>
      <c r="Q6" s="209" t="s">
        <v>98</v>
      </c>
      <c r="R6" s="209" t="s">
        <v>99</v>
      </c>
      <c r="S6" s="209" t="s">
        <v>100</v>
      </c>
      <c r="T6" s="209" t="s">
        <v>101</v>
      </c>
      <c r="U6" s="209" t="s">
        <v>102</v>
      </c>
      <c r="V6" s="209" t="s">
        <v>103</v>
      </c>
      <c r="W6" s="209" t="s">
        <v>104</v>
      </c>
      <c r="X6" s="209" t="s">
        <v>105</v>
      </c>
      <c r="Y6" s="209" t="s">
        <v>106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107</v>
      </c>
      <c r="B8" s="225" t="s">
        <v>63</v>
      </c>
      <c r="C8" s="243" t="s">
        <v>64</v>
      </c>
      <c r="D8" s="226"/>
      <c r="E8" s="227"/>
      <c r="F8" s="228"/>
      <c r="G8" s="228">
        <f>SUMIF(AG9:AG74,"&lt;&gt;NOR",G9:G74)</f>
        <v>0</v>
      </c>
      <c r="H8" s="228"/>
      <c r="I8" s="228">
        <f>SUM(I9:I74)</f>
        <v>0</v>
      </c>
      <c r="J8" s="228"/>
      <c r="K8" s="228">
        <f>SUM(K9:K74)</f>
        <v>0</v>
      </c>
      <c r="L8" s="228"/>
      <c r="M8" s="228">
        <f>SUM(M9:M74)</f>
        <v>0</v>
      </c>
      <c r="N8" s="227"/>
      <c r="O8" s="227">
        <f>SUM(O9:O74)</f>
        <v>0.02</v>
      </c>
      <c r="P8" s="227"/>
      <c r="Q8" s="227">
        <f>SUM(Q9:Q74)</f>
        <v>7776.47</v>
      </c>
      <c r="R8" s="228"/>
      <c r="S8" s="228"/>
      <c r="T8" s="229"/>
      <c r="U8" s="223"/>
      <c r="V8" s="223">
        <f>SUM(V9:V74)</f>
        <v>0</v>
      </c>
      <c r="W8" s="223"/>
      <c r="X8" s="223"/>
      <c r="Y8" s="223"/>
      <c r="AG8" t="s">
        <v>108</v>
      </c>
    </row>
    <row r="9" spans="1:60" ht="22.5" outlineLevel="1" x14ac:dyDescent="0.2">
      <c r="A9" s="231">
        <v>1</v>
      </c>
      <c r="B9" s="232" t="s">
        <v>109</v>
      </c>
      <c r="C9" s="244" t="s">
        <v>110</v>
      </c>
      <c r="D9" s="233" t="s">
        <v>111</v>
      </c>
      <c r="E9" s="234">
        <v>6433.3280000000004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112</v>
      </c>
      <c r="T9" s="237" t="s">
        <v>113</v>
      </c>
      <c r="U9" s="220">
        <v>0</v>
      </c>
      <c r="V9" s="220">
        <f>ROUND(E9*U9,2)</f>
        <v>0</v>
      </c>
      <c r="W9" s="220"/>
      <c r="X9" s="220" t="s">
        <v>114</v>
      </c>
      <c r="Y9" s="220" t="s">
        <v>115</v>
      </c>
      <c r="Z9" s="210"/>
      <c r="AA9" s="210"/>
      <c r="AB9" s="210"/>
      <c r="AC9" s="210"/>
      <c r="AD9" s="210"/>
      <c r="AE9" s="210"/>
      <c r="AF9" s="210"/>
      <c r="AG9" s="210" t="s">
        <v>116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117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119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118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 xml:space="preserve"> – veškeré poplatky provozovateli skládky, recyklační linky nebo jiného zařízení na zpracování nebo likvidaci odpadů související s převzetím, uložením, zpracováním nebo likvidací odpadu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120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118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3" x14ac:dyDescent="0.2">
      <c r="A13" s="217"/>
      <c r="B13" s="218"/>
      <c r="C13" s="246" t="s">
        <v>121</v>
      </c>
      <c r="D13" s="240"/>
      <c r="E13" s="240"/>
      <c r="F13" s="240"/>
      <c r="G13" s="24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118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9" t="str">
        <f>C13</f>
        <v xml:space="preserve"> – náklady spojené s dopravou odpadu z místa stavby na místo převzetí provozovatelem skládky, recyklační linky nebo jiného zařízení na zpracování nebo likvidaci odpadů</v>
      </c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6" t="s">
        <v>122</v>
      </c>
      <c r="D14" s="240"/>
      <c r="E14" s="240"/>
      <c r="F14" s="240"/>
      <c r="G14" s="24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118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6" t="s">
        <v>123</v>
      </c>
      <c r="D15" s="240"/>
      <c r="E15" s="240"/>
      <c r="F15" s="240"/>
      <c r="G15" s="24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118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39" t="str">
        <f>C15</f>
        <v>Tunou se rozumí hmotnost odpadu vytříděného v souladu se zákonem č. 541/2020 Sb., o nakládání s odpady, v platném znění.</v>
      </c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47" t="s">
        <v>124</v>
      </c>
      <c r="D16" s="221"/>
      <c r="E16" s="222">
        <v>6318.9279999999999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125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47" t="s">
        <v>126</v>
      </c>
      <c r="D17" s="221"/>
      <c r="E17" s="222">
        <v>114.4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125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48"/>
      <c r="D18" s="241"/>
      <c r="E18" s="241"/>
      <c r="F18" s="241"/>
      <c r="G18" s="241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127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31">
        <v>2</v>
      </c>
      <c r="B19" s="232" t="s">
        <v>128</v>
      </c>
      <c r="C19" s="244" t="s">
        <v>129</v>
      </c>
      <c r="D19" s="233" t="s">
        <v>111</v>
      </c>
      <c r="E19" s="234">
        <v>1017.6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6"/>
      <c r="S19" s="236" t="s">
        <v>112</v>
      </c>
      <c r="T19" s="237" t="s">
        <v>113</v>
      </c>
      <c r="U19" s="220">
        <v>0</v>
      </c>
      <c r="V19" s="220">
        <f>ROUND(E19*U19,2)</f>
        <v>0</v>
      </c>
      <c r="W19" s="220"/>
      <c r="X19" s="220" t="s">
        <v>114</v>
      </c>
      <c r="Y19" s="220" t="s">
        <v>115</v>
      </c>
      <c r="Z19" s="210"/>
      <c r="AA19" s="210"/>
      <c r="AB19" s="210"/>
      <c r="AC19" s="210"/>
      <c r="AD19" s="210"/>
      <c r="AE19" s="210"/>
      <c r="AF19" s="210"/>
      <c r="AG19" s="210" t="s">
        <v>116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7" t="s">
        <v>130</v>
      </c>
      <c r="D20" s="221"/>
      <c r="E20" s="222">
        <v>1017.6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125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48"/>
      <c r="D21" s="241"/>
      <c r="E21" s="241"/>
      <c r="F21" s="241"/>
      <c r="G21" s="241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127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1">
        <v>3</v>
      </c>
      <c r="B22" s="232" t="s">
        <v>131</v>
      </c>
      <c r="C22" s="244" t="s">
        <v>132</v>
      </c>
      <c r="D22" s="233" t="s">
        <v>133</v>
      </c>
      <c r="E22" s="234">
        <v>6426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6"/>
      <c r="S22" s="236" t="s">
        <v>112</v>
      </c>
      <c r="T22" s="237" t="s">
        <v>113</v>
      </c>
      <c r="U22" s="220">
        <v>0</v>
      </c>
      <c r="V22" s="220">
        <f>ROUND(E22*U22,2)</f>
        <v>0</v>
      </c>
      <c r="W22" s="220"/>
      <c r="X22" s="220" t="s">
        <v>114</v>
      </c>
      <c r="Y22" s="220" t="s">
        <v>115</v>
      </c>
      <c r="Z22" s="210"/>
      <c r="AA22" s="210"/>
      <c r="AB22" s="210"/>
      <c r="AC22" s="210"/>
      <c r="AD22" s="210"/>
      <c r="AE22" s="210"/>
      <c r="AF22" s="210"/>
      <c r="AG22" s="210" t="s">
        <v>116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45" t="s">
        <v>134</v>
      </c>
      <c r="D23" s="238"/>
      <c r="E23" s="238"/>
      <c r="F23" s="238"/>
      <c r="G23" s="238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118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6" t="s">
        <v>135</v>
      </c>
      <c r="D24" s="240"/>
      <c r="E24" s="240"/>
      <c r="F24" s="240"/>
      <c r="G24" s="24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118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46" t="s">
        <v>136</v>
      </c>
      <c r="D25" s="240"/>
      <c r="E25" s="240"/>
      <c r="F25" s="240"/>
      <c r="G25" s="24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118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46" t="s">
        <v>137</v>
      </c>
      <c r="D26" s="240"/>
      <c r="E26" s="240"/>
      <c r="F26" s="240"/>
      <c r="G26" s="24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118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7" t="s">
        <v>138</v>
      </c>
      <c r="D27" s="221"/>
      <c r="E27" s="222">
        <v>6426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125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48"/>
      <c r="D28" s="241"/>
      <c r="E28" s="241"/>
      <c r="F28" s="241"/>
      <c r="G28" s="241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127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1">
        <v>4</v>
      </c>
      <c r="B29" s="232" t="s">
        <v>139</v>
      </c>
      <c r="C29" s="244" t="s">
        <v>140</v>
      </c>
      <c r="D29" s="233" t="s">
        <v>133</v>
      </c>
      <c r="E29" s="234">
        <v>25</v>
      </c>
      <c r="F29" s="235"/>
      <c r="G29" s="236">
        <f>ROUND(E29*F29,2)</f>
        <v>0</v>
      </c>
      <c r="H29" s="235"/>
      <c r="I29" s="236">
        <f>ROUND(E29*H29,2)</f>
        <v>0</v>
      </c>
      <c r="J29" s="235"/>
      <c r="K29" s="236">
        <f>ROUND(E29*J29,2)</f>
        <v>0</v>
      </c>
      <c r="L29" s="236">
        <v>21</v>
      </c>
      <c r="M29" s="236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6"/>
      <c r="S29" s="236" t="s">
        <v>112</v>
      </c>
      <c r="T29" s="237" t="s">
        <v>113</v>
      </c>
      <c r="U29" s="220">
        <v>0</v>
      </c>
      <c r="V29" s="220">
        <f>ROUND(E29*U29,2)</f>
        <v>0</v>
      </c>
      <c r="W29" s="220"/>
      <c r="X29" s="220" t="s">
        <v>114</v>
      </c>
      <c r="Y29" s="220" t="s">
        <v>115</v>
      </c>
      <c r="Z29" s="210"/>
      <c r="AA29" s="210"/>
      <c r="AB29" s="210"/>
      <c r="AC29" s="210"/>
      <c r="AD29" s="210"/>
      <c r="AE29" s="210"/>
      <c r="AF29" s="210"/>
      <c r="AG29" s="210" t="s">
        <v>116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17"/>
      <c r="B30" s="218"/>
      <c r="C30" s="245" t="s">
        <v>141</v>
      </c>
      <c r="D30" s="238"/>
      <c r="E30" s="238"/>
      <c r="F30" s="238"/>
      <c r="G30" s="238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118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6" t="s">
        <v>142</v>
      </c>
      <c r="D31" s="240"/>
      <c r="E31" s="240"/>
      <c r="F31" s="240"/>
      <c r="G31" s="24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118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46" t="s">
        <v>143</v>
      </c>
      <c r="D32" s="240"/>
      <c r="E32" s="240"/>
      <c r="F32" s="240"/>
      <c r="G32" s="24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118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7" t="s">
        <v>144</v>
      </c>
      <c r="D33" s="221"/>
      <c r="E33" s="222">
        <v>25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125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17"/>
      <c r="B34" s="218"/>
      <c r="C34" s="248"/>
      <c r="D34" s="241"/>
      <c r="E34" s="241"/>
      <c r="F34" s="241"/>
      <c r="G34" s="241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127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31">
        <v>5</v>
      </c>
      <c r="B35" s="232" t="s">
        <v>145</v>
      </c>
      <c r="C35" s="244" t="s">
        <v>146</v>
      </c>
      <c r="D35" s="233" t="s">
        <v>147</v>
      </c>
      <c r="E35" s="234">
        <v>2747.36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4">
        <v>0</v>
      </c>
      <c r="O35" s="234">
        <f>ROUND(E35*N35,2)</f>
        <v>0</v>
      </c>
      <c r="P35" s="234">
        <v>2.64</v>
      </c>
      <c r="Q35" s="234">
        <f>ROUND(E35*P35,2)</f>
        <v>7253.03</v>
      </c>
      <c r="R35" s="236"/>
      <c r="S35" s="236" t="s">
        <v>112</v>
      </c>
      <c r="T35" s="237" t="s">
        <v>148</v>
      </c>
      <c r="U35" s="220">
        <v>0</v>
      </c>
      <c r="V35" s="220">
        <f>ROUND(E35*U35,2)</f>
        <v>0</v>
      </c>
      <c r="W35" s="220"/>
      <c r="X35" s="220" t="s">
        <v>114</v>
      </c>
      <c r="Y35" s="220" t="s">
        <v>115</v>
      </c>
      <c r="Z35" s="210"/>
      <c r="AA35" s="210"/>
      <c r="AB35" s="210"/>
      <c r="AC35" s="210"/>
      <c r="AD35" s="210"/>
      <c r="AE35" s="210"/>
      <c r="AF35" s="210"/>
      <c r="AG35" s="210" t="s">
        <v>116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45" t="s">
        <v>134</v>
      </c>
      <c r="D36" s="238"/>
      <c r="E36" s="238"/>
      <c r="F36" s="238"/>
      <c r="G36" s="238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118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6" t="s">
        <v>286</v>
      </c>
      <c r="D37" s="240"/>
      <c r="E37" s="240"/>
      <c r="F37" s="240"/>
      <c r="G37" s="24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118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46" t="s">
        <v>149</v>
      </c>
      <c r="D38" s="240"/>
      <c r="E38" s="240"/>
      <c r="F38" s="240"/>
      <c r="G38" s="24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118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3" x14ac:dyDescent="0.2">
      <c r="A39" s="217"/>
      <c r="B39" s="218"/>
      <c r="C39" s="246" t="s">
        <v>150</v>
      </c>
      <c r="D39" s="240"/>
      <c r="E39" s="240"/>
      <c r="F39" s="240"/>
      <c r="G39" s="24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118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9" t="str">
        <f>C39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47" t="s">
        <v>151</v>
      </c>
      <c r="D40" s="221"/>
      <c r="E40" s="222">
        <v>2052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125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47" t="s">
        <v>152</v>
      </c>
      <c r="D41" s="221"/>
      <c r="E41" s="222">
        <v>695.36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125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8"/>
      <c r="D42" s="241"/>
      <c r="E42" s="241"/>
      <c r="F42" s="241"/>
      <c r="G42" s="241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127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1" x14ac:dyDescent="0.2">
      <c r="A43" s="231">
        <v>6</v>
      </c>
      <c r="B43" s="232" t="s">
        <v>153</v>
      </c>
      <c r="C43" s="244" t="s">
        <v>154</v>
      </c>
      <c r="D43" s="233" t="s">
        <v>155</v>
      </c>
      <c r="E43" s="234">
        <v>1696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4">
        <v>0</v>
      </c>
      <c r="O43" s="234">
        <f>ROUND(E43*N43,2)</f>
        <v>0</v>
      </c>
      <c r="P43" s="234">
        <v>0.27</v>
      </c>
      <c r="Q43" s="234">
        <f>ROUND(E43*P43,2)</f>
        <v>457.92</v>
      </c>
      <c r="R43" s="236"/>
      <c r="S43" s="236" t="s">
        <v>112</v>
      </c>
      <c r="T43" s="237" t="s">
        <v>156</v>
      </c>
      <c r="U43" s="220">
        <v>0</v>
      </c>
      <c r="V43" s="220">
        <f>ROUND(E43*U43,2)</f>
        <v>0</v>
      </c>
      <c r="W43" s="220"/>
      <c r="X43" s="220" t="s">
        <v>114</v>
      </c>
      <c r="Y43" s="220" t="s">
        <v>115</v>
      </c>
      <c r="Z43" s="210"/>
      <c r="AA43" s="210"/>
      <c r="AB43" s="210"/>
      <c r="AC43" s="210"/>
      <c r="AD43" s="210"/>
      <c r="AE43" s="210"/>
      <c r="AF43" s="210"/>
      <c r="AG43" s="210" t="s">
        <v>116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33.75" outlineLevel="2" x14ac:dyDescent="0.2">
      <c r="A44" s="217"/>
      <c r="B44" s="218"/>
      <c r="C44" s="245" t="s">
        <v>157</v>
      </c>
      <c r="D44" s="238"/>
      <c r="E44" s="238"/>
      <c r="F44" s="238"/>
      <c r="G44" s="238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118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39" t="str">
        <f>C44</f>
        <v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v>
      </c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7" t="s">
        <v>158</v>
      </c>
      <c r="D45" s="221"/>
      <c r="E45" s="222">
        <v>1696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125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17"/>
      <c r="B46" s="218"/>
      <c r="C46" s="248"/>
      <c r="D46" s="241"/>
      <c r="E46" s="241"/>
      <c r="F46" s="241"/>
      <c r="G46" s="241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127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1">
        <v>7</v>
      </c>
      <c r="B47" s="232" t="s">
        <v>159</v>
      </c>
      <c r="C47" s="244" t="s">
        <v>160</v>
      </c>
      <c r="D47" s="233" t="s">
        <v>161</v>
      </c>
      <c r="E47" s="234">
        <v>15264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6"/>
      <c r="S47" s="236" t="s">
        <v>112</v>
      </c>
      <c r="T47" s="237" t="s">
        <v>156</v>
      </c>
      <c r="U47" s="220">
        <v>0</v>
      </c>
      <c r="V47" s="220">
        <f>ROUND(E47*U47,2)</f>
        <v>0</v>
      </c>
      <c r="W47" s="220"/>
      <c r="X47" s="220" t="s">
        <v>114</v>
      </c>
      <c r="Y47" s="220" t="s">
        <v>115</v>
      </c>
      <c r="Z47" s="210"/>
      <c r="AA47" s="210"/>
      <c r="AB47" s="210"/>
      <c r="AC47" s="210"/>
      <c r="AD47" s="210"/>
      <c r="AE47" s="210"/>
      <c r="AF47" s="210"/>
      <c r="AG47" s="210" t="s">
        <v>116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ht="22.5" outlineLevel="2" x14ac:dyDescent="0.2">
      <c r="A48" s="217"/>
      <c r="B48" s="218"/>
      <c r="C48" s="245" t="s">
        <v>162</v>
      </c>
      <c r="D48" s="238"/>
      <c r="E48" s="238"/>
      <c r="F48" s="238"/>
      <c r="G48" s="238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118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39" t="str">
        <f>C48</f>
        <v>Položka zahrnuje samostatnou dopravu suti a vybouraných hmot. Množství se určí jako součin hmotnosti [t] a požadované vzdálenosti [km].</v>
      </c>
      <c r="BB48" s="210"/>
      <c r="BC48" s="210"/>
      <c r="BD48" s="210"/>
      <c r="BE48" s="210"/>
      <c r="BF48" s="210"/>
      <c r="BG48" s="210"/>
      <c r="BH48" s="210"/>
    </row>
    <row r="49" spans="1:60" outlineLevel="3" x14ac:dyDescent="0.2">
      <c r="A49" s="217"/>
      <c r="B49" s="218"/>
      <c r="C49" s="246" t="s">
        <v>163</v>
      </c>
      <c r="D49" s="240"/>
      <c r="E49" s="240"/>
      <c r="F49" s="240"/>
      <c r="G49" s="24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118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39" t="str">
        <f>C49</f>
        <v>v případě větší odvozové vzdálenosti nutno nacenit dle skutečné odovzové vzdálenosti skládky, nebo recyklačního dovra zhotoivtele.</v>
      </c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47" t="s">
        <v>164</v>
      </c>
      <c r="D50" s="221"/>
      <c r="E50" s="222">
        <v>15264</v>
      </c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125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17"/>
      <c r="B51" s="218"/>
      <c r="C51" s="248"/>
      <c r="D51" s="241"/>
      <c r="E51" s="241"/>
      <c r="F51" s="241"/>
      <c r="G51" s="241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127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1">
        <v>8</v>
      </c>
      <c r="B52" s="232" t="s">
        <v>165</v>
      </c>
      <c r="C52" s="244" t="s">
        <v>166</v>
      </c>
      <c r="D52" s="233" t="s">
        <v>133</v>
      </c>
      <c r="E52" s="234">
        <v>6426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6"/>
      <c r="S52" s="236" t="s">
        <v>112</v>
      </c>
      <c r="T52" s="237" t="s">
        <v>113</v>
      </c>
      <c r="U52" s="220">
        <v>0</v>
      </c>
      <c r="V52" s="220">
        <f>ROUND(E52*U52,2)</f>
        <v>0</v>
      </c>
      <c r="W52" s="220"/>
      <c r="X52" s="220" t="s">
        <v>114</v>
      </c>
      <c r="Y52" s="220" t="s">
        <v>115</v>
      </c>
      <c r="Z52" s="210"/>
      <c r="AA52" s="210"/>
      <c r="AB52" s="210"/>
      <c r="AC52" s="210"/>
      <c r="AD52" s="210"/>
      <c r="AE52" s="210"/>
      <c r="AF52" s="210"/>
      <c r="AG52" s="210" t="s">
        <v>116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17"/>
      <c r="B53" s="218"/>
      <c r="C53" s="245" t="s">
        <v>134</v>
      </c>
      <c r="D53" s="238"/>
      <c r="E53" s="238"/>
      <c r="F53" s="238"/>
      <c r="G53" s="238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118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46" t="s">
        <v>286</v>
      </c>
      <c r="D54" s="240"/>
      <c r="E54" s="240"/>
      <c r="F54" s="240"/>
      <c r="G54" s="24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118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46" t="s">
        <v>149</v>
      </c>
      <c r="D55" s="240"/>
      <c r="E55" s="240"/>
      <c r="F55" s="240"/>
      <c r="G55" s="24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118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3" x14ac:dyDescent="0.2">
      <c r="A56" s="217"/>
      <c r="B56" s="218"/>
      <c r="C56" s="246" t="s">
        <v>150</v>
      </c>
      <c r="D56" s="240"/>
      <c r="E56" s="240"/>
      <c r="F56" s="240"/>
      <c r="G56" s="24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118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39" t="str">
        <f>C56</f>
        <v>-  poplatek za skládku, který se vykazuje v položce 0141** (s výjimkou malého množství bouraného materiálu, kde je možné poplatek zahrnout do jednotkové ceny bourání – tento fakt musí být uveden v doplňujícím textu k položce).</v>
      </c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47" t="s">
        <v>167</v>
      </c>
      <c r="D57" s="221"/>
      <c r="E57" s="222">
        <v>6426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125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17"/>
      <c r="B58" s="218"/>
      <c r="C58" s="248"/>
      <c r="D58" s="241"/>
      <c r="E58" s="241"/>
      <c r="F58" s="241"/>
      <c r="G58" s="241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127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1">
        <v>9</v>
      </c>
      <c r="B59" s="232" t="s">
        <v>168</v>
      </c>
      <c r="C59" s="244" t="s">
        <v>169</v>
      </c>
      <c r="D59" s="233" t="s">
        <v>133</v>
      </c>
      <c r="E59" s="234">
        <v>260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0</v>
      </c>
      <c r="O59" s="234">
        <f>ROUND(E59*N59,2)</f>
        <v>0</v>
      </c>
      <c r="P59" s="234">
        <v>0.252</v>
      </c>
      <c r="Q59" s="234">
        <f>ROUND(E59*P59,2)</f>
        <v>65.52</v>
      </c>
      <c r="R59" s="236"/>
      <c r="S59" s="236" t="s">
        <v>112</v>
      </c>
      <c r="T59" s="237" t="s">
        <v>148</v>
      </c>
      <c r="U59" s="220">
        <v>0</v>
      </c>
      <c r="V59" s="220">
        <f>ROUND(E59*U59,2)</f>
        <v>0</v>
      </c>
      <c r="W59" s="220"/>
      <c r="X59" s="220" t="s">
        <v>114</v>
      </c>
      <c r="Y59" s="220" t="s">
        <v>115</v>
      </c>
      <c r="Z59" s="210"/>
      <c r="AA59" s="210"/>
      <c r="AB59" s="210"/>
      <c r="AC59" s="210"/>
      <c r="AD59" s="210"/>
      <c r="AE59" s="210"/>
      <c r="AF59" s="210"/>
      <c r="AG59" s="210" t="s">
        <v>116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45" t="s">
        <v>134</v>
      </c>
      <c r="D60" s="238"/>
      <c r="E60" s="238"/>
      <c r="F60" s="238"/>
      <c r="G60" s="238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118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46" t="s">
        <v>170</v>
      </c>
      <c r="D61" s="240"/>
      <c r="E61" s="240"/>
      <c r="F61" s="240"/>
      <c r="G61" s="24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118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46" t="s">
        <v>149</v>
      </c>
      <c r="D62" s="240"/>
      <c r="E62" s="240"/>
      <c r="F62" s="240"/>
      <c r="G62" s="24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118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2.5" outlineLevel="3" x14ac:dyDescent="0.2">
      <c r="A63" s="217"/>
      <c r="B63" s="218"/>
      <c r="C63" s="246" t="s">
        <v>171</v>
      </c>
      <c r="D63" s="240"/>
      <c r="E63" s="240"/>
      <c r="F63" s="240"/>
      <c r="G63" s="24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118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39" t="str">
        <f>C63</f>
        <v>-  poplatek za skládku, který se vykazuje v položce 0141** (s výjimkou malého množství  materiálu, kde je možné poplatek zahrnout do jednotkové ceny položky – tento fakt musí být uveden v doplňujícím textu k položce)</v>
      </c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47" t="s">
        <v>172</v>
      </c>
      <c r="D64" s="221"/>
      <c r="E64" s="222">
        <v>260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125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17"/>
      <c r="B65" s="218"/>
      <c r="C65" s="248"/>
      <c r="D65" s="241"/>
      <c r="E65" s="241"/>
      <c r="F65" s="241"/>
      <c r="G65" s="241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127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31">
        <v>10</v>
      </c>
      <c r="B66" s="232" t="s">
        <v>173</v>
      </c>
      <c r="C66" s="244" t="s">
        <v>174</v>
      </c>
      <c r="D66" s="233" t="s">
        <v>133</v>
      </c>
      <c r="E66" s="234">
        <v>6426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4">
        <v>0</v>
      </c>
      <c r="O66" s="234">
        <f>ROUND(E66*N66,2)</f>
        <v>0</v>
      </c>
      <c r="P66" s="234">
        <v>0</v>
      </c>
      <c r="Q66" s="234">
        <f>ROUND(E66*P66,2)</f>
        <v>0</v>
      </c>
      <c r="R66" s="236"/>
      <c r="S66" s="236" t="s">
        <v>112</v>
      </c>
      <c r="T66" s="237" t="s">
        <v>148</v>
      </c>
      <c r="U66" s="220">
        <v>0</v>
      </c>
      <c r="V66" s="220">
        <f>ROUND(E66*U66,2)</f>
        <v>0</v>
      </c>
      <c r="W66" s="220"/>
      <c r="X66" s="220" t="s">
        <v>114</v>
      </c>
      <c r="Y66" s="220" t="s">
        <v>115</v>
      </c>
      <c r="Z66" s="210"/>
      <c r="AA66" s="210"/>
      <c r="AB66" s="210"/>
      <c r="AC66" s="210"/>
      <c r="AD66" s="210"/>
      <c r="AE66" s="210"/>
      <c r="AF66" s="210"/>
      <c r="AG66" s="210" t="s">
        <v>116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47" t="s">
        <v>138</v>
      </c>
      <c r="D67" s="221"/>
      <c r="E67" s="222">
        <v>6426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125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17"/>
      <c r="B68" s="218"/>
      <c r="C68" s="248"/>
      <c r="D68" s="241"/>
      <c r="E68" s="241"/>
      <c r="F68" s="241"/>
      <c r="G68" s="241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127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31">
        <v>11</v>
      </c>
      <c r="B69" s="232" t="s">
        <v>175</v>
      </c>
      <c r="C69" s="244" t="s">
        <v>176</v>
      </c>
      <c r="D69" s="233" t="s">
        <v>177</v>
      </c>
      <c r="E69" s="234">
        <v>520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4">
        <v>3.0000000000000001E-5</v>
      </c>
      <c r="O69" s="234">
        <f>ROUND(E69*N69,2)</f>
        <v>0.02</v>
      </c>
      <c r="P69" s="234">
        <v>0</v>
      </c>
      <c r="Q69" s="234">
        <f>ROUND(E69*P69,2)</f>
        <v>0</v>
      </c>
      <c r="R69" s="236" t="s">
        <v>178</v>
      </c>
      <c r="S69" s="236" t="s">
        <v>179</v>
      </c>
      <c r="T69" s="237" t="s">
        <v>148</v>
      </c>
      <c r="U69" s="220">
        <v>0</v>
      </c>
      <c r="V69" s="220">
        <f>ROUND(E69*U69,2)</f>
        <v>0</v>
      </c>
      <c r="W69" s="220"/>
      <c r="X69" s="220" t="s">
        <v>114</v>
      </c>
      <c r="Y69" s="220" t="s">
        <v>115</v>
      </c>
      <c r="Z69" s="210"/>
      <c r="AA69" s="210"/>
      <c r="AB69" s="210"/>
      <c r="AC69" s="210"/>
      <c r="AD69" s="210"/>
      <c r="AE69" s="210"/>
      <c r="AF69" s="210"/>
      <c r="AG69" s="210" t="s">
        <v>116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2" x14ac:dyDescent="0.2">
      <c r="A70" s="217"/>
      <c r="B70" s="218"/>
      <c r="C70" s="249" t="s">
        <v>180</v>
      </c>
      <c r="D70" s="242"/>
      <c r="E70" s="242"/>
      <c r="F70" s="242"/>
      <c r="G70" s="242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181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39" t="str">
        <f>C70</f>
        <v>vč. urovnání ornice, naložení na skládce, vodorovným přemístěním ornice na místo rozprostření, založení trávníku osetím a dodávky travního semene.</v>
      </c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46" t="s">
        <v>182</v>
      </c>
      <c r="D71" s="240"/>
      <c r="E71" s="240"/>
      <c r="F71" s="240"/>
      <c r="G71" s="24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118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17"/>
      <c r="B72" s="218"/>
      <c r="C72" s="247" t="s">
        <v>183</v>
      </c>
      <c r="D72" s="221"/>
      <c r="E72" s="222">
        <v>520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10"/>
      <c r="AA72" s="210"/>
      <c r="AB72" s="210"/>
      <c r="AC72" s="210"/>
      <c r="AD72" s="210"/>
      <c r="AE72" s="210"/>
      <c r="AF72" s="210"/>
      <c r="AG72" s="210" t="s">
        <v>125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47" t="s">
        <v>184</v>
      </c>
      <c r="D73" s="221"/>
      <c r="E73" s="222"/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125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17"/>
      <c r="B74" s="218"/>
      <c r="C74" s="248"/>
      <c r="D74" s="241"/>
      <c r="E74" s="241"/>
      <c r="F74" s="241"/>
      <c r="G74" s="241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127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x14ac:dyDescent="0.2">
      <c r="A75" s="224" t="s">
        <v>107</v>
      </c>
      <c r="B75" s="225" t="s">
        <v>65</v>
      </c>
      <c r="C75" s="243" t="s">
        <v>66</v>
      </c>
      <c r="D75" s="226"/>
      <c r="E75" s="227"/>
      <c r="F75" s="228"/>
      <c r="G75" s="228">
        <f>SUMIF(AG76:AG89,"&lt;&gt;NOR",G76:G89)</f>
        <v>0</v>
      </c>
      <c r="H75" s="228"/>
      <c r="I75" s="228">
        <f>SUM(I76:I89)</f>
        <v>0</v>
      </c>
      <c r="J75" s="228"/>
      <c r="K75" s="228">
        <f>SUM(K76:K89)</f>
        <v>0</v>
      </c>
      <c r="L75" s="228"/>
      <c r="M75" s="228">
        <f>SUM(M76:M89)</f>
        <v>0</v>
      </c>
      <c r="N75" s="227"/>
      <c r="O75" s="227">
        <f>SUM(O76:O89)</f>
        <v>0</v>
      </c>
      <c r="P75" s="227"/>
      <c r="Q75" s="227">
        <f>SUM(Q76:Q89)</f>
        <v>0</v>
      </c>
      <c r="R75" s="228"/>
      <c r="S75" s="228"/>
      <c r="T75" s="229"/>
      <c r="U75" s="223"/>
      <c r="V75" s="223">
        <f>SUM(V76:V89)</f>
        <v>0</v>
      </c>
      <c r="W75" s="223"/>
      <c r="X75" s="223"/>
      <c r="Y75" s="223"/>
      <c r="AG75" t="s">
        <v>108</v>
      </c>
    </row>
    <row r="76" spans="1:60" outlineLevel="1" x14ac:dyDescent="0.2">
      <c r="A76" s="231">
        <v>12</v>
      </c>
      <c r="B76" s="232" t="s">
        <v>185</v>
      </c>
      <c r="C76" s="244" t="s">
        <v>186</v>
      </c>
      <c r="D76" s="233" t="s">
        <v>133</v>
      </c>
      <c r="E76" s="234">
        <v>6840</v>
      </c>
      <c r="F76" s="235"/>
      <c r="G76" s="236">
        <f>ROUND(E76*F76,2)</f>
        <v>0</v>
      </c>
      <c r="H76" s="235"/>
      <c r="I76" s="236">
        <f>ROUND(E76*H76,2)</f>
        <v>0</v>
      </c>
      <c r="J76" s="235"/>
      <c r="K76" s="236">
        <f>ROUND(E76*J76,2)</f>
        <v>0</v>
      </c>
      <c r="L76" s="236">
        <v>21</v>
      </c>
      <c r="M76" s="236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6"/>
      <c r="S76" s="236" t="s">
        <v>112</v>
      </c>
      <c r="T76" s="237" t="s">
        <v>113</v>
      </c>
      <c r="U76" s="220">
        <v>0</v>
      </c>
      <c r="V76" s="220">
        <f>ROUND(E76*U76,2)</f>
        <v>0</v>
      </c>
      <c r="W76" s="220"/>
      <c r="X76" s="220" t="s">
        <v>114</v>
      </c>
      <c r="Y76" s="220" t="s">
        <v>115</v>
      </c>
      <c r="Z76" s="210"/>
      <c r="AA76" s="210"/>
      <c r="AB76" s="210"/>
      <c r="AC76" s="210"/>
      <c r="AD76" s="210"/>
      <c r="AE76" s="210"/>
      <c r="AF76" s="210"/>
      <c r="AG76" s="210" t="s">
        <v>116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17"/>
      <c r="B77" s="218"/>
      <c r="C77" s="245" t="s">
        <v>134</v>
      </c>
      <c r="D77" s="238"/>
      <c r="E77" s="238"/>
      <c r="F77" s="238"/>
      <c r="G77" s="238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118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46" t="s">
        <v>187</v>
      </c>
      <c r="D78" s="240"/>
      <c r="E78" s="240"/>
      <c r="F78" s="240"/>
      <c r="G78" s="24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118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46" t="s">
        <v>188</v>
      </c>
      <c r="D79" s="240"/>
      <c r="E79" s="240"/>
      <c r="F79" s="240"/>
      <c r="G79" s="24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118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46" t="s">
        <v>189</v>
      </c>
      <c r="D80" s="240"/>
      <c r="E80" s="240"/>
      <c r="F80" s="240"/>
      <c r="G80" s="24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118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46" t="s">
        <v>190</v>
      </c>
      <c r="D81" s="240"/>
      <c r="E81" s="240"/>
      <c r="F81" s="240"/>
      <c r="G81" s="24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118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46" t="s">
        <v>191</v>
      </c>
      <c r="D82" s="240"/>
      <c r="E82" s="240"/>
      <c r="F82" s="240"/>
      <c r="G82" s="24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118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46" t="s">
        <v>192</v>
      </c>
      <c r="D83" s="240"/>
      <c r="E83" s="240"/>
      <c r="F83" s="240"/>
      <c r="G83" s="24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118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46" t="s">
        <v>193</v>
      </c>
      <c r="D84" s="240"/>
      <c r="E84" s="240"/>
      <c r="F84" s="240"/>
      <c r="G84" s="24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118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6" t="s">
        <v>149</v>
      </c>
      <c r="D85" s="240"/>
      <c r="E85" s="240"/>
      <c r="F85" s="240"/>
      <c r="G85" s="24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118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46" t="s">
        <v>137</v>
      </c>
      <c r="D86" s="240"/>
      <c r="E86" s="240"/>
      <c r="F86" s="240"/>
      <c r="G86" s="24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118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17"/>
      <c r="B87" s="218"/>
      <c r="C87" s="247" t="s">
        <v>194</v>
      </c>
      <c r="D87" s="221"/>
      <c r="E87" s="222">
        <v>4104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125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47" t="s">
        <v>195</v>
      </c>
      <c r="D88" s="221"/>
      <c r="E88" s="222">
        <v>2736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125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17"/>
      <c r="B89" s="218"/>
      <c r="C89" s="248"/>
      <c r="D89" s="241"/>
      <c r="E89" s="241"/>
      <c r="F89" s="241"/>
      <c r="G89" s="241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127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x14ac:dyDescent="0.2">
      <c r="A90" s="224" t="s">
        <v>107</v>
      </c>
      <c r="B90" s="225" t="s">
        <v>67</v>
      </c>
      <c r="C90" s="243" t="s">
        <v>68</v>
      </c>
      <c r="D90" s="226"/>
      <c r="E90" s="227"/>
      <c r="F90" s="228"/>
      <c r="G90" s="228">
        <f>SUMIF(AG91:AG171,"&lt;&gt;NOR",G91:G171)</f>
        <v>0</v>
      </c>
      <c r="H90" s="228"/>
      <c r="I90" s="228">
        <f>SUM(I91:I171)</f>
        <v>0</v>
      </c>
      <c r="J90" s="228"/>
      <c r="K90" s="228">
        <f>SUM(K91:K171)</f>
        <v>0</v>
      </c>
      <c r="L90" s="228"/>
      <c r="M90" s="228">
        <f>SUM(M91:M171)</f>
        <v>0</v>
      </c>
      <c r="N90" s="227"/>
      <c r="O90" s="227">
        <f>SUM(O91:O171)</f>
        <v>2586.62</v>
      </c>
      <c r="P90" s="227"/>
      <c r="Q90" s="227">
        <f>SUM(Q91:Q171)</f>
        <v>0</v>
      </c>
      <c r="R90" s="228"/>
      <c r="S90" s="228"/>
      <c r="T90" s="229"/>
      <c r="U90" s="223"/>
      <c r="V90" s="223">
        <f>SUM(V91:V171)</f>
        <v>0</v>
      </c>
      <c r="W90" s="223"/>
      <c r="X90" s="223"/>
      <c r="Y90" s="223"/>
      <c r="AG90" t="s">
        <v>108</v>
      </c>
    </row>
    <row r="91" spans="1:60" outlineLevel="1" x14ac:dyDescent="0.2">
      <c r="A91" s="231">
        <v>13</v>
      </c>
      <c r="B91" s="232" t="s">
        <v>196</v>
      </c>
      <c r="C91" s="244" t="s">
        <v>197</v>
      </c>
      <c r="D91" s="233" t="s">
        <v>133</v>
      </c>
      <c r="E91" s="234">
        <v>208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6"/>
      <c r="S91" s="236" t="s">
        <v>112</v>
      </c>
      <c r="T91" s="237" t="s">
        <v>113</v>
      </c>
      <c r="U91" s="220">
        <v>0</v>
      </c>
      <c r="V91" s="220">
        <f>ROUND(E91*U91,2)</f>
        <v>0</v>
      </c>
      <c r="W91" s="220"/>
      <c r="X91" s="220" t="s">
        <v>114</v>
      </c>
      <c r="Y91" s="220" t="s">
        <v>115</v>
      </c>
      <c r="Z91" s="210"/>
      <c r="AA91" s="210"/>
      <c r="AB91" s="210"/>
      <c r="AC91" s="210"/>
      <c r="AD91" s="210"/>
      <c r="AE91" s="210"/>
      <c r="AF91" s="210"/>
      <c r="AG91" s="210" t="s">
        <v>116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45" t="s">
        <v>134</v>
      </c>
      <c r="D92" s="238"/>
      <c r="E92" s="238"/>
      <c r="F92" s="238"/>
      <c r="G92" s="238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118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46" t="s">
        <v>198</v>
      </c>
      <c r="D93" s="240"/>
      <c r="E93" s="240"/>
      <c r="F93" s="240"/>
      <c r="G93" s="24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118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46" t="s">
        <v>199</v>
      </c>
      <c r="D94" s="240"/>
      <c r="E94" s="240"/>
      <c r="F94" s="240"/>
      <c r="G94" s="24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118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46" t="s">
        <v>200</v>
      </c>
      <c r="D95" s="240"/>
      <c r="E95" s="240"/>
      <c r="F95" s="240"/>
      <c r="G95" s="24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118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46" t="s">
        <v>201</v>
      </c>
      <c r="D96" s="240"/>
      <c r="E96" s="240"/>
      <c r="F96" s="240"/>
      <c r="G96" s="24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118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46" t="s">
        <v>149</v>
      </c>
      <c r="D97" s="240"/>
      <c r="E97" s="240"/>
      <c r="F97" s="240"/>
      <c r="G97" s="24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118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17"/>
      <c r="B98" s="218"/>
      <c r="C98" s="246" t="s">
        <v>202</v>
      </c>
      <c r="D98" s="240"/>
      <c r="E98" s="240"/>
      <c r="F98" s="240"/>
      <c r="G98" s="24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118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17"/>
      <c r="B99" s="218"/>
      <c r="C99" s="247" t="s">
        <v>203</v>
      </c>
      <c r="D99" s="221"/>
      <c r="E99" s="222">
        <v>208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125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2" x14ac:dyDescent="0.2">
      <c r="A100" s="217"/>
      <c r="B100" s="218"/>
      <c r="C100" s="248"/>
      <c r="D100" s="241"/>
      <c r="E100" s="241"/>
      <c r="F100" s="241"/>
      <c r="G100" s="241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127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1">
        <v>14</v>
      </c>
      <c r="B101" s="232" t="s">
        <v>204</v>
      </c>
      <c r="C101" s="244" t="s">
        <v>205</v>
      </c>
      <c r="D101" s="233" t="s">
        <v>133</v>
      </c>
      <c r="E101" s="234">
        <v>6426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4">
        <v>0</v>
      </c>
      <c r="O101" s="234">
        <f>ROUND(E101*N101,2)</f>
        <v>0</v>
      </c>
      <c r="P101" s="234">
        <v>0</v>
      </c>
      <c r="Q101" s="234">
        <f>ROUND(E101*P101,2)</f>
        <v>0</v>
      </c>
      <c r="R101" s="236"/>
      <c r="S101" s="236" t="s">
        <v>112</v>
      </c>
      <c r="T101" s="237" t="s">
        <v>113</v>
      </c>
      <c r="U101" s="220">
        <v>0</v>
      </c>
      <c r="V101" s="220">
        <f>ROUND(E101*U101,2)</f>
        <v>0</v>
      </c>
      <c r="W101" s="220"/>
      <c r="X101" s="220" t="s">
        <v>114</v>
      </c>
      <c r="Y101" s="220" t="s">
        <v>115</v>
      </c>
      <c r="Z101" s="210"/>
      <c r="AA101" s="210"/>
      <c r="AB101" s="210"/>
      <c r="AC101" s="210"/>
      <c r="AD101" s="210"/>
      <c r="AE101" s="210"/>
      <c r="AF101" s="210"/>
      <c r="AG101" s="210" t="s">
        <v>116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">
      <c r="A102" s="217"/>
      <c r="B102" s="218"/>
      <c r="C102" s="245" t="s">
        <v>134</v>
      </c>
      <c r="D102" s="238"/>
      <c r="E102" s="238"/>
      <c r="F102" s="238"/>
      <c r="G102" s="238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118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46" t="s">
        <v>206</v>
      </c>
      <c r="D103" s="240"/>
      <c r="E103" s="240"/>
      <c r="F103" s="240"/>
      <c r="G103" s="24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118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46" t="s">
        <v>207</v>
      </c>
      <c r="D104" s="240"/>
      <c r="E104" s="240"/>
      <c r="F104" s="240"/>
      <c r="G104" s="24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118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46" t="s">
        <v>208</v>
      </c>
      <c r="D105" s="240"/>
      <c r="E105" s="240"/>
      <c r="F105" s="240"/>
      <c r="G105" s="24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118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46" t="s">
        <v>209</v>
      </c>
      <c r="D106" s="240"/>
      <c r="E106" s="240"/>
      <c r="F106" s="240"/>
      <c r="G106" s="24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118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2" x14ac:dyDescent="0.2">
      <c r="A107" s="217"/>
      <c r="B107" s="218"/>
      <c r="C107" s="247" t="s">
        <v>138</v>
      </c>
      <c r="D107" s="221"/>
      <c r="E107" s="222">
        <v>6426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125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2" x14ac:dyDescent="0.2">
      <c r="A108" s="217"/>
      <c r="B108" s="218"/>
      <c r="C108" s="248"/>
      <c r="D108" s="241"/>
      <c r="E108" s="241"/>
      <c r="F108" s="241"/>
      <c r="G108" s="241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127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1">
        <v>15</v>
      </c>
      <c r="B109" s="232" t="s">
        <v>210</v>
      </c>
      <c r="C109" s="244" t="s">
        <v>211</v>
      </c>
      <c r="D109" s="233" t="s">
        <v>133</v>
      </c>
      <c r="E109" s="234">
        <v>6426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6"/>
      <c r="S109" s="236" t="s">
        <v>112</v>
      </c>
      <c r="T109" s="237" t="s">
        <v>113</v>
      </c>
      <c r="U109" s="220">
        <v>0</v>
      </c>
      <c r="V109" s="220">
        <f>ROUND(E109*U109,2)</f>
        <v>0</v>
      </c>
      <c r="W109" s="220"/>
      <c r="X109" s="220" t="s">
        <v>114</v>
      </c>
      <c r="Y109" s="220" t="s">
        <v>115</v>
      </c>
      <c r="Z109" s="210"/>
      <c r="AA109" s="210"/>
      <c r="AB109" s="210"/>
      <c r="AC109" s="210"/>
      <c r="AD109" s="210"/>
      <c r="AE109" s="210"/>
      <c r="AF109" s="210"/>
      <c r="AG109" s="210" t="s">
        <v>116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17"/>
      <c r="B110" s="218"/>
      <c r="C110" s="245" t="s">
        <v>134</v>
      </c>
      <c r="D110" s="238"/>
      <c r="E110" s="238"/>
      <c r="F110" s="238"/>
      <c r="G110" s="238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118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46" t="s">
        <v>212</v>
      </c>
      <c r="D111" s="240"/>
      <c r="E111" s="240"/>
      <c r="F111" s="240"/>
      <c r="G111" s="24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118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39" t="str">
        <f>C111</f>
        <v>- dodání geomříže v požadované kvalitě a v množství včetně přesahů (přesahy započteny v jednotkové ceně)</v>
      </c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46" t="s">
        <v>199</v>
      </c>
      <c r="D112" s="240"/>
      <c r="E112" s="240"/>
      <c r="F112" s="240"/>
      <c r="G112" s="24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118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46" t="s">
        <v>213</v>
      </c>
      <c r="D113" s="240"/>
      <c r="E113" s="240"/>
      <c r="F113" s="240"/>
      <c r="G113" s="24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118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6" t="s">
        <v>149</v>
      </c>
      <c r="D114" s="240"/>
      <c r="E114" s="240"/>
      <c r="F114" s="240"/>
      <c r="G114" s="24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118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46" t="s">
        <v>137</v>
      </c>
      <c r="D115" s="240"/>
      <c r="E115" s="240"/>
      <c r="F115" s="240"/>
      <c r="G115" s="24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118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17"/>
      <c r="B116" s="218"/>
      <c r="C116" s="247" t="s">
        <v>214</v>
      </c>
      <c r="D116" s="221"/>
      <c r="E116" s="222">
        <v>6426</v>
      </c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125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17"/>
      <c r="B117" s="218"/>
      <c r="C117" s="248"/>
      <c r="D117" s="241"/>
      <c r="E117" s="241"/>
      <c r="F117" s="241"/>
      <c r="G117" s="241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127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31">
        <v>16</v>
      </c>
      <c r="B118" s="232" t="s">
        <v>215</v>
      </c>
      <c r="C118" s="244" t="s">
        <v>216</v>
      </c>
      <c r="D118" s="233" t="s">
        <v>133</v>
      </c>
      <c r="E118" s="234">
        <v>12852</v>
      </c>
      <c r="F118" s="235"/>
      <c r="G118" s="236">
        <f>ROUND(E118*F118,2)</f>
        <v>0</v>
      </c>
      <c r="H118" s="235"/>
      <c r="I118" s="236">
        <f>ROUND(E118*H118,2)</f>
        <v>0</v>
      </c>
      <c r="J118" s="235"/>
      <c r="K118" s="236">
        <f>ROUND(E118*J118,2)</f>
        <v>0</v>
      </c>
      <c r="L118" s="236">
        <v>21</v>
      </c>
      <c r="M118" s="236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6"/>
      <c r="S118" s="236" t="s">
        <v>112</v>
      </c>
      <c r="T118" s="237" t="s">
        <v>113</v>
      </c>
      <c r="U118" s="220">
        <v>0</v>
      </c>
      <c r="V118" s="220">
        <f>ROUND(E118*U118,2)</f>
        <v>0</v>
      </c>
      <c r="W118" s="220"/>
      <c r="X118" s="220" t="s">
        <v>114</v>
      </c>
      <c r="Y118" s="220" t="s">
        <v>115</v>
      </c>
      <c r="Z118" s="210"/>
      <c r="AA118" s="210"/>
      <c r="AB118" s="210"/>
      <c r="AC118" s="210"/>
      <c r="AD118" s="210"/>
      <c r="AE118" s="210"/>
      <c r="AF118" s="210"/>
      <c r="AG118" s="210" t="s">
        <v>116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17"/>
      <c r="B119" s="218"/>
      <c r="C119" s="245" t="s">
        <v>134</v>
      </c>
      <c r="D119" s="238"/>
      <c r="E119" s="238"/>
      <c r="F119" s="238"/>
      <c r="G119" s="238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118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46" t="s">
        <v>217</v>
      </c>
      <c r="D120" s="240"/>
      <c r="E120" s="240"/>
      <c r="F120" s="240"/>
      <c r="G120" s="24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118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46" t="s">
        <v>199</v>
      </c>
      <c r="D121" s="240"/>
      <c r="E121" s="240"/>
      <c r="F121" s="240"/>
      <c r="G121" s="24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118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17"/>
      <c r="B122" s="218"/>
      <c r="C122" s="246" t="s">
        <v>218</v>
      </c>
      <c r="D122" s="240"/>
      <c r="E122" s="240"/>
      <c r="F122" s="240"/>
      <c r="G122" s="24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118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46" t="s">
        <v>219</v>
      </c>
      <c r="D123" s="240"/>
      <c r="E123" s="240"/>
      <c r="F123" s="240"/>
      <c r="G123" s="24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118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46" t="s">
        <v>220</v>
      </c>
      <c r="D124" s="240"/>
      <c r="E124" s="240"/>
      <c r="F124" s="240"/>
      <c r="G124" s="24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118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39" t="str">
        <f>C124</f>
        <v>- úpravu napojení, ukončení podél obrubníků, dilatačních zařízení, odvodňovacích proužků, odvodňovačů, vpustí, šachet a pod.</v>
      </c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2">
      <c r="A125" s="217"/>
      <c r="B125" s="218"/>
      <c r="C125" s="246" t="s">
        <v>149</v>
      </c>
      <c r="D125" s="240"/>
      <c r="E125" s="240"/>
      <c r="F125" s="240"/>
      <c r="G125" s="24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118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17"/>
      <c r="B126" s="218"/>
      <c r="C126" s="246" t="s">
        <v>202</v>
      </c>
      <c r="D126" s="240"/>
      <c r="E126" s="240"/>
      <c r="F126" s="240"/>
      <c r="G126" s="24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118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46" t="s">
        <v>221</v>
      </c>
      <c r="D127" s="240"/>
      <c r="E127" s="240"/>
      <c r="F127" s="240"/>
      <c r="G127" s="24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118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39" t="str">
        <f>C127</f>
        <v>- těsnění podél obrubníků, dilatačních zařízení, odvodňovacích proužků, odvodňovačů, vpustí, šachet a pod.</v>
      </c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47" t="s">
        <v>222</v>
      </c>
      <c r="D128" s="221"/>
      <c r="E128" s="222">
        <v>12852</v>
      </c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125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2" x14ac:dyDescent="0.2">
      <c r="A129" s="217"/>
      <c r="B129" s="218"/>
      <c r="C129" s="248"/>
      <c r="D129" s="241"/>
      <c r="E129" s="241"/>
      <c r="F129" s="241"/>
      <c r="G129" s="241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127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31">
        <v>17</v>
      </c>
      <c r="B130" s="232" t="s">
        <v>223</v>
      </c>
      <c r="C130" s="244" t="s">
        <v>224</v>
      </c>
      <c r="D130" s="233" t="s">
        <v>133</v>
      </c>
      <c r="E130" s="234">
        <v>4788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4">
        <v>0</v>
      </c>
      <c r="O130" s="234">
        <f>ROUND(E130*N130,2)</f>
        <v>0</v>
      </c>
      <c r="P130" s="234">
        <v>0</v>
      </c>
      <c r="Q130" s="234">
        <f>ROUND(E130*P130,2)</f>
        <v>0</v>
      </c>
      <c r="R130" s="236"/>
      <c r="S130" s="236" t="s">
        <v>112</v>
      </c>
      <c r="T130" s="237" t="s">
        <v>113</v>
      </c>
      <c r="U130" s="220">
        <v>0</v>
      </c>
      <c r="V130" s="220">
        <f>ROUND(E130*U130,2)</f>
        <v>0</v>
      </c>
      <c r="W130" s="220"/>
      <c r="X130" s="220" t="s">
        <v>114</v>
      </c>
      <c r="Y130" s="220" t="s">
        <v>115</v>
      </c>
      <c r="Z130" s="210"/>
      <c r="AA130" s="210"/>
      <c r="AB130" s="210"/>
      <c r="AC130" s="210"/>
      <c r="AD130" s="210"/>
      <c r="AE130" s="210"/>
      <c r="AF130" s="210"/>
      <c r="AG130" s="210" t="s">
        <v>116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45" t="s">
        <v>134</v>
      </c>
      <c r="D131" s="238"/>
      <c r="E131" s="238"/>
      <c r="F131" s="238"/>
      <c r="G131" s="238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118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">
      <c r="A132" s="217"/>
      <c r="B132" s="218"/>
      <c r="C132" s="246" t="s">
        <v>217</v>
      </c>
      <c r="D132" s="240"/>
      <c r="E132" s="240"/>
      <c r="F132" s="240"/>
      <c r="G132" s="24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118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">
      <c r="A133" s="217"/>
      <c r="B133" s="218"/>
      <c r="C133" s="246" t="s">
        <v>199</v>
      </c>
      <c r="D133" s="240"/>
      <c r="E133" s="240"/>
      <c r="F133" s="240"/>
      <c r="G133" s="24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118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46" t="s">
        <v>218</v>
      </c>
      <c r="D134" s="240"/>
      <c r="E134" s="240"/>
      <c r="F134" s="240"/>
      <c r="G134" s="24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118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46" t="s">
        <v>219</v>
      </c>
      <c r="D135" s="240"/>
      <c r="E135" s="240"/>
      <c r="F135" s="240"/>
      <c r="G135" s="24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118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46" t="s">
        <v>220</v>
      </c>
      <c r="D136" s="240"/>
      <c r="E136" s="240"/>
      <c r="F136" s="240"/>
      <c r="G136" s="24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118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39" t="str">
        <f>C136</f>
        <v>- úpravu napojení, ukončení podél obrubníků, dilatačních zařízení, odvodňovacích proužků, odvodňovačů, vpustí, šachet a pod.</v>
      </c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46" t="s">
        <v>149</v>
      </c>
      <c r="D137" s="240"/>
      <c r="E137" s="240"/>
      <c r="F137" s="240"/>
      <c r="G137" s="24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118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46" t="s">
        <v>202</v>
      </c>
      <c r="D138" s="240"/>
      <c r="E138" s="240"/>
      <c r="F138" s="240"/>
      <c r="G138" s="24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118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17"/>
      <c r="B139" s="218"/>
      <c r="C139" s="246" t="s">
        <v>221</v>
      </c>
      <c r="D139" s="240"/>
      <c r="E139" s="240"/>
      <c r="F139" s="240"/>
      <c r="G139" s="24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118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39" t="str">
        <f>C139</f>
        <v>- těsnění podél obrubníků, dilatačních zařízení, odvodňovacích proužků, odvodňovačů, vpustí, šachet a pod.</v>
      </c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">
      <c r="A140" s="217"/>
      <c r="B140" s="218"/>
      <c r="C140" s="247" t="s">
        <v>225</v>
      </c>
      <c r="D140" s="221"/>
      <c r="E140" s="222"/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125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47" t="s">
        <v>226</v>
      </c>
      <c r="D141" s="221"/>
      <c r="E141" s="222">
        <v>2052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125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">
      <c r="A142" s="217"/>
      <c r="B142" s="218"/>
      <c r="C142" s="247" t="s">
        <v>227</v>
      </c>
      <c r="D142" s="221"/>
      <c r="E142" s="222">
        <v>2736</v>
      </c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125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48"/>
      <c r="D143" s="241"/>
      <c r="E143" s="241"/>
      <c r="F143" s="241"/>
      <c r="G143" s="241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127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31">
        <v>18</v>
      </c>
      <c r="B144" s="232" t="s">
        <v>228</v>
      </c>
      <c r="C144" s="244" t="s">
        <v>229</v>
      </c>
      <c r="D144" s="233" t="s">
        <v>155</v>
      </c>
      <c r="E144" s="234">
        <v>140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4">
        <v>3.5999999999999999E-3</v>
      </c>
      <c r="O144" s="234">
        <f>ROUND(E144*N144,2)</f>
        <v>0.5</v>
      </c>
      <c r="P144" s="234">
        <v>0</v>
      </c>
      <c r="Q144" s="234">
        <f>ROUND(E144*P144,2)</f>
        <v>0</v>
      </c>
      <c r="R144" s="236"/>
      <c r="S144" s="236" t="s">
        <v>112</v>
      </c>
      <c r="T144" s="237" t="s">
        <v>148</v>
      </c>
      <c r="U144" s="220">
        <v>0</v>
      </c>
      <c r="V144" s="220">
        <f>ROUND(E144*U144,2)</f>
        <v>0</v>
      </c>
      <c r="W144" s="220"/>
      <c r="X144" s="220" t="s">
        <v>114</v>
      </c>
      <c r="Y144" s="220" t="s">
        <v>115</v>
      </c>
      <c r="Z144" s="210"/>
      <c r="AA144" s="210"/>
      <c r="AB144" s="210"/>
      <c r="AC144" s="210"/>
      <c r="AD144" s="210"/>
      <c r="AE144" s="210"/>
      <c r="AF144" s="210"/>
      <c r="AG144" s="210" t="s">
        <v>116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17"/>
      <c r="B145" s="218"/>
      <c r="C145" s="245" t="s">
        <v>134</v>
      </c>
      <c r="D145" s="238"/>
      <c r="E145" s="238"/>
      <c r="F145" s="238"/>
      <c r="G145" s="238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118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46" t="s">
        <v>230</v>
      </c>
      <c r="D146" s="240"/>
      <c r="E146" s="240"/>
      <c r="F146" s="240"/>
      <c r="G146" s="240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118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46" t="s">
        <v>231</v>
      </c>
      <c r="D147" s="240"/>
      <c r="E147" s="240"/>
      <c r="F147" s="240"/>
      <c r="G147" s="24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118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17"/>
      <c r="B148" s="218"/>
      <c r="C148" s="247" t="s">
        <v>232</v>
      </c>
      <c r="D148" s="221"/>
      <c r="E148" s="222">
        <v>140</v>
      </c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125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17"/>
      <c r="B149" s="218"/>
      <c r="C149" s="248"/>
      <c r="D149" s="241"/>
      <c r="E149" s="241"/>
      <c r="F149" s="241"/>
      <c r="G149" s="241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127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31">
        <v>19</v>
      </c>
      <c r="B150" s="232" t="s">
        <v>233</v>
      </c>
      <c r="C150" s="244" t="s">
        <v>234</v>
      </c>
      <c r="D150" s="233" t="s">
        <v>133</v>
      </c>
      <c r="E150" s="234">
        <v>3748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4">
        <v>0.34499999999999997</v>
      </c>
      <c r="O150" s="234">
        <f>ROUND(E150*N150,2)</f>
        <v>1293.06</v>
      </c>
      <c r="P150" s="234">
        <v>0</v>
      </c>
      <c r="Q150" s="234">
        <f>ROUND(E150*P150,2)</f>
        <v>0</v>
      </c>
      <c r="R150" s="236"/>
      <c r="S150" s="236" t="s">
        <v>235</v>
      </c>
      <c r="T150" s="237" t="s">
        <v>148</v>
      </c>
      <c r="U150" s="220">
        <v>0</v>
      </c>
      <c r="V150" s="220">
        <f>ROUND(E150*U150,2)</f>
        <v>0</v>
      </c>
      <c r="W150" s="220"/>
      <c r="X150" s="220" t="s">
        <v>114</v>
      </c>
      <c r="Y150" s="220" t="s">
        <v>115</v>
      </c>
      <c r="Z150" s="210"/>
      <c r="AA150" s="210"/>
      <c r="AB150" s="210"/>
      <c r="AC150" s="210"/>
      <c r="AD150" s="210"/>
      <c r="AE150" s="210"/>
      <c r="AF150" s="210"/>
      <c r="AG150" s="210" t="s">
        <v>116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17"/>
      <c r="B151" s="218"/>
      <c r="C151" s="245" t="s">
        <v>134</v>
      </c>
      <c r="D151" s="238"/>
      <c r="E151" s="238"/>
      <c r="F151" s="238"/>
      <c r="G151" s="238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118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46" t="s">
        <v>236</v>
      </c>
      <c r="D152" s="240"/>
      <c r="E152" s="240"/>
      <c r="F152" s="240"/>
      <c r="G152" s="24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118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3" x14ac:dyDescent="0.2">
      <c r="A153" s="217"/>
      <c r="B153" s="218"/>
      <c r="C153" s="246" t="s">
        <v>237</v>
      </c>
      <c r="D153" s="240"/>
      <c r="E153" s="240"/>
      <c r="F153" s="240"/>
      <c r="G153" s="24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118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3" x14ac:dyDescent="0.2">
      <c r="A154" s="217"/>
      <c r="B154" s="218"/>
      <c r="C154" s="246" t="s">
        <v>208</v>
      </c>
      <c r="D154" s="240"/>
      <c r="E154" s="240"/>
      <c r="F154" s="240"/>
      <c r="G154" s="24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118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3" x14ac:dyDescent="0.2">
      <c r="A155" s="217"/>
      <c r="B155" s="218"/>
      <c r="C155" s="246" t="s">
        <v>149</v>
      </c>
      <c r="D155" s="240"/>
      <c r="E155" s="240"/>
      <c r="F155" s="240"/>
      <c r="G155" s="24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118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3" x14ac:dyDescent="0.2">
      <c r="A156" s="217"/>
      <c r="B156" s="218"/>
      <c r="C156" s="246" t="s">
        <v>202</v>
      </c>
      <c r="D156" s="240"/>
      <c r="E156" s="240"/>
      <c r="F156" s="240"/>
      <c r="G156" s="24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118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47" t="s">
        <v>238</v>
      </c>
      <c r="D157" s="221"/>
      <c r="E157" s="222"/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125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3" x14ac:dyDescent="0.2">
      <c r="A158" s="217"/>
      <c r="B158" s="218"/>
      <c r="C158" s="247" t="s">
        <v>226</v>
      </c>
      <c r="D158" s="221"/>
      <c r="E158" s="222">
        <v>2052</v>
      </c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125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47" t="s">
        <v>239</v>
      </c>
      <c r="D159" s="221"/>
      <c r="E159" s="222">
        <v>1696</v>
      </c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125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17"/>
      <c r="B160" s="218"/>
      <c r="C160" s="248"/>
      <c r="D160" s="241"/>
      <c r="E160" s="241"/>
      <c r="F160" s="241"/>
      <c r="G160" s="241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127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31">
        <v>20</v>
      </c>
      <c r="B161" s="232" t="s">
        <v>240</v>
      </c>
      <c r="C161" s="244" t="s">
        <v>234</v>
      </c>
      <c r="D161" s="233" t="s">
        <v>133</v>
      </c>
      <c r="E161" s="234">
        <v>3748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4">
        <v>0.34499999999999997</v>
      </c>
      <c r="O161" s="234">
        <f>ROUND(E161*N161,2)</f>
        <v>1293.06</v>
      </c>
      <c r="P161" s="234">
        <v>0</v>
      </c>
      <c r="Q161" s="234">
        <f>ROUND(E161*P161,2)</f>
        <v>0</v>
      </c>
      <c r="R161" s="236"/>
      <c r="S161" s="236" t="s">
        <v>235</v>
      </c>
      <c r="T161" s="237" t="s">
        <v>148</v>
      </c>
      <c r="U161" s="220">
        <v>0</v>
      </c>
      <c r="V161" s="220">
        <f>ROUND(E161*U161,2)</f>
        <v>0</v>
      </c>
      <c r="W161" s="220"/>
      <c r="X161" s="220" t="s">
        <v>114</v>
      </c>
      <c r="Y161" s="220" t="s">
        <v>115</v>
      </c>
      <c r="Z161" s="210"/>
      <c r="AA161" s="210"/>
      <c r="AB161" s="210"/>
      <c r="AC161" s="210"/>
      <c r="AD161" s="210"/>
      <c r="AE161" s="210"/>
      <c r="AF161" s="210"/>
      <c r="AG161" s="210" t="s">
        <v>116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17"/>
      <c r="B162" s="218"/>
      <c r="C162" s="245" t="s">
        <v>134</v>
      </c>
      <c r="D162" s="238"/>
      <c r="E162" s="238"/>
      <c r="F162" s="238"/>
      <c r="G162" s="238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118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46" t="s">
        <v>236</v>
      </c>
      <c r="D163" s="240"/>
      <c r="E163" s="240"/>
      <c r="F163" s="240"/>
      <c r="G163" s="24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118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46" t="s">
        <v>237</v>
      </c>
      <c r="D164" s="240"/>
      <c r="E164" s="240"/>
      <c r="F164" s="240"/>
      <c r="G164" s="24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10"/>
      <c r="AA164" s="210"/>
      <c r="AB164" s="210"/>
      <c r="AC164" s="210"/>
      <c r="AD164" s="210"/>
      <c r="AE164" s="210"/>
      <c r="AF164" s="210"/>
      <c r="AG164" s="210" t="s">
        <v>118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">
      <c r="A165" s="217"/>
      <c r="B165" s="218"/>
      <c r="C165" s="246" t="s">
        <v>208</v>
      </c>
      <c r="D165" s="240"/>
      <c r="E165" s="240"/>
      <c r="F165" s="240"/>
      <c r="G165" s="24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118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">
      <c r="A166" s="217"/>
      <c r="B166" s="218"/>
      <c r="C166" s="246" t="s">
        <v>149</v>
      </c>
      <c r="D166" s="240"/>
      <c r="E166" s="240"/>
      <c r="F166" s="240"/>
      <c r="G166" s="24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118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17"/>
      <c r="B167" s="218"/>
      <c r="C167" s="246" t="s">
        <v>202</v>
      </c>
      <c r="D167" s="240"/>
      <c r="E167" s="240"/>
      <c r="F167" s="240"/>
      <c r="G167" s="24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118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47" t="s">
        <v>241</v>
      </c>
      <c r="D168" s="221"/>
      <c r="E168" s="222"/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125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17"/>
      <c r="B169" s="218"/>
      <c r="C169" s="247" t="s">
        <v>226</v>
      </c>
      <c r="D169" s="221"/>
      <c r="E169" s="222">
        <v>2052</v>
      </c>
      <c r="F169" s="220"/>
      <c r="G169" s="22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125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3" x14ac:dyDescent="0.2">
      <c r="A170" s="217"/>
      <c r="B170" s="218"/>
      <c r="C170" s="247" t="s">
        <v>239</v>
      </c>
      <c r="D170" s="221"/>
      <c r="E170" s="222">
        <v>1696</v>
      </c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10"/>
      <c r="AA170" s="210"/>
      <c r="AB170" s="210"/>
      <c r="AC170" s="210"/>
      <c r="AD170" s="210"/>
      <c r="AE170" s="210"/>
      <c r="AF170" s="210"/>
      <c r="AG170" s="210" t="s">
        <v>125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48"/>
      <c r="D171" s="241"/>
      <c r="E171" s="241"/>
      <c r="F171" s="241"/>
      <c r="G171" s="241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127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">
      <c r="A172" s="224" t="s">
        <v>107</v>
      </c>
      <c r="B172" s="225" t="s">
        <v>69</v>
      </c>
      <c r="C172" s="243" t="s">
        <v>70</v>
      </c>
      <c r="D172" s="226"/>
      <c r="E172" s="227"/>
      <c r="F172" s="228"/>
      <c r="G172" s="228">
        <f>SUMIF(AG173:AG199,"&lt;&gt;NOR",G173:G199)</f>
        <v>0</v>
      </c>
      <c r="H172" s="228"/>
      <c r="I172" s="228">
        <f>SUM(I173:I199)</f>
        <v>0</v>
      </c>
      <c r="J172" s="228"/>
      <c r="K172" s="228">
        <f>SUM(K173:K199)</f>
        <v>0</v>
      </c>
      <c r="L172" s="228"/>
      <c r="M172" s="228">
        <f>SUM(M173:M199)</f>
        <v>0</v>
      </c>
      <c r="N172" s="227"/>
      <c r="O172" s="227">
        <f>SUM(O173:O199)</f>
        <v>25.03</v>
      </c>
      <c r="P172" s="227"/>
      <c r="Q172" s="227">
        <f>SUM(Q173:Q199)</f>
        <v>0</v>
      </c>
      <c r="R172" s="228"/>
      <c r="S172" s="228"/>
      <c r="T172" s="229"/>
      <c r="U172" s="223"/>
      <c r="V172" s="223">
        <f>SUM(V173:V199)</f>
        <v>0</v>
      </c>
      <c r="W172" s="223"/>
      <c r="X172" s="223"/>
      <c r="Y172" s="223"/>
      <c r="AG172" t="s">
        <v>108</v>
      </c>
    </row>
    <row r="173" spans="1:60" outlineLevel="1" x14ac:dyDescent="0.2">
      <c r="A173" s="231">
        <v>21</v>
      </c>
      <c r="B173" s="232" t="s">
        <v>242</v>
      </c>
      <c r="C173" s="244" t="s">
        <v>243</v>
      </c>
      <c r="D173" s="233" t="s">
        <v>244</v>
      </c>
      <c r="E173" s="234">
        <v>25</v>
      </c>
      <c r="F173" s="235"/>
      <c r="G173" s="236">
        <f>ROUND(E173*F173,2)</f>
        <v>0</v>
      </c>
      <c r="H173" s="235"/>
      <c r="I173" s="236">
        <f>ROUND(E173*H173,2)</f>
        <v>0</v>
      </c>
      <c r="J173" s="235"/>
      <c r="K173" s="236">
        <f>ROUND(E173*J173,2)</f>
        <v>0</v>
      </c>
      <c r="L173" s="236">
        <v>21</v>
      </c>
      <c r="M173" s="236">
        <f>G173*(1+L173/100)</f>
        <v>0</v>
      </c>
      <c r="N173" s="234">
        <v>0.51870000000000005</v>
      </c>
      <c r="O173" s="234">
        <f>ROUND(E173*N173,2)</f>
        <v>12.97</v>
      </c>
      <c r="P173" s="234">
        <v>0</v>
      </c>
      <c r="Q173" s="234">
        <f>ROUND(E173*P173,2)</f>
        <v>0</v>
      </c>
      <c r="R173" s="236" t="s">
        <v>178</v>
      </c>
      <c r="S173" s="236" t="s">
        <v>179</v>
      </c>
      <c r="T173" s="237" t="s">
        <v>148</v>
      </c>
      <c r="U173" s="220">
        <v>0</v>
      </c>
      <c r="V173" s="220">
        <f>ROUND(E173*U173,2)</f>
        <v>0</v>
      </c>
      <c r="W173" s="220"/>
      <c r="X173" s="220" t="s">
        <v>114</v>
      </c>
      <c r="Y173" s="220" t="s">
        <v>115</v>
      </c>
      <c r="Z173" s="210"/>
      <c r="AA173" s="210"/>
      <c r="AB173" s="210"/>
      <c r="AC173" s="210"/>
      <c r="AD173" s="210"/>
      <c r="AE173" s="210"/>
      <c r="AF173" s="210"/>
      <c r="AG173" s="210" t="s">
        <v>116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ht="45" outlineLevel="2" x14ac:dyDescent="0.2">
      <c r="A174" s="217"/>
      <c r="B174" s="218"/>
      <c r="C174" s="245" t="s">
        <v>245</v>
      </c>
      <c r="D174" s="238"/>
      <c r="E174" s="238"/>
      <c r="F174" s="238"/>
      <c r="G174" s="238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118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39" t="str">
        <f>C174</f>
        <v>Položka obsahuje: vyhloubení rýhy, svislé přemístění, naložení přebytku po zásypu na dopravní prostředek a odvoz do 10 km, lože pod potrubí z kameniva 4-8 mm, dodávku a montáž potrubí z trub PVC hrdlových vnějšího průměru podle popisu, dodávku a montáž PVC tvarovek jednoosých (1 kus/ 10 m potrubí), zkoušku těsnosti potrubí, obsyp potrubí z kameniva 4-8 mm, dosyp rýhy výkopkem se zhutněním.</v>
      </c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17"/>
      <c r="B175" s="218"/>
      <c r="C175" s="247" t="s">
        <v>246</v>
      </c>
      <c r="D175" s="221"/>
      <c r="E175" s="222">
        <v>25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125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2">
      <c r="A176" s="217"/>
      <c r="B176" s="218"/>
      <c r="C176" s="248"/>
      <c r="D176" s="241"/>
      <c r="E176" s="241"/>
      <c r="F176" s="241"/>
      <c r="G176" s="241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127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ht="22.5" outlineLevel="1" x14ac:dyDescent="0.2">
      <c r="A177" s="231">
        <v>22</v>
      </c>
      <c r="B177" s="232" t="s">
        <v>247</v>
      </c>
      <c r="C177" s="244" t="s">
        <v>248</v>
      </c>
      <c r="D177" s="233" t="s">
        <v>249</v>
      </c>
      <c r="E177" s="234">
        <v>5</v>
      </c>
      <c r="F177" s="235"/>
      <c r="G177" s="236">
        <f>ROUND(E177*F177,2)</f>
        <v>0</v>
      </c>
      <c r="H177" s="235"/>
      <c r="I177" s="236">
        <f>ROUND(E177*H177,2)</f>
        <v>0</v>
      </c>
      <c r="J177" s="235"/>
      <c r="K177" s="236">
        <f>ROUND(E177*J177,2)</f>
        <v>0</v>
      </c>
      <c r="L177" s="236">
        <v>21</v>
      </c>
      <c r="M177" s="236">
        <f>G177*(1+L177/100)</f>
        <v>0</v>
      </c>
      <c r="N177" s="234">
        <v>0.79886000000000001</v>
      </c>
      <c r="O177" s="234">
        <f>ROUND(E177*N177,2)</f>
        <v>3.99</v>
      </c>
      <c r="P177" s="234">
        <v>0</v>
      </c>
      <c r="Q177" s="234">
        <f>ROUND(E177*P177,2)</f>
        <v>0</v>
      </c>
      <c r="R177" s="236" t="s">
        <v>178</v>
      </c>
      <c r="S177" s="236" t="s">
        <v>179</v>
      </c>
      <c r="T177" s="237" t="s">
        <v>148</v>
      </c>
      <c r="U177" s="220">
        <v>0</v>
      </c>
      <c r="V177" s="220">
        <f>ROUND(E177*U177,2)</f>
        <v>0</v>
      </c>
      <c r="W177" s="220"/>
      <c r="X177" s="220" t="s">
        <v>114</v>
      </c>
      <c r="Y177" s="220" t="s">
        <v>115</v>
      </c>
      <c r="Z177" s="210"/>
      <c r="AA177" s="210"/>
      <c r="AB177" s="210"/>
      <c r="AC177" s="210"/>
      <c r="AD177" s="210"/>
      <c r="AE177" s="210"/>
      <c r="AF177" s="210"/>
      <c r="AG177" s="210" t="s">
        <v>116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ht="22.5" outlineLevel="2" x14ac:dyDescent="0.2">
      <c r="A178" s="217"/>
      <c r="B178" s="218"/>
      <c r="C178" s="249" t="s">
        <v>250</v>
      </c>
      <c r="D178" s="242"/>
      <c r="E178" s="242"/>
      <c r="F178" s="242"/>
      <c r="G178" s="242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181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39" t="str">
        <f>C178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178" s="210"/>
      <c r="BC178" s="210"/>
      <c r="BD178" s="210"/>
      <c r="BE178" s="210"/>
      <c r="BF178" s="210"/>
      <c r="BG178" s="210"/>
      <c r="BH178" s="210"/>
    </row>
    <row r="179" spans="1:60" ht="22.5" outlineLevel="2" x14ac:dyDescent="0.2">
      <c r="A179" s="217"/>
      <c r="B179" s="218"/>
      <c r="C179" s="246" t="s">
        <v>287</v>
      </c>
      <c r="D179" s="240"/>
      <c r="E179" s="240"/>
      <c r="F179" s="240"/>
      <c r="G179" s="24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118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39" t="str">
        <f>C179</f>
        <v>V položce je zakalkulováno: zřízení uliční vpusti betonových dílců ze spodního dílu s odkalištěm, středové skruže, hrdlového dílu s odtokem DN 150 mm, přechodového dílu, vyrovnávacího prstence a vtokové mříže včetně kalového koše.</v>
      </c>
      <c r="BB179" s="210"/>
      <c r="BC179" s="210"/>
      <c r="BD179" s="210"/>
      <c r="BE179" s="210"/>
      <c r="BF179" s="210"/>
      <c r="BG179" s="210"/>
      <c r="BH179" s="210"/>
    </row>
    <row r="180" spans="1:60" outlineLevel="3" x14ac:dyDescent="0.2">
      <c r="A180" s="217"/>
      <c r="B180" s="218"/>
      <c r="C180" s="246" t="s">
        <v>251</v>
      </c>
      <c r="D180" s="240"/>
      <c r="E180" s="240"/>
      <c r="F180" s="240"/>
      <c r="G180" s="24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118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47" t="s">
        <v>252</v>
      </c>
      <c r="D181" s="221"/>
      <c r="E181" s="222">
        <v>5</v>
      </c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125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2">
      <c r="A182" s="217"/>
      <c r="B182" s="218"/>
      <c r="C182" s="248"/>
      <c r="D182" s="241"/>
      <c r="E182" s="241"/>
      <c r="F182" s="241"/>
      <c r="G182" s="241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127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31">
        <v>23</v>
      </c>
      <c r="B183" s="232" t="s">
        <v>253</v>
      </c>
      <c r="C183" s="244" t="s">
        <v>254</v>
      </c>
      <c r="D183" s="233" t="s">
        <v>255</v>
      </c>
      <c r="E183" s="234">
        <v>5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4">
        <v>0.43093999999999999</v>
      </c>
      <c r="O183" s="234">
        <f>ROUND(E183*N183,2)</f>
        <v>2.15</v>
      </c>
      <c r="P183" s="234">
        <v>0</v>
      </c>
      <c r="Q183" s="234">
        <f>ROUND(E183*P183,2)</f>
        <v>0</v>
      </c>
      <c r="R183" s="236"/>
      <c r="S183" s="236" t="s">
        <v>112</v>
      </c>
      <c r="T183" s="237" t="s">
        <v>148</v>
      </c>
      <c r="U183" s="220">
        <v>0</v>
      </c>
      <c r="V183" s="220">
        <f>ROUND(E183*U183,2)</f>
        <v>0</v>
      </c>
      <c r="W183" s="220"/>
      <c r="X183" s="220" t="s">
        <v>114</v>
      </c>
      <c r="Y183" s="220" t="s">
        <v>115</v>
      </c>
      <c r="Z183" s="210"/>
      <c r="AA183" s="210"/>
      <c r="AB183" s="210"/>
      <c r="AC183" s="210"/>
      <c r="AD183" s="210"/>
      <c r="AE183" s="210"/>
      <c r="AF183" s="210"/>
      <c r="AG183" s="210" t="s">
        <v>116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">
      <c r="A184" s="217"/>
      <c r="B184" s="218"/>
      <c r="C184" s="245" t="s">
        <v>134</v>
      </c>
      <c r="D184" s="238"/>
      <c r="E184" s="238"/>
      <c r="F184" s="238"/>
      <c r="G184" s="238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118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3" x14ac:dyDescent="0.2">
      <c r="A185" s="217"/>
      <c r="B185" s="218"/>
      <c r="C185" s="246" t="s">
        <v>256</v>
      </c>
      <c r="D185" s="240"/>
      <c r="E185" s="240"/>
      <c r="F185" s="240"/>
      <c r="G185" s="24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118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39" t="str">
        <f>C185</f>
        <v>- všechny nutné práce a materiály pro zvýšení nebo snížení zařízení (včetně nutné úpravy stávajícího povrchu vozovky nebo chodníku)</v>
      </c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17"/>
      <c r="B186" s="218"/>
      <c r="C186" s="247" t="s">
        <v>67</v>
      </c>
      <c r="D186" s="221"/>
      <c r="E186" s="222">
        <v>5</v>
      </c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125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">
      <c r="A187" s="217"/>
      <c r="B187" s="218"/>
      <c r="C187" s="248"/>
      <c r="D187" s="241"/>
      <c r="E187" s="241"/>
      <c r="F187" s="241"/>
      <c r="G187" s="241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127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31">
        <v>24</v>
      </c>
      <c r="B188" s="232" t="s">
        <v>257</v>
      </c>
      <c r="C188" s="244" t="s">
        <v>258</v>
      </c>
      <c r="D188" s="233" t="s">
        <v>255</v>
      </c>
      <c r="E188" s="234">
        <v>10</v>
      </c>
      <c r="F188" s="235"/>
      <c r="G188" s="236">
        <f>ROUND(E188*F188,2)</f>
        <v>0</v>
      </c>
      <c r="H188" s="235"/>
      <c r="I188" s="236">
        <f>ROUND(E188*H188,2)</f>
        <v>0</v>
      </c>
      <c r="J188" s="235"/>
      <c r="K188" s="236">
        <f>ROUND(E188*J188,2)</f>
        <v>0</v>
      </c>
      <c r="L188" s="236">
        <v>21</v>
      </c>
      <c r="M188" s="236">
        <f>G188*(1+L188/100)</f>
        <v>0</v>
      </c>
      <c r="N188" s="234">
        <v>0.43381999999999998</v>
      </c>
      <c r="O188" s="234">
        <f>ROUND(E188*N188,2)</f>
        <v>4.34</v>
      </c>
      <c r="P188" s="234">
        <v>0</v>
      </c>
      <c r="Q188" s="234">
        <f>ROUND(E188*P188,2)</f>
        <v>0</v>
      </c>
      <c r="R188" s="236"/>
      <c r="S188" s="236" t="s">
        <v>112</v>
      </c>
      <c r="T188" s="237" t="s">
        <v>148</v>
      </c>
      <c r="U188" s="220">
        <v>0</v>
      </c>
      <c r="V188" s="220">
        <f>ROUND(E188*U188,2)</f>
        <v>0</v>
      </c>
      <c r="W188" s="220"/>
      <c r="X188" s="220" t="s">
        <v>114</v>
      </c>
      <c r="Y188" s="220" t="s">
        <v>115</v>
      </c>
      <c r="Z188" s="210"/>
      <c r="AA188" s="210"/>
      <c r="AB188" s="210"/>
      <c r="AC188" s="210"/>
      <c r="AD188" s="210"/>
      <c r="AE188" s="210"/>
      <c r="AF188" s="210"/>
      <c r="AG188" s="210" t="s">
        <v>116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45" t="s">
        <v>134</v>
      </c>
      <c r="D189" s="238"/>
      <c r="E189" s="238"/>
      <c r="F189" s="238"/>
      <c r="G189" s="238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118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46" t="s">
        <v>256</v>
      </c>
      <c r="D190" s="240"/>
      <c r="E190" s="240"/>
      <c r="F190" s="240"/>
      <c r="G190" s="24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118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39" t="str">
        <f>C190</f>
        <v>- všechny nutné práce a materiály pro zvýšení nebo snížení zařízení (včetně nutné úpravy stávajícího povrchu vozovky nebo chodníku)</v>
      </c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46" t="s">
        <v>149</v>
      </c>
      <c r="D191" s="240"/>
      <c r="E191" s="240"/>
      <c r="F191" s="240"/>
      <c r="G191" s="24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118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17"/>
      <c r="B192" s="218"/>
      <c r="C192" s="246" t="s">
        <v>137</v>
      </c>
      <c r="D192" s="240"/>
      <c r="E192" s="240"/>
      <c r="F192" s="240"/>
      <c r="G192" s="24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10"/>
      <c r="AA192" s="210"/>
      <c r="AB192" s="210"/>
      <c r="AC192" s="210"/>
      <c r="AD192" s="210"/>
      <c r="AE192" s="210"/>
      <c r="AF192" s="210"/>
      <c r="AG192" s="210" t="s">
        <v>118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47" t="s">
        <v>259</v>
      </c>
      <c r="D193" s="221"/>
      <c r="E193" s="222">
        <v>10</v>
      </c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125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">
      <c r="A194" s="217"/>
      <c r="B194" s="218"/>
      <c r="C194" s="248"/>
      <c r="D194" s="241"/>
      <c r="E194" s="241"/>
      <c r="F194" s="241"/>
      <c r="G194" s="241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127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31">
        <v>25</v>
      </c>
      <c r="B195" s="232" t="s">
        <v>260</v>
      </c>
      <c r="C195" s="244" t="s">
        <v>261</v>
      </c>
      <c r="D195" s="233" t="s">
        <v>255</v>
      </c>
      <c r="E195" s="234">
        <v>5</v>
      </c>
      <c r="F195" s="235"/>
      <c r="G195" s="236">
        <f>ROUND(E195*F195,2)</f>
        <v>0</v>
      </c>
      <c r="H195" s="235"/>
      <c r="I195" s="236">
        <f>ROUND(E195*H195,2)</f>
        <v>0</v>
      </c>
      <c r="J195" s="235"/>
      <c r="K195" s="236">
        <f>ROUND(E195*J195,2)</f>
        <v>0</v>
      </c>
      <c r="L195" s="236">
        <v>21</v>
      </c>
      <c r="M195" s="236">
        <f>G195*(1+L195/100)</f>
        <v>0</v>
      </c>
      <c r="N195" s="234">
        <v>0.31590000000000001</v>
      </c>
      <c r="O195" s="234">
        <f>ROUND(E195*N195,2)</f>
        <v>1.58</v>
      </c>
      <c r="P195" s="234">
        <v>0</v>
      </c>
      <c r="Q195" s="234">
        <f>ROUND(E195*P195,2)</f>
        <v>0</v>
      </c>
      <c r="R195" s="236"/>
      <c r="S195" s="236" t="s">
        <v>112</v>
      </c>
      <c r="T195" s="237" t="s">
        <v>148</v>
      </c>
      <c r="U195" s="220">
        <v>0</v>
      </c>
      <c r="V195" s="220">
        <f>ROUND(E195*U195,2)</f>
        <v>0</v>
      </c>
      <c r="W195" s="220"/>
      <c r="X195" s="220" t="s">
        <v>114</v>
      </c>
      <c r="Y195" s="220" t="s">
        <v>115</v>
      </c>
      <c r="Z195" s="210"/>
      <c r="AA195" s="210"/>
      <c r="AB195" s="210"/>
      <c r="AC195" s="210"/>
      <c r="AD195" s="210"/>
      <c r="AE195" s="210"/>
      <c r="AF195" s="210"/>
      <c r="AG195" s="210" t="s">
        <v>116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2" x14ac:dyDescent="0.2">
      <c r="A196" s="217"/>
      <c r="B196" s="218"/>
      <c r="C196" s="245" t="s">
        <v>134</v>
      </c>
      <c r="D196" s="238"/>
      <c r="E196" s="238"/>
      <c r="F196" s="238"/>
      <c r="G196" s="238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118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">
      <c r="A197" s="217"/>
      <c r="B197" s="218"/>
      <c r="C197" s="246" t="s">
        <v>256</v>
      </c>
      <c r="D197" s="240"/>
      <c r="E197" s="240"/>
      <c r="F197" s="240"/>
      <c r="G197" s="24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118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39" t="str">
        <f>C197</f>
        <v>- všechny nutné práce a materiály pro zvýšení nebo snížení zařízení (včetně nutné úpravy stávajícího povrchu vozovky nebo chodníku)</v>
      </c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17"/>
      <c r="B198" s="218"/>
      <c r="C198" s="247" t="s">
        <v>67</v>
      </c>
      <c r="D198" s="221"/>
      <c r="E198" s="222">
        <v>5</v>
      </c>
      <c r="F198" s="220"/>
      <c r="G198" s="22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10"/>
      <c r="AA198" s="210"/>
      <c r="AB198" s="210"/>
      <c r="AC198" s="210"/>
      <c r="AD198" s="210"/>
      <c r="AE198" s="210"/>
      <c r="AF198" s="210"/>
      <c r="AG198" s="210" t="s">
        <v>125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2">
      <c r="A199" s="217"/>
      <c r="B199" s="218"/>
      <c r="C199" s="248"/>
      <c r="D199" s="241"/>
      <c r="E199" s="241"/>
      <c r="F199" s="241"/>
      <c r="G199" s="241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127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x14ac:dyDescent="0.2">
      <c r="A200" s="224" t="s">
        <v>107</v>
      </c>
      <c r="B200" s="225" t="s">
        <v>71</v>
      </c>
      <c r="C200" s="243" t="s">
        <v>72</v>
      </c>
      <c r="D200" s="226"/>
      <c r="E200" s="227"/>
      <c r="F200" s="228"/>
      <c r="G200" s="228">
        <f>SUMIF(AG201:AG213,"&lt;&gt;NOR",G201:G213)</f>
        <v>0</v>
      </c>
      <c r="H200" s="228"/>
      <c r="I200" s="228">
        <f>SUM(I201:I213)</f>
        <v>0</v>
      </c>
      <c r="J200" s="228"/>
      <c r="K200" s="228">
        <f>SUM(K201:K213)</f>
        <v>0</v>
      </c>
      <c r="L200" s="228"/>
      <c r="M200" s="228">
        <f>SUM(M201:M213)</f>
        <v>0</v>
      </c>
      <c r="N200" s="227"/>
      <c r="O200" s="227">
        <f>SUM(O201:O213)</f>
        <v>0</v>
      </c>
      <c r="P200" s="227"/>
      <c r="Q200" s="227">
        <f>SUM(Q201:Q213)</f>
        <v>0</v>
      </c>
      <c r="R200" s="228"/>
      <c r="S200" s="228"/>
      <c r="T200" s="229"/>
      <c r="U200" s="223"/>
      <c r="V200" s="223">
        <f>SUM(V201:V213)</f>
        <v>0</v>
      </c>
      <c r="W200" s="223"/>
      <c r="X200" s="223"/>
      <c r="Y200" s="223"/>
      <c r="AG200" t="s">
        <v>108</v>
      </c>
    </row>
    <row r="201" spans="1:60" outlineLevel="1" x14ac:dyDescent="0.2">
      <c r="A201" s="231">
        <v>26</v>
      </c>
      <c r="B201" s="232" t="s">
        <v>262</v>
      </c>
      <c r="C201" s="244" t="s">
        <v>263</v>
      </c>
      <c r="D201" s="233" t="s">
        <v>155</v>
      </c>
      <c r="E201" s="234">
        <v>1696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21</v>
      </c>
      <c r="M201" s="236">
        <f>G201*(1+L201/100)</f>
        <v>0</v>
      </c>
      <c r="N201" s="234">
        <v>0</v>
      </c>
      <c r="O201" s="234">
        <f>ROUND(E201*N201,2)</f>
        <v>0</v>
      </c>
      <c r="P201" s="234">
        <v>0</v>
      </c>
      <c r="Q201" s="234">
        <f>ROUND(E201*P201,2)</f>
        <v>0</v>
      </c>
      <c r="R201" s="236"/>
      <c r="S201" s="236" t="s">
        <v>112</v>
      </c>
      <c r="T201" s="237" t="s">
        <v>156</v>
      </c>
      <c r="U201" s="220">
        <v>0</v>
      </c>
      <c r="V201" s="220">
        <f>ROUND(E201*U201,2)</f>
        <v>0</v>
      </c>
      <c r="W201" s="220"/>
      <c r="X201" s="220" t="s">
        <v>114</v>
      </c>
      <c r="Y201" s="220" t="s">
        <v>115</v>
      </c>
      <c r="Z201" s="210"/>
      <c r="AA201" s="210"/>
      <c r="AB201" s="210"/>
      <c r="AC201" s="210"/>
      <c r="AD201" s="210"/>
      <c r="AE201" s="210"/>
      <c r="AF201" s="210"/>
      <c r="AG201" s="210" t="s">
        <v>116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45" t="s">
        <v>134</v>
      </c>
      <c r="D202" s="238"/>
      <c r="E202" s="238"/>
      <c r="F202" s="238"/>
      <c r="G202" s="238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118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3" x14ac:dyDescent="0.2">
      <c r="A203" s="217"/>
      <c r="B203" s="218"/>
      <c r="C203" s="246" t="s">
        <v>264</v>
      </c>
      <c r="D203" s="240"/>
      <c r="E203" s="240"/>
      <c r="F203" s="240"/>
      <c r="G203" s="24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118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3" x14ac:dyDescent="0.2">
      <c r="A204" s="217"/>
      <c r="B204" s="218"/>
      <c r="C204" s="246" t="s">
        <v>265</v>
      </c>
      <c r="D204" s="240"/>
      <c r="E204" s="240"/>
      <c r="F204" s="240"/>
      <c r="G204" s="24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118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2" x14ac:dyDescent="0.2">
      <c r="A205" s="217"/>
      <c r="B205" s="218"/>
      <c r="C205" s="247" t="s">
        <v>266</v>
      </c>
      <c r="D205" s="221"/>
      <c r="E205" s="222">
        <v>1696</v>
      </c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125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3" x14ac:dyDescent="0.2">
      <c r="A206" s="217"/>
      <c r="B206" s="218"/>
      <c r="C206" s="247" t="s">
        <v>267</v>
      </c>
      <c r="D206" s="221"/>
      <c r="E206" s="222"/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125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2" x14ac:dyDescent="0.2">
      <c r="A207" s="217"/>
      <c r="B207" s="218"/>
      <c r="C207" s="248"/>
      <c r="D207" s="241"/>
      <c r="E207" s="241"/>
      <c r="F207" s="241"/>
      <c r="G207" s="241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127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31">
        <v>27</v>
      </c>
      <c r="B208" s="232" t="s">
        <v>268</v>
      </c>
      <c r="C208" s="244" t="s">
        <v>269</v>
      </c>
      <c r="D208" s="233" t="s">
        <v>155</v>
      </c>
      <c r="E208" s="234">
        <v>140</v>
      </c>
      <c r="F208" s="235"/>
      <c r="G208" s="236">
        <f>ROUND(E208*F208,2)</f>
        <v>0</v>
      </c>
      <c r="H208" s="235"/>
      <c r="I208" s="236">
        <f>ROUND(E208*H208,2)</f>
        <v>0</v>
      </c>
      <c r="J208" s="235"/>
      <c r="K208" s="236">
        <f>ROUND(E208*J208,2)</f>
        <v>0</v>
      </c>
      <c r="L208" s="236">
        <v>21</v>
      </c>
      <c r="M208" s="236">
        <f>G208*(1+L208/100)</f>
        <v>0</v>
      </c>
      <c r="N208" s="234">
        <v>0</v>
      </c>
      <c r="O208" s="234">
        <f>ROUND(E208*N208,2)</f>
        <v>0</v>
      </c>
      <c r="P208" s="234">
        <v>0</v>
      </c>
      <c r="Q208" s="234">
        <f>ROUND(E208*P208,2)</f>
        <v>0</v>
      </c>
      <c r="R208" s="236"/>
      <c r="S208" s="236" t="s">
        <v>112</v>
      </c>
      <c r="T208" s="237" t="s">
        <v>148</v>
      </c>
      <c r="U208" s="220">
        <v>0</v>
      </c>
      <c r="V208" s="220">
        <f>ROUND(E208*U208,2)</f>
        <v>0</v>
      </c>
      <c r="W208" s="220"/>
      <c r="X208" s="220" t="s">
        <v>114</v>
      </c>
      <c r="Y208" s="220" t="s">
        <v>115</v>
      </c>
      <c r="Z208" s="210"/>
      <c r="AA208" s="210"/>
      <c r="AB208" s="210"/>
      <c r="AC208" s="210"/>
      <c r="AD208" s="210"/>
      <c r="AE208" s="210"/>
      <c r="AF208" s="210"/>
      <c r="AG208" s="210" t="s">
        <v>116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2" x14ac:dyDescent="0.2">
      <c r="A209" s="217"/>
      <c r="B209" s="218"/>
      <c r="C209" s="245" t="s">
        <v>134</v>
      </c>
      <c r="D209" s="238"/>
      <c r="E209" s="238"/>
      <c r="F209" s="238"/>
      <c r="G209" s="238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118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46" t="s">
        <v>270</v>
      </c>
      <c r="D210" s="240"/>
      <c r="E210" s="240"/>
      <c r="F210" s="240"/>
      <c r="G210" s="24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118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46" t="s">
        <v>271</v>
      </c>
      <c r="D211" s="240"/>
      <c r="E211" s="240"/>
      <c r="F211" s="240"/>
      <c r="G211" s="24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118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2" x14ac:dyDescent="0.2">
      <c r="A212" s="217"/>
      <c r="B212" s="218"/>
      <c r="C212" s="247" t="s">
        <v>272</v>
      </c>
      <c r="D212" s="221"/>
      <c r="E212" s="222">
        <v>140</v>
      </c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125</v>
      </c>
      <c r="AH212" s="210">
        <v>5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">
      <c r="A213" s="217"/>
      <c r="B213" s="218"/>
      <c r="C213" s="248"/>
      <c r="D213" s="241"/>
      <c r="E213" s="241"/>
      <c r="F213" s="241"/>
      <c r="G213" s="241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127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x14ac:dyDescent="0.2">
      <c r="A214" s="224" t="s">
        <v>107</v>
      </c>
      <c r="B214" s="225" t="s">
        <v>73</v>
      </c>
      <c r="C214" s="243" t="s">
        <v>74</v>
      </c>
      <c r="D214" s="226"/>
      <c r="E214" s="227"/>
      <c r="F214" s="228"/>
      <c r="G214" s="228">
        <f>SUMIF(AG215:AG220,"&lt;&gt;NOR",G215:G220)</f>
        <v>0</v>
      </c>
      <c r="H214" s="228"/>
      <c r="I214" s="228">
        <f>SUM(I215:I220)</f>
        <v>0</v>
      </c>
      <c r="J214" s="228"/>
      <c r="K214" s="228">
        <f>SUM(K215:K220)</f>
        <v>0</v>
      </c>
      <c r="L214" s="228"/>
      <c r="M214" s="228">
        <f>SUM(M215:M220)</f>
        <v>0</v>
      </c>
      <c r="N214" s="227"/>
      <c r="O214" s="227">
        <f>SUM(O215:O220)</f>
        <v>0</v>
      </c>
      <c r="P214" s="227"/>
      <c r="Q214" s="227">
        <f>SUM(Q215:Q220)</f>
        <v>0</v>
      </c>
      <c r="R214" s="228"/>
      <c r="S214" s="228"/>
      <c r="T214" s="229"/>
      <c r="U214" s="223"/>
      <c r="V214" s="223">
        <f>SUM(V215:V220)</f>
        <v>0</v>
      </c>
      <c r="W214" s="223"/>
      <c r="X214" s="223"/>
      <c r="Y214" s="223"/>
      <c r="AG214" t="s">
        <v>108</v>
      </c>
    </row>
    <row r="215" spans="1:60" outlineLevel="1" x14ac:dyDescent="0.2">
      <c r="A215" s="231">
        <v>28</v>
      </c>
      <c r="B215" s="232" t="s">
        <v>273</v>
      </c>
      <c r="C215" s="244" t="s">
        <v>274</v>
      </c>
      <c r="D215" s="233" t="s">
        <v>133</v>
      </c>
      <c r="E215" s="234">
        <v>12852</v>
      </c>
      <c r="F215" s="235"/>
      <c r="G215" s="236">
        <f>ROUND(E215*F215,2)</f>
        <v>0</v>
      </c>
      <c r="H215" s="235"/>
      <c r="I215" s="236">
        <f>ROUND(E215*H215,2)</f>
        <v>0</v>
      </c>
      <c r="J215" s="235"/>
      <c r="K215" s="236">
        <f>ROUND(E215*J215,2)</f>
        <v>0</v>
      </c>
      <c r="L215" s="236">
        <v>21</v>
      </c>
      <c r="M215" s="236">
        <f>G215*(1+L215/100)</f>
        <v>0</v>
      </c>
      <c r="N215" s="234">
        <v>0</v>
      </c>
      <c r="O215" s="234">
        <f>ROUND(E215*N215,2)</f>
        <v>0</v>
      </c>
      <c r="P215" s="234">
        <v>0</v>
      </c>
      <c r="Q215" s="234">
        <f>ROUND(E215*P215,2)</f>
        <v>0</v>
      </c>
      <c r="R215" s="236"/>
      <c r="S215" s="236" t="s">
        <v>112</v>
      </c>
      <c r="T215" s="237" t="s">
        <v>113</v>
      </c>
      <c r="U215" s="220">
        <v>0</v>
      </c>
      <c r="V215" s="220">
        <f>ROUND(E215*U215,2)</f>
        <v>0</v>
      </c>
      <c r="W215" s="220"/>
      <c r="X215" s="220" t="s">
        <v>114</v>
      </c>
      <c r="Y215" s="220" t="s">
        <v>115</v>
      </c>
      <c r="Z215" s="210"/>
      <c r="AA215" s="210"/>
      <c r="AB215" s="210"/>
      <c r="AC215" s="210"/>
      <c r="AD215" s="210"/>
      <c r="AE215" s="210"/>
      <c r="AF215" s="210"/>
      <c r="AG215" s="210" t="s">
        <v>116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2" x14ac:dyDescent="0.2">
      <c r="A216" s="217"/>
      <c r="B216" s="218"/>
      <c r="C216" s="245" t="s">
        <v>134</v>
      </c>
      <c r="D216" s="238"/>
      <c r="E216" s="238"/>
      <c r="F216" s="238"/>
      <c r="G216" s="238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10"/>
      <c r="AA216" s="210"/>
      <c r="AB216" s="210"/>
      <c r="AC216" s="210"/>
      <c r="AD216" s="210"/>
      <c r="AE216" s="210"/>
      <c r="AF216" s="210"/>
      <c r="AG216" s="210" t="s">
        <v>118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3" x14ac:dyDescent="0.2">
      <c r="A217" s="217"/>
      <c r="B217" s="218"/>
      <c r="C217" s="246" t="s">
        <v>275</v>
      </c>
      <c r="D217" s="240"/>
      <c r="E217" s="240"/>
      <c r="F217" s="240"/>
      <c r="G217" s="24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118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3" x14ac:dyDescent="0.2">
      <c r="A218" s="217"/>
      <c r="B218" s="218"/>
      <c r="C218" s="246" t="s">
        <v>276</v>
      </c>
      <c r="D218" s="240"/>
      <c r="E218" s="240"/>
      <c r="F218" s="240"/>
      <c r="G218" s="24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118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2">
      <c r="A219" s="217"/>
      <c r="B219" s="218"/>
      <c r="C219" s="247" t="s">
        <v>277</v>
      </c>
      <c r="D219" s="221"/>
      <c r="E219" s="222">
        <v>12852</v>
      </c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125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2" x14ac:dyDescent="0.2">
      <c r="A220" s="217"/>
      <c r="B220" s="218"/>
      <c r="C220" s="248"/>
      <c r="D220" s="241"/>
      <c r="E220" s="241"/>
      <c r="F220" s="241"/>
      <c r="G220" s="241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20"/>
      <c r="Z220" s="210"/>
      <c r="AA220" s="210"/>
      <c r="AB220" s="210"/>
      <c r="AC220" s="210"/>
      <c r="AD220" s="210"/>
      <c r="AE220" s="210"/>
      <c r="AF220" s="210"/>
      <c r="AG220" s="210" t="s">
        <v>127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x14ac:dyDescent="0.2">
      <c r="A221" s="224" t="s">
        <v>107</v>
      </c>
      <c r="B221" s="225" t="s">
        <v>75</v>
      </c>
      <c r="C221" s="243" t="s">
        <v>76</v>
      </c>
      <c r="D221" s="226"/>
      <c r="E221" s="227"/>
      <c r="F221" s="228"/>
      <c r="G221" s="228">
        <f>SUMIF(AG222:AG224,"&lt;&gt;NOR",G222:G224)</f>
        <v>0</v>
      </c>
      <c r="H221" s="228"/>
      <c r="I221" s="228">
        <f>SUM(I222:I224)</f>
        <v>0</v>
      </c>
      <c r="J221" s="228"/>
      <c r="K221" s="228">
        <f>SUM(K222:K224)</f>
        <v>0</v>
      </c>
      <c r="L221" s="228"/>
      <c r="M221" s="228">
        <f>SUM(M222:M224)</f>
        <v>0</v>
      </c>
      <c r="N221" s="227"/>
      <c r="O221" s="227">
        <f>SUM(O222:O224)</f>
        <v>0</v>
      </c>
      <c r="P221" s="227"/>
      <c r="Q221" s="227">
        <f>SUM(Q222:Q224)</f>
        <v>0</v>
      </c>
      <c r="R221" s="228"/>
      <c r="S221" s="228"/>
      <c r="T221" s="229"/>
      <c r="U221" s="223"/>
      <c r="V221" s="223">
        <f>SUM(V222:V224)</f>
        <v>0</v>
      </c>
      <c r="W221" s="223"/>
      <c r="X221" s="223"/>
      <c r="Y221" s="223"/>
      <c r="AG221" t="s">
        <v>108</v>
      </c>
    </row>
    <row r="222" spans="1:60" outlineLevel="1" x14ac:dyDescent="0.2">
      <c r="A222" s="231">
        <v>29</v>
      </c>
      <c r="B222" s="232" t="s">
        <v>278</v>
      </c>
      <c r="C222" s="244" t="s">
        <v>279</v>
      </c>
      <c r="D222" s="233" t="s">
        <v>280</v>
      </c>
      <c r="E222" s="234">
        <v>1542.24</v>
      </c>
      <c r="F222" s="235"/>
      <c r="G222" s="236">
        <f>ROUND(E222*F222,2)</f>
        <v>0</v>
      </c>
      <c r="H222" s="235"/>
      <c r="I222" s="236">
        <f>ROUND(E222*H222,2)</f>
        <v>0</v>
      </c>
      <c r="J222" s="235"/>
      <c r="K222" s="236">
        <f>ROUND(E222*J222,2)</f>
        <v>0</v>
      </c>
      <c r="L222" s="236">
        <v>21</v>
      </c>
      <c r="M222" s="236">
        <f>G222*(1+L222/100)</f>
        <v>0</v>
      </c>
      <c r="N222" s="234">
        <v>0</v>
      </c>
      <c r="O222" s="234">
        <f>ROUND(E222*N222,2)</f>
        <v>0</v>
      </c>
      <c r="P222" s="234">
        <v>0</v>
      </c>
      <c r="Q222" s="234">
        <f>ROUND(E222*P222,2)</f>
        <v>0</v>
      </c>
      <c r="R222" s="236"/>
      <c r="S222" s="236" t="s">
        <v>235</v>
      </c>
      <c r="T222" s="237" t="s">
        <v>281</v>
      </c>
      <c r="U222" s="220">
        <v>0</v>
      </c>
      <c r="V222" s="220">
        <f>ROUND(E222*U222,2)</f>
        <v>0</v>
      </c>
      <c r="W222" s="220"/>
      <c r="X222" s="220" t="s">
        <v>282</v>
      </c>
      <c r="Y222" s="220" t="s">
        <v>115</v>
      </c>
      <c r="Z222" s="210"/>
      <c r="AA222" s="210"/>
      <c r="AB222" s="210"/>
      <c r="AC222" s="210"/>
      <c r="AD222" s="210"/>
      <c r="AE222" s="210"/>
      <c r="AF222" s="210"/>
      <c r="AG222" s="210" t="s">
        <v>283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17"/>
      <c r="B223" s="218"/>
      <c r="C223" s="247" t="s">
        <v>284</v>
      </c>
      <c r="D223" s="221"/>
      <c r="E223" s="222">
        <v>1542.24</v>
      </c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125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2" x14ac:dyDescent="0.2">
      <c r="A224" s="217"/>
      <c r="B224" s="218"/>
      <c r="C224" s="248"/>
      <c r="D224" s="241"/>
      <c r="E224" s="241"/>
      <c r="F224" s="241"/>
      <c r="G224" s="241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127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33" x14ac:dyDescent="0.2">
      <c r="A225" s="3"/>
      <c r="B225" s="4"/>
      <c r="C225" s="250"/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AE225">
        <v>12</v>
      </c>
      <c r="AF225">
        <v>21</v>
      </c>
      <c r="AG225" t="s">
        <v>93</v>
      </c>
    </row>
    <row r="226" spans="1:33" x14ac:dyDescent="0.2">
      <c r="A226" s="213"/>
      <c r="B226" s="214" t="s">
        <v>29</v>
      </c>
      <c r="C226" s="251"/>
      <c r="D226" s="215"/>
      <c r="E226" s="216"/>
      <c r="F226" s="216"/>
      <c r="G226" s="230">
        <f>G8+G75+G90+G172+G200+G214+G221</f>
        <v>0</v>
      </c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AE226">
        <f>SUMIF(L7:L224,AE225,G7:G224)</f>
        <v>0</v>
      </c>
      <c r="AF226">
        <f>SUMIF(L7:L224,AF225,G7:G224)</f>
        <v>0</v>
      </c>
      <c r="AG226" t="s">
        <v>285</v>
      </c>
    </row>
    <row r="227" spans="1:33" x14ac:dyDescent="0.2">
      <c r="C227" s="252"/>
      <c r="D227" s="10"/>
      <c r="AG227" t="s">
        <v>288</v>
      </c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M10k48l1Jop3Lbl80zqJnxjTA9O6QXoYm3I8hCqk06eJbs4SbDi/emPuheLTJmTV4+psdWuFDeuQUsOVMTEVQ==" saltValue="gs4yCXwtN3tClmExsz0u3w==" spinCount="100000" sheet="1" formatRows="0"/>
  <mergeCells count="145">
    <mergeCell ref="C224:G224"/>
    <mergeCell ref="C211:G211"/>
    <mergeCell ref="C213:G213"/>
    <mergeCell ref="C216:G216"/>
    <mergeCell ref="C217:G217"/>
    <mergeCell ref="C218:G218"/>
    <mergeCell ref="C220:G220"/>
    <mergeCell ref="C202:G202"/>
    <mergeCell ref="C203:G203"/>
    <mergeCell ref="C204:G204"/>
    <mergeCell ref="C207:G207"/>
    <mergeCell ref="C209:G209"/>
    <mergeCell ref="C210:G210"/>
    <mergeCell ref="C191:G191"/>
    <mergeCell ref="C192:G192"/>
    <mergeCell ref="C194:G194"/>
    <mergeCell ref="C196:G196"/>
    <mergeCell ref="C197:G197"/>
    <mergeCell ref="C199:G199"/>
    <mergeCell ref="C182:G182"/>
    <mergeCell ref="C184:G184"/>
    <mergeCell ref="C185:G185"/>
    <mergeCell ref="C187:G187"/>
    <mergeCell ref="C189:G189"/>
    <mergeCell ref="C190:G190"/>
    <mergeCell ref="C171:G171"/>
    <mergeCell ref="C174:G174"/>
    <mergeCell ref="C176:G176"/>
    <mergeCell ref="C178:G178"/>
    <mergeCell ref="C179:G179"/>
    <mergeCell ref="C180:G180"/>
    <mergeCell ref="C162:G162"/>
    <mergeCell ref="C163:G163"/>
    <mergeCell ref="C164:G164"/>
    <mergeCell ref="C165:G165"/>
    <mergeCell ref="C166:G166"/>
    <mergeCell ref="C167:G167"/>
    <mergeCell ref="C152:G152"/>
    <mergeCell ref="C153:G153"/>
    <mergeCell ref="C154:G154"/>
    <mergeCell ref="C155:G155"/>
    <mergeCell ref="C156:G156"/>
    <mergeCell ref="C160:G160"/>
    <mergeCell ref="C143:G143"/>
    <mergeCell ref="C145:G145"/>
    <mergeCell ref="C146:G146"/>
    <mergeCell ref="C147:G147"/>
    <mergeCell ref="C149:G149"/>
    <mergeCell ref="C151:G151"/>
    <mergeCell ref="C134:G134"/>
    <mergeCell ref="C135:G135"/>
    <mergeCell ref="C136:G136"/>
    <mergeCell ref="C137:G137"/>
    <mergeCell ref="C138:G138"/>
    <mergeCell ref="C139:G139"/>
    <mergeCell ref="C126:G126"/>
    <mergeCell ref="C127:G127"/>
    <mergeCell ref="C129:G129"/>
    <mergeCell ref="C131:G131"/>
    <mergeCell ref="C132:G132"/>
    <mergeCell ref="C133:G133"/>
    <mergeCell ref="C120:G120"/>
    <mergeCell ref="C121:G121"/>
    <mergeCell ref="C122:G122"/>
    <mergeCell ref="C123:G123"/>
    <mergeCell ref="C124:G124"/>
    <mergeCell ref="C125:G125"/>
    <mergeCell ref="C112:G112"/>
    <mergeCell ref="C113:G113"/>
    <mergeCell ref="C114:G114"/>
    <mergeCell ref="C115:G115"/>
    <mergeCell ref="C117:G117"/>
    <mergeCell ref="C119:G119"/>
    <mergeCell ref="C104:G104"/>
    <mergeCell ref="C105:G105"/>
    <mergeCell ref="C106:G106"/>
    <mergeCell ref="C108:G108"/>
    <mergeCell ref="C110:G110"/>
    <mergeCell ref="C111:G111"/>
    <mergeCell ref="C96:G96"/>
    <mergeCell ref="C97:G97"/>
    <mergeCell ref="C98:G98"/>
    <mergeCell ref="C100:G100"/>
    <mergeCell ref="C102:G102"/>
    <mergeCell ref="C103:G103"/>
    <mergeCell ref="C86:G86"/>
    <mergeCell ref="C89:G89"/>
    <mergeCell ref="C92:G92"/>
    <mergeCell ref="C93:G93"/>
    <mergeCell ref="C94:G94"/>
    <mergeCell ref="C95:G95"/>
    <mergeCell ref="C80:G80"/>
    <mergeCell ref="C81:G81"/>
    <mergeCell ref="C82:G82"/>
    <mergeCell ref="C83:G83"/>
    <mergeCell ref="C84:G84"/>
    <mergeCell ref="C85:G85"/>
    <mergeCell ref="C70:G70"/>
    <mergeCell ref="C71:G71"/>
    <mergeCell ref="C74:G74"/>
    <mergeCell ref="C77:G77"/>
    <mergeCell ref="C78:G78"/>
    <mergeCell ref="C79:G79"/>
    <mergeCell ref="C60:G60"/>
    <mergeCell ref="C61:G61"/>
    <mergeCell ref="C62:G62"/>
    <mergeCell ref="C63:G63"/>
    <mergeCell ref="C65:G65"/>
    <mergeCell ref="C68:G68"/>
    <mergeCell ref="C51:G51"/>
    <mergeCell ref="C53:G53"/>
    <mergeCell ref="C54:G54"/>
    <mergeCell ref="C55:G55"/>
    <mergeCell ref="C56:G56"/>
    <mergeCell ref="C58:G58"/>
    <mergeCell ref="C39:G39"/>
    <mergeCell ref="C42:G42"/>
    <mergeCell ref="C44:G44"/>
    <mergeCell ref="C46:G46"/>
    <mergeCell ref="C48:G48"/>
    <mergeCell ref="C49:G49"/>
    <mergeCell ref="C31:G31"/>
    <mergeCell ref="C32:G32"/>
    <mergeCell ref="C34:G34"/>
    <mergeCell ref="C36:G36"/>
    <mergeCell ref="C37:G37"/>
    <mergeCell ref="C38:G38"/>
    <mergeCell ref="C23:G23"/>
    <mergeCell ref="C24:G24"/>
    <mergeCell ref="C25:G25"/>
    <mergeCell ref="C26:G26"/>
    <mergeCell ref="C28:G28"/>
    <mergeCell ref="C30:G30"/>
    <mergeCell ref="C12:G12"/>
    <mergeCell ref="C13:G13"/>
    <mergeCell ref="C14:G14"/>
    <mergeCell ref="C15:G15"/>
    <mergeCell ref="C18:G18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80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82</v>
      </c>
      <c r="AG3" t="s">
        <v>83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84</v>
      </c>
    </row>
    <row r="5" spans="1:60" x14ac:dyDescent="0.2">
      <c r="D5" s="10"/>
    </row>
    <row r="6" spans="1:60" ht="38.25" x14ac:dyDescent="0.2">
      <c r="A6" s="206" t="s">
        <v>85</v>
      </c>
      <c r="B6" s="208" t="s">
        <v>86</v>
      </c>
      <c r="C6" s="208" t="s">
        <v>87</v>
      </c>
      <c r="D6" s="207" t="s">
        <v>88</v>
      </c>
      <c r="E6" s="206" t="s">
        <v>89</v>
      </c>
      <c r="F6" s="205" t="s">
        <v>90</v>
      </c>
      <c r="G6" s="206" t="s">
        <v>29</v>
      </c>
      <c r="H6" s="209" t="s">
        <v>30</v>
      </c>
      <c r="I6" s="209" t="s">
        <v>91</v>
      </c>
      <c r="J6" s="209" t="s">
        <v>31</v>
      </c>
      <c r="K6" s="209" t="s">
        <v>92</v>
      </c>
      <c r="L6" s="209" t="s">
        <v>93</v>
      </c>
      <c r="M6" s="209" t="s">
        <v>94</v>
      </c>
      <c r="N6" s="209" t="s">
        <v>95</v>
      </c>
      <c r="O6" s="209" t="s">
        <v>96</v>
      </c>
      <c r="P6" s="209" t="s">
        <v>97</v>
      </c>
      <c r="Q6" s="209" t="s">
        <v>98</v>
      </c>
      <c r="R6" s="209" t="s">
        <v>99</v>
      </c>
      <c r="S6" s="209" t="s">
        <v>100</v>
      </c>
      <c r="T6" s="209" t="s">
        <v>101</v>
      </c>
      <c r="U6" s="209" t="s">
        <v>102</v>
      </c>
      <c r="V6" s="209" t="s">
        <v>103</v>
      </c>
      <c r="W6" s="209" t="s">
        <v>104</v>
      </c>
      <c r="X6" s="209" t="s">
        <v>105</v>
      </c>
      <c r="Y6" s="209" t="s">
        <v>106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107</v>
      </c>
      <c r="B8" s="225" t="s">
        <v>63</v>
      </c>
      <c r="C8" s="243" t="s">
        <v>64</v>
      </c>
      <c r="D8" s="226"/>
      <c r="E8" s="227"/>
      <c r="F8" s="228"/>
      <c r="G8" s="228">
        <f>SUMIF(AG9:AG49,"&lt;&gt;NOR",G9:G49)</f>
        <v>0</v>
      </c>
      <c r="H8" s="228"/>
      <c r="I8" s="228">
        <f>SUM(I9:I49)</f>
        <v>0</v>
      </c>
      <c r="J8" s="228"/>
      <c r="K8" s="228">
        <f>SUM(K9:K49)</f>
        <v>0</v>
      </c>
      <c r="L8" s="228"/>
      <c r="M8" s="228">
        <f>SUM(M9:M49)</f>
        <v>0</v>
      </c>
      <c r="N8" s="227"/>
      <c r="O8" s="227">
        <f>SUM(O9:O49)</f>
        <v>0</v>
      </c>
      <c r="P8" s="227"/>
      <c r="Q8" s="227">
        <f>SUM(Q9:Q49)</f>
        <v>0</v>
      </c>
      <c r="R8" s="228"/>
      <c r="S8" s="228"/>
      <c r="T8" s="229"/>
      <c r="U8" s="223"/>
      <c r="V8" s="223">
        <f>SUM(V9:V49)</f>
        <v>0</v>
      </c>
      <c r="W8" s="223"/>
      <c r="X8" s="223"/>
      <c r="Y8" s="223"/>
      <c r="AG8" t="s">
        <v>108</v>
      </c>
    </row>
    <row r="9" spans="1:60" outlineLevel="1" x14ac:dyDescent="0.2">
      <c r="A9" s="231">
        <v>1</v>
      </c>
      <c r="B9" s="232" t="s">
        <v>289</v>
      </c>
      <c r="C9" s="244" t="s">
        <v>290</v>
      </c>
      <c r="D9" s="233" t="s">
        <v>291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/>
      <c r="S9" s="236" t="s">
        <v>235</v>
      </c>
      <c r="T9" s="237" t="s">
        <v>281</v>
      </c>
      <c r="U9" s="220">
        <v>0</v>
      </c>
      <c r="V9" s="220">
        <f>ROUND(E9*U9,2)</f>
        <v>0</v>
      </c>
      <c r="W9" s="220"/>
      <c r="X9" s="220" t="s">
        <v>282</v>
      </c>
      <c r="Y9" s="220" t="s">
        <v>115</v>
      </c>
      <c r="Z9" s="210"/>
      <c r="AA9" s="210"/>
      <c r="AB9" s="210"/>
      <c r="AC9" s="210"/>
      <c r="AD9" s="210"/>
      <c r="AE9" s="210"/>
      <c r="AF9" s="210"/>
      <c r="AG9" s="210" t="s">
        <v>292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45" t="s">
        <v>293</v>
      </c>
      <c r="D10" s="238"/>
      <c r="E10" s="238"/>
      <c r="F10" s="238"/>
      <c r="G10" s="238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118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3" x14ac:dyDescent="0.2">
      <c r="A11" s="217"/>
      <c r="B11" s="218"/>
      <c r="C11" s="246" t="s">
        <v>294</v>
      </c>
      <c r="D11" s="240"/>
      <c r="E11" s="240"/>
      <c r="F11" s="240"/>
      <c r="G11" s="24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118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39" t="str">
        <f>C11</f>
        <v>- zahrnuje veškeré náklady spojené s objednatelem požadovanými zkouškami dle schváleného kontrolního a zkušebního plánu, který bude předložen ke schválení dodadavatelem stavby</v>
      </c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6" t="s">
        <v>295</v>
      </c>
      <c r="D12" s="240"/>
      <c r="E12" s="240"/>
      <c r="F12" s="240"/>
      <c r="G12" s="24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118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47" t="s">
        <v>296</v>
      </c>
      <c r="D13" s="221"/>
      <c r="E13" s="222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125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7" t="s">
        <v>63</v>
      </c>
      <c r="D14" s="221"/>
      <c r="E14" s="222">
        <v>1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125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17"/>
      <c r="B15" s="218"/>
      <c r="C15" s="248"/>
      <c r="D15" s="241"/>
      <c r="E15" s="241"/>
      <c r="F15" s="241"/>
      <c r="G15" s="241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127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1">
        <v>2</v>
      </c>
      <c r="B16" s="232" t="s">
        <v>297</v>
      </c>
      <c r="C16" s="244" t="s">
        <v>298</v>
      </c>
      <c r="D16" s="233" t="s">
        <v>291</v>
      </c>
      <c r="E16" s="234">
        <v>1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6"/>
      <c r="S16" s="236" t="s">
        <v>179</v>
      </c>
      <c r="T16" s="237" t="s">
        <v>281</v>
      </c>
      <c r="U16" s="220">
        <v>0</v>
      </c>
      <c r="V16" s="220">
        <f>ROUND(E16*U16,2)</f>
        <v>0</v>
      </c>
      <c r="W16" s="220"/>
      <c r="X16" s="220" t="s">
        <v>282</v>
      </c>
      <c r="Y16" s="220" t="s">
        <v>115</v>
      </c>
      <c r="Z16" s="210"/>
      <c r="AA16" s="210"/>
      <c r="AB16" s="210"/>
      <c r="AC16" s="210"/>
      <c r="AD16" s="210"/>
      <c r="AE16" s="210"/>
      <c r="AF16" s="210"/>
      <c r="AG16" s="210" t="s">
        <v>292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45" t="s">
        <v>299</v>
      </c>
      <c r="D17" s="238"/>
      <c r="E17" s="238"/>
      <c r="F17" s="238"/>
      <c r="G17" s="238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118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6" t="s">
        <v>300</v>
      </c>
      <c r="D18" s="240"/>
      <c r="E18" s="240"/>
      <c r="F18" s="240"/>
      <c r="G18" s="24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118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6" t="s">
        <v>301</v>
      </c>
      <c r="D19" s="240"/>
      <c r="E19" s="240"/>
      <c r="F19" s="240"/>
      <c r="G19" s="24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118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9" t="str">
        <f>C19</f>
        <v>Cena dále zahrnuje zřízení , údržbu, pronájem a odstranění přechodného dopravního značení po celou dobu stavby.</v>
      </c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47" t="s">
        <v>296</v>
      </c>
      <c r="D20" s="221"/>
      <c r="E20" s="222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125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7" t="s">
        <v>63</v>
      </c>
      <c r="D21" s="221"/>
      <c r="E21" s="222">
        <v>1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125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8"/>
      <c r="D22" s="241"/>
      <c r="E22" s="241"/>
      <c r="F22" s="241"/>
      <c r="G22" s="241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127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1">
        <v>3</v>
      </c>
      <c r="B23" s="232" t="s">
        <v>302</v>
      </c>
      <c r="C23" s="244" t="s">
        <v>303</v>
      </c>
      <c r="D23" s="233" t="s">
        <v>291</v>
      </c>
      <c r="E23" s="234">
        <v>1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6"/>
      <c r="S23" s="236" t="s">
        <v>179</v>
      </c>
      <c r="T23" s="237" t="s">
        <v>281</v>
      </c>
      <c r="U23" s="220">
        <v>0</v>
      </c>
      <c r="V23" s="220">
        <f>ROUND(E23*U23,2)</f>
        <v>0</v>
      </c>
      <c r="W23" s="220"/>
      <c r="X23" s="220" t="s">
        <v>282</v>
      </c>
      <c r="Y23" s="220" t="s">
        <v>115</v>
      </c>
      <c r="Z23" s="210"/>
      <c r="AA23" s="210"/>
      <c r="AB23" s="210"/>
      <c r="AC23" s="210"/>
      <c r="AD23" s="210"/>
      <c r="AE23" s="210"/>
      <c r="AF23" s="210"/>
      <c r="AG23" s="210" t="s">
        <v>292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17"/>
      <c r="B24" s="218"/>
      <c r="C24" s="245" t="s">
        <v>304</v>
      </c>
      <c r="D24" s="238"/>
      <c r="E24" s="238"/>
      <c r="F24" s="238"/>
      <c r="G24" s="238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118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39" t="str">
        <f>C24</f>
        <v>Náklady na vytyčení stávajících inženýrských sítí jejich správci, včetně provedení případných průzkumných sond</v>
      </c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47" t="s">
        <v>296</v>
      </c>
      <c r="D25" s="221"/>
      <c r="E25" s="222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125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17"/>
      <c r="B26" s="218"/>
      <c r="C26" s="247" t="s">
        <v>63</v>
      </c>
      <c r="D26" s="221"/>
      <c r="E26" s="222">
        <v>1</v>
      </c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125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48"/>
      <c r="D27" s="241"/>
      <c r="E27" s="241"/>
      <c r="F27" s="241"/>
      <c r="G27" s="241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127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4</v>
      </c>
      <c r="B28" s="232" t="s">
        <v>305</v>
      </c>
      <c r="C28" s="244" t="s">
        <v>306</v>
      </c>
      <c r="D28" s="233" t="s">
        <v>291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235</v>
      </c>
      <c r="T28" s="237" t="s">
        <v>281</v>
      </c>
      <c r="U28" s="220">
        <v>0</v>
      </c>
      <c r="V28" s="220">
        <f>ROUND(E28*U28,2)</f>
        <v>0</v>
      </c>
      <c r="W28" s="220"/>
      <c r="X28" s="220" t="s">
        <v>282</v>
      </c>
      <c r="Y28" s="220" t="s">
        <v>115</v>
      </c>
      <c r="Z28" s="210"/>
      <c r="AA28" s="210"/>
      <c r="AB28" s="210"/>
      <c r="AC28" s="210"/>
      <c r="AD28" s="210"/>
      <c r="AE28" s="210"/>
      <c r="AF28" s="210"/>
      <c r="AG28" s="210" t="s">
        <v>292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17"/>
      <c r="B29" s="218"/>
      <c r="C29" s="247" t="s">
        <v>307</v>
      </c>
      <c r="D29" s="221"/>
      <c r="E29" s="222"/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125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7" t="s">
        <v>63</v>
      </c>
      <c r="D30" s="221"/>
      <c r="E30" s="222">
        <v>1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125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48"/>
      <c r="D31" s="241"/>
      <c r="E31" s="241"/>
      <c r="F31" s="241"/>
      <c r="G31" s="241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127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1">
        <v>5</v>
      </c>
      <c r="B32" s="232" t="s">
        <v>308</v>
      </c>
      <c r="C32" s="244" t="s">
        <v>306</v>
      </c>
      <c r="D32" s="233" t="s">
        <v>291</v>
      </c>
      <c r="E32" s="234">
        <v>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6"/>
      <c r="S32" s="236" t="s">
        <v>235</v>
      </c>
      <c r="T32" s="237" t="s">
        <v>281</v>
      </c>
      <c r="U32" s="220">
        <v>0</v>
      </c>
      <c r="V32" s="220">
        <f>ROUND(E32*U32,2)</f>
        <v>0</v>
      </c>
      <c r="W32" s="220"/>
      <c r="X32" s="220" t="s">
        <v>282</v>
      </c>
      <c r="Y32" s="220" t="s">
        <v>115</v>
      </c>
      <c r="Z32" s="210"/>
      <c r="AA32" s="210"/>
      <c r="AB32" s="210"/>
      <c r="AC32" s="210"/>
      <c r="AD32" s="210"/>
      <c r="AE32" s="210"/>
      <c r="AF32" s="210"/>
      <c r="AG32" s="210" t="s">
        <v>292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17"/>
      <c r="B33" s="218"/>
      <c r="C33" s="247" t="s">
        <v>309</v>
      </c>
      <c r="D33" s="221"/>
      <c r="E33" s="222"/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125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7" t="s">
        <v>63</v>
      </c>
      <c r="D34" s="221"/>
      <c r="E34" s="222">
        <v>1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125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17"/>
      <c r="B35" s="218"/>
      <c r="C35" s="248"/>
      <c r="D35" s="241"/>
      <c r="E35" s="241"/>
      <c r="F35" s="241"/>
      <c r="G35" s="241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127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1">
        <v>6</v>
      </c>
      <c r="B36" s="232" t="s">
        <v>310</v>
      </c>
      <c r="C36" s="244" t="s">
        <v>311</v>
      </c>
      <c r="D36" s="233" t="s">
        <v>291</v>
      </c>
      <c r="E36" s="234">
        <v>1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6"/>
      <c r="S36" s="236" t="s">
        <v>179</v>
      </c>
      <c r="T36" s="237" t="s">
        <v>281</v>
      </c>
      <c r="U36" s="220">
        <v>0</v>
      </c>
      <c r="V36" s="220">
        <f>ROUND(E36*U36,2)</f>
        <v>0</v>
      </c>
      <c r="W36" s="220"/>
      <c r="X36" s="220" t="s">
        <v>282</v>
      </c>
      <c r="Y36" s="220" t="s">
        <v>115</v>
      </c>
      <c r="Z36" s="210"/>
      <c r="AA36" s="210"/>
      <c r="AB36" s="210"/>
      <c r="AC36" s="210"/>
      <c r="AD36" s="210"/>
      <c r="AE36" s="210"/>
      <c r="AF36" s="210"/>
      <c r="AG36" s="210" t="s">
        <v>292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2" x14ac:dyDescent="0.2">
      <c r="A37" s="217"/>
      <c r="B37" s="218"/>
      <c r="C37" s="245" t="s">
        <v>312</v>
      </c>
      <c r="D37" s="238"/>
      <c r="E37" s="238"/>
      <c r="F37" s="238"/>
      <c r="G37" s="238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118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39" t="str">
        <f>C37</f>
        <v>Zpracování projektové dokumentace skutečného provedení stavby v počtu 2 paré v papírové podobě a 2 ks elektronicky na CD</v>
      </c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47" t="s">
        <v>296</v>
      </c>
      <c r="D38" s="221"/>
      <c r="E38" s="222"/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125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47" t="s">
        <v>63</v>
      </c>
      <c r="D39" s="221"/>
      <c r="E39" s="222">
        <v>1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125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48"/>
      <c r="D40" s="241"/>
      <c r="E40" s="241"/>
      <c r="F40" s="241"/>
      <c r="G40" s="241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127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1">
        <v>7</v>
      </c>
      <c r="B41" s="232" t="s">
        <v>313</v>
      </c>
      <c r="C41" s="244" t="s">
        <v>314</v>
      </c>
      <c r="D41" s="233" t="s">
        <v>291</v>
      </c>
      <c r="E41" s="234">
        <v>1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/>
      <c r="S41" s="236" t="s">
        <v>179</v>
      </c>
      <c r="T41" s="237" t="s">
        <v>281</v>
      </c>
      <c r="U41" s="220">
        <v>0</v>
      </c>
      <c r="V41" s="220">
        <f>ROUND(E41*U41,2)</f>
        <v>0</v>
      </c>
      <c r="W41" s="220"/>
      <c r="X41" s="220" t="s">
        <v>282</v>
      </c>
      <c r="Y41" s="220" t="s">
        <v>115</v>
      </c>
      <c r="Z41" s="210"/>
      <c r="AA41" s="210"/>
      <c r="AB41" s="210"/>
      <c r="AC41" s="210"/>
      <c r="AD41" s="210"/>
      <c r="AE41" s="210"/>
      <c r="AF41" s="210"/>
      <c r="AG41" s="210" t="s">
        <v>292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45" t="s">
        <v>315</v>
      </c>
      <c r="D42" s="238"/>
      <c r="E42" s="238"/>
      <c r="F42" s="238"/>
      <c r="G42" s="238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118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47" t="s">
        <v>296</v>
      </c>
      <c r="D43" s="221"/>
      <c r="E43" s="222"/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125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7" t="s">
        <v>63</v>
      </c>
      <c r="D44" s="221"/>
      <c r="E44" s="222">
        <v>1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125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48"/>
      <c r="D45" s="241"/>
      <c r="E45" s="241"/>
      <c r="F45" s="241"/>
      <c r="G45" s="241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127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1">
        <v>8</v>
      </c>
      <c r="B46" s="232" t="s">
        <v>316</v>
      </c>
      <c r="C46" s="244" t="s">
        <v>317</v>
      </c>
      <c r="D46" s="233" t="s">
        <v>291</v>
      </c>
      <c r="E46" s="234">
        <v>1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6"/>
      <c r="S46" s="236" t="s">
        <v>179</v>
      </c>
      <c r="T46" s="237" t="s">
        <v>281</v>
      </c>
      <c r="U46" s="220">
        <v>0</v>
      </c>
      <c r="V46" s="220">
        <f>ROUND(E46*U46,2)</f>
        <v>0</v>
      </c>
      <c r="W46" s="220"/>
      <c r="X46" s="220" t="s">
        <v>282</v>
      </c>
      <c r="Y46" s="220" t="s">
        <v>115</v>
      </c>
      <c r="Z46" s="210"/>
      <c r="AA46" s="210"/>
      <c r="AB46" s="210"/>
      <c r="AC46" s="210"/>
      <c r="AD46" s="210"/>
      <c r="AE46" s="210"/>
      <c r="AF46" s="210"/>
      <c r="AG46" s="210" t="s">
        <v>292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47" t="s">
        <v>296</v>
      </c>
      <c r="D47" s="221"/>
      <c r="E47" s="222"/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125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2">
      <c r="A48" s="217"/>
      <c r="B48" s="218"/>
      <c r="C48" s="247" t="s">
        <v>63</v>
      </c>
      <c r="D48" s="221"/>
      <c r="E48" s="222">
        <v>1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125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48"/>
      <c r="D49" s="241"/>
      <c r="E49" s="241"/>
      <c r="F49" s="241"/>
      <c r="G49" s="241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127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3"/>
      <c r="B50" s="4"/>
      <c r="C50" s="250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12</v>
      </c>
      <c r="AF50">
        <v>21</v>
      </c>
      <c r="AG50" t="s">
        <v>93</v>
      </c>
    </row>
    <row r="51" spans="1:60" x14ac:dyDescent="0.2">
      <c r="A51" s="213"/>
      <c r="B51" s="214" t="s">
        <v>29</v>
      </c>
      <c r="C51" s="251"/>
      <c r="D51" s="215"/>
      <c r="E51" s="216"/>
      <c r="F51" s="216"/>
      <c r="G51" s="230">
        <f>G8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0</v>
      </c>
      <c r="AG51" t="s">
        <v>285</v>
      </c>
    </row>
    <row r="52" spans="1:60" x14ac:dyDescent="0.2">
      <c r="C52" s="252"/>
      <c r="D52" s="10"/>
      <c r="AG52" t="s">
        <v>288</v>
      </c>
    </row>
    <row r="53" spans="1:60" x14ac:dyDescent="0.2">
      <c r="D53" s="10"/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gkY/1MJlpidpy1rywQVwW/jCbINlwOjPxQWNpKiI8trT7rr0XGfTMa3480YvMKhP0ipYIIox7x7RhHwEj3V/Q==" saltValue="/X86Chsmbo7jaK7b6gGhnA==" spinCount="100000" sheet="1" formatRows="0"/>
  <mergeCells count="21">
    <mergeCell ref="C42:G42"/>
    <mergeCell ref="C45:G45"/>
    <mergeCell ref="C49:G49"/>
    <mergeCell ref="C24:G24"/>
    <mergeCell ref="C27:G27"/>
    <mergeCell ref="C31:G31"/>
    <mergeCell ref="C35:G35"/>
    <mergeCell ref="C37:G37"/>
    <mergeCell ref="C40:G40"/>
    <mergeCell ref="C12:G12"/>
    <mergeCell ref="C15:G15"/>
    <mergeCell ref="C17:G17"/>
    <mergeCell ref="C18:G18"/>
    <mergeCell ref="C19:G19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17 17 Pol</vt:lpstr>
      <vt:lpstr>17 VRN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'17 17 Pol'!Názvy_tisku</vt:lpstr>
      <vt:lpstr>'17 VRN Pol'!Názvy_tisku</vt:lpstr>
      <vt:lpstr>oadresa</vt:lpstr>
      <vt:lpstr>Stavba!Objednatel</vt:lpstr>
      <vt:lpstr>Stavba!Objekt</vt:lpstr>
      <vt:lpstr>'17 17 Pol'!Oblast_tisku</vt:lpstr>
      <vt:lpstr>'17 VRN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Guňka</dc:creator>
  <cp:lastModifiedBy>Petr Guňka</cp:lastModifiedBy>
  <cp:lastPrinted>2019-03-19T12:27:02Z</cp:lastPrinted>
  <dcterms:created xsi:type="dcterms:W3CDTF">2009-04-08T07:15:50Z</dcterms:created>
  <dcterms:modified xsi:type="dcterms:W3CDTF">2025-08-16T10:58:54Z</dcterms:modified>
</cp:coreProperties>
</file>