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0" windowHeight="13170" activeTab="3"/>
  </bookViews>
  <sheets>
    <sheet name="Pokyny pro vyplnění" sheetId="11" r:id="rId1"/>
    <sheet name="Stavba" sheetId="1" r:id="rId2"/>
    <sheet name="VzorPolozky" sheetId="10" state="hidden" r:id="rId3"/>
    <sheet name="01 A Pol" sheetId="12" r:id="rId4"/>
    <sheet name="02 A Pol" sheetId="13" r:id="rId5"/>
    <sheet name="VRN C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_xlnm.Print_Titles" localSheetId="4">'02 A Pol'!$1:$7</definedName>
    <definedName name="_xlnm.Print_Titles" localSheetId="5">'VRN 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Pol'!$A$1:$X$209</definedName>
    <definedName name="_xlnm.Print_Area" localSheetId="4">'02 A Pol'!$A$1:$X$275</definedName>
    <definedName name="_xlnm.Print_Area" localSheetId="1">Stavba!$A$1:$J$77</definedName>
    <definedName name="_xlnm.Print_Area" localSheetId="5">'VRN C Pol'!$A$1:$X$23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/>
  <c r="I75"/>
  <c r="I74"/>
  <c r="I73"/>
  <c r="I72"/>
  <c r="I71"/>
  <c r="I70"/>
  <c r="I69"/>
  <c r="I68"/>
  <c r="I67"/>
  <c r="I66"/>
  <c r="I65"/>
  <c r="I64"/>
  <c r="I63"/>
  <c r="I62"/>
  <c r="I61"/>
  <c r="G46"/>
  <c r="F46"/>
  <c r="G45"/>
  <c r="F45"/>
  <c r="G44"/>
  <c r="F44"/>
  <c r="G43"/>
  <c r="F43"/>
  <c r="G42"/>
  <c r="F42"/>
  <c r="G41"/>
  <c r="F41"/>
  <c r="G39"/>
  <c r="I39" s="1"/>
  <c r="I47" s="1"/>
  <c r="F39"/>
  <c r="F47" s="1"/>
  <c r="G23" s="1"/>
  <c r="G22" i="14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AE22"/>
  <c r="G274" i="13"/>
  <c r="BA216"/>
  <c r="BA198"/>
  <c r="BA165"/>
  <c r="BA155"/>
  <c r="BA152"/>
  <c r="BA81"/>
  <c r="BA43"/>
  <c r="BA38"/>
  <c r="BA29"/>
  <c r="BA27"/>
  <c r="BA23"/>
  <c r="BA17"/>
  <c r="BA15"/>
  <c r="BA12"/>
  <c r="BA10"/>
  <c r="G9"/>
  <c r="I9"/>
  <c r="K9"/>
  <c r="K8" s="1"/>
  <c r="M9"/>
  <c r="O9"/>
  <c r="O8" s="1"/>
  <c r="Q9"/>
  <c r="Q8" s="1"/>
  <c r="V9"/>
  <c r="V8" s="1"/>
  <c r="G11"/>
  <c r="I11"/>
  <c r="K11"/>
  <c r="M11"/>
  <c r="O11"/>
  <c r="Q11"/>
  <c r="V11"/>
  <c r="G14"/>
  <c r="I14"/>
  <c r="K14"/>
  <c r="M14"/>
  <c r="O14"/>
  <c r="Q14"/>
  <c r="V14"/>
  <c r="G16"/>
  <c r="M16" s="1"/>
  <c r="I16"/>
  <c r="K16"/>
  <c r="O16"/>
  <c r="Q16"/>
  <c r="V16"/>
  <c r="G19"/>
  <c r="M19" s="1"/>
  <c r="I19"/>
  <c r="K19"/>
  <c r="O19"/>
  <c r="Q19"/>
  <c r="V19"/>
  <c r="G22"/>
  <c r="M22" s="1"/>
  <c r="I22"/>
  <c r="K22"/>
  <c r="O22"/>
  <c r="Q22"/>
  <c r="V22"/>
  <c r="G26"/>
  <c r="G8" s="1"/>
  <c r="I26"/>
  <c r="K26"/>
  <c r="O26"/>
  <c r="Q26"/>
  <c r="V26"/>
  <c r="G28"/>
  <c r="M28" s="1"/>
  <c r="I28"/>
  <c r="I8" s="1"/>
  <c r="K28"/>
  <c r="O28"/>
  <c r="Q28"/>
  <c r="V28"/>
  <c r="G37"/>
  <c r="I37"/>
  <c r="K37"/>
  <c r="M37"/>
  <c r="O37"/>
  <c r="Q37"/>
  <c r="V37"/>
  <c r="G39"/>
  <c r="I39"/>
  <c r="K39"/>
  <c r="M39"/>
  <c r="O39"/>
  <c r="Q39"/>
  <c r="V39"/>
  <c r="G42"/>
  <c r="I42"/>
  <c r="K42"/>
  <c r="M42"/>
  <c r="O42"/>
  <c r="Q42"/>
  <c r="V42"/>
  <c r="G45"/>
  <c r="M45" s="1"/>
  <c r="I45"/>
  <c r="K45"/>
  <c r="O45"/>
  <c r="Q45"/>
  <c r="V45"/>
  <c r="G50"/>
  <c r="M50" s="1"/>
  <c r="I50"/>
  <c r="K50"/>
  <c r="O50"/>
  <c r="Q50"/>
  <c r="V50"/>
  <c r="G57"/>
  <c r="M57" s="1"/>
  <c r="I57"/>
  <c r="K57"/>
  <c r="O57"/>
  <c r="Q57"/>
  <c r="V57"/>
  <c r="G60"/>
  <c r="M60" s="1"/>
  <c r="I60"/>
  <c r="K60"/>
  <c r="O60"/>
  <c r="Q60"/>
  <c r="V60"/>
  <c r="G62"/>
  <c r="M62" s="1"/>
  <c r="I62"/>
  <c r="K62"/>
  <c r="O62"/>
  <c r="Q62"/>
  <c r="V62"/>
  <c r="G80"/>
  <c r="I80"/>
  <c r="K80"/>
  <c r="M80"/>
  <c r="O80"/>
  <c r="Q80"/>
  <c r="V80"/>
  <c r="G89"/>
  <c r="I89"/>
  <c r="K89"/>
  <c r="M89"/>
  <c r="O89"/>
  <c r="Q89"/>
  <c r="V89"/>
  <c r="G92"/>
  <c r="I92"/>
  <c r="K92"/>
  <c r="M92"/>
  <c r="O92"/>
  <c r="Q92"/>
  <c r="V92"/>
  <c r="G95"/>
  <c r="M95" s="1"/>
  <c r="I95"/>
  <c r="K95"/>
  <c r="O95"/>
  <c r="Q95"/>
  <c r="V95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13"/>
  <c r="M113" s="1"/>
  <c r="I113"/>
  <c r="K113"/>
  <c r="O113"/>
  <c r="Q113"/>
  <c r="V113"/>
  <c r="G116"/>
  <c r="I116"/>
  <c r="K116"/>
  <c r="M116"/>
  <c r="O116"/>
  <c r="Q116"/>
  <c r="V116"/>
  <c r="G117"/>
  <c r="I117"/>
  <c r="K117"/>
  <c r="M117"/>
  <c r="O117"/>
  <c r="Q117"/>
  <c r="V117"/>
  <c r="O122"/>
  <c r="G123"/>
  <c r="M123" s="1"/>
  <c r="I123"/>
  <c r="I122" s="1"/>
  <c r="K123"/>
  <c r="K122" s="1"/>
  <c r="O123"/>
  <c r="Q123"/>
  <c r="Q122" s="1"/>
  <c r="V123"/>
  <c r="G131"/>
  <c r="M131" s="1"/>
  <c r="I131"/>
  <c r="K131"/>
  <c r="O131"/>
  <c r="Q131"/>
  <c r="V131"/>
  <c r="V122" s="1"/>
  <c r="G136"/>
  <c r="I136"/>
  <c r="K136"/>
  <c r="M136"/>
  <c r="O136"/>
  <c r="Q136"/>
  <c r="V136"/>
  <c r="G140"/>
  <c r="G141"/>
  <c r="M141" s="1"/>
  <c r="I141"/>
  <c r="I140" s="1"/>
  <c r="K141"/>
  <c r="O141"/>
  <c r="O140" s="1"/>
  <c r="Q141"/>
  <c r="Q140" s="1"/>
  <c r="V141"/>
  <c r="V140" s="1"/>
  <c r="G143"/>
  <c r="I143"/>
  <c r="K143"/>
  <c r="K140" s="1"/>
  <c r="M143"/>
  <c r="O143"/>
  <c r="Q143"/>
  <c r="V143"/>
  <c r="G145"/>
  <c r="I145"/>
  <c r="K145"/>
  <c r="M145"/>
  <c r="O145"/>
  <c r="Q145"/>
  <c r="V145"/>
  <c r="G148"/>
  <c r="I148"/>
  <c r="K148"/>
  <c r="M148"/>
  <c r="O148"/>
  <c r="Q148"/>
  <c r="V148"/>
  <c r="G151"/>
  <c r="M151" s="1"/>
  <c r="I151"/>
  <c r="K151"/>
  <c r="O151"/>
  <c r="Q151"/>
  <c r="V151"/>
  <c r="G154"/>
  <c r="M154" s="1"/>
  <c r="I154"/>
  <c r="K154"/>
  <c r="O154"/>
  <c r="Q154"/>
  <c r="V154"/>
  <c r="G156"/>
  <c r="I156"/>
  <c r="K156"/>
  <c r="M156"/>
  <c r="O156"/>
  <c r="Q156"/>
  <c r="V156"/>
  <c r="G160"/>
  <c r="G161"/>
  <c r="M161" s="1"/>
  <c r="M160" s="1"/>
  <c r="I161"/>
  <c r="I160" s="1"/>
  <c r="K161"/>
  <c r="O161"/>
  <c r="O160" s="1"/>
  <c r="Q161"/>
  <c r="Q160" s="1"/>
  <c r="V161"/>
  <c r="V160" s="1"/>
  <c r="G164"/>
  <c r="I164"/>
  <c r="K164"/>
  <c r="K160" s="1"/>
  <c r="M164"/>
  <c r="O164"/>
  <c r="Q164"/>
  <c r="V164"/>
  <c r="K167"/>
  <c r="G168"/>
  <c r="G167" s="1"/>
  <c r="I168"/>
  <c r="I167" s="1"/>
  <c r="K168"/>
  <c r="M168"/>
  <c r="O168"/>
  <c r="O167" s="1"/>
  <c r="Q168"/>
  <c r="V168"/>
  <c r="V167" s="1"/>
  <c r="G172"/>
  <c r="M172" s="1"/>
  <c r="I172"/>
  <c r="K172"/>
  <c r="O172"/>
  <c r="Q172"/>
  <c r="Q167" s="1"/>
  <c r="V172"/>
  <c r="G176"/>
  <c r="M176" s="1"/>
  <c r="I176"/>
  <c r="K176"/>
  <c r="O176"/>
  <c r="Q176"/>
  <c r="V176"/>
  <c r="V179"/>
  <c r="G180"/>
  <c r="M180" s="1"/>
  <c r="I180"/>
  <c r="K180"/>
  <c r="K179" s="1"/>
  <c r="O180"/>
  <c r="O179" s="1"/>
  <c r="Q180"/>
  <c r="Q179" s="1"/>
  <c r="V180"/>
  <c r="G182"/>
  <c r="M182" s="1"/>
  <c r="I182"/>
  <c r="I179" s="1"/>
  <c r="K182"/>
  <c r="O182"/>
  <c r="Q182"/>
  <c r="V182"/>
  <c r="G184"/>
  <c r="I184"/>
  <c r="K184"/>
  <c r="M184"/>
  <c r="O184"/>
  <c r="Q184"/>
  <c r="V184"/>
  <c r="G186"/>
  <c r="I186"/>
  <c r="I185" s="1"/>
  <c r="K186"/>
  <c r="M186"/>
  <c r="O186"/>
  <c r="O185" s="1"/>
  <c r="Q186"/>
  <c r="V186"/>
  <c r="V185" s="1"/>
  <c r="G189"/>
  <c r="M189" s="1"/>
  <c r="M185" s="1"/>
  <c r="I189"/>
  <c r="K189"/>
  <c r="O189"/>
  <c r="Q189"/>
  <c r="Q185" s="1"/>
  <c r="V189"/>
  <c r="G190"/>
  <c r="M190" s="1"/>
  <c r="I190"/>
  <c r="K190"/>
  <c r="O190"/>
  <c r="Q190"/>
  <c r="V190"/>
  <c r="G193"/>
  <c r="I193"/>
  <c r="K193"/>
  <c r="M193"/>
  <c r="O193"/>
  <c r="Q193"/>
  <c r="V193"/>
  <c r="G195"/>
  <c r="M195" s="1"/>
  <c r="I195"/>
  <c r="K195"/>
  <c r="O195"/>
  <c r="Q195"/>
  <c r="V195"/>
  <c r="G197"/>
  <c r="M197" s="1"/>
  <c r="I197"/>
  <c r="K197"/>
  <c r="O197"/>
  <c r="Q197"/>
  <c r="V197"/>
  <c r="G200"/>
  <c r="I200"/>
  <c r="K200"/>
  <c r="K185" s="1"/>
  <c r="M200"/>
  <c r="O200"/>
  <c r="Q200"/>
  <c r="V200"/>
  <c r="G202"/>
  <c r="I202"/>
  <c r="K202"/>
  <c r="M202"/>
  <c r="O202"/>
  <c r="Q202"/>
  <c r="V202"/>
  <c r="G203"/>
  <c r="I203"/>
  <c r="K203"/>
  <c r="M203"/>
  <c r="O203"/>
  <c r="Q203"/>
  <c r="V203"/>
  <c r="G204"/>
  <c r="K204"/>
  <c r="O204"/>
  <c r="Q204"/>
  <c r="G205"/>
  <c r="M205" s="1"/>
  <c r="M204" s="1"/>
  <c r="I205"/>
  <c r="I204" s="1"/>
  <c r="K205"/>
  <c r="O205"/>
  <c r="Q205"/>
  <c r="V205"/>
  <c r="V204" s="1"/>
  <c r="V208"/>
  <c r="G209"/>
  <c r="M209" s="1"/>
  <c r="I209"/>
  <c r="K209"/>
  <c r="K208" s="1"/>
  <c r="O209"/>
  <c r="Q209"/>
  <c r="Q208" s="1"/>
  <c r="V209"/>
  <c r="G212"/>
  <c r="M212" s="1"/>
  <c r="I212"/>
  <c r="I208" s="1"/>
  <c r="K212"/>
  <c r="O212"/>
  <c r="O208" s="1"/>
  <c r="Q212"/>
  <c r="V212"/>
  <c r="G215"/>
  <c r="I215"/>
  <c r="K215"/>
  <c r="M215"/>
  <c r="O215"/>
  <c r="Q215"/>
  <c r="V215"/>
  <c r="G217"/>
  <c r="I217"/>
  <c r="K217"/>
  <c r="M217"/>
  <c r="O217"/>
  <c r="Q217"/>
  <c r="V217"/>
  <c r="G218"/>
  <c r="I218"/>
  <c r="K218"/>
  <c r="M218"/>
  <c r="O218"/>
  <c r="Q218"/>
  <c r="V218"/>
  <c r="G220"/>
  <c r="M220" s="1"/>
  <c r="I220"/>
  <c r="K220"/>
  <c r="O220"/>
  <c r="Q220"/>
  <c r="V220"/>
  <c r="Q222"/>
  <c r="G223"/>
  <c r="M223" s="1"/>
  <c r="I223"/>
  <c r="I222" s="1"/>
  <c r="K223"/>
  <c r="K222" s="1"/>
  <c r="O223"/>
  <c r="O222" s="1"/>
  <c r="Q223"/>
  <c r="V223"/>
  <c r="V222" s="1"/>
  <c r="G226"/>
  <c r="G222" s="1"/>
  <c r="I226"/>
  <c r="K226"/>
  <c r="O226"/>
  <c r="Q226"/>
  <c r="V226"/>
  <c r="G232"/>
  <c r="M232" s="1"/>
  <c r="I232"/>
  <c r="K232"/>
  <c r="O232"/>
  <c r="Q232"/>
  <c r="V232"/>
  <c r="G238"/>
  <c r="I238"/>
  <c r="K238"/>
  <c r="M238"/>
  <c r="O238"/>
  <c r="Q238"/>
  <c r="V238"/>
  <c r="G243"/>
  <c r="I243"/>
  <c r="K243"/>
  <c r="M243"/>
  <c r="O243"/>
  <c r="Q243"/>
  <c r="V243"/>
  <c r="G248"/>
  <c r="I248"/>
  <c r="K248"/>
  <c r="M248"/>
  <c r="O248"/>
  <c r="Q248"/>
  <c r="V248"/>
  <c r="G249"/>
  <c r="M249" s="1"/>
  <c r="I249"/>
  <c r="K249"/>
  <c r="O249"/>
  <c r="Q249"/>
  <c r="V249"/>
  <c r="G251"/>
  <c r="Q251"/>
  <c r="G252"/>
  <c r="I252"/>
  <c r="I251" s="1"/>
  <c r="K252"/>
  <c r="K251" s="1"/>
  <c r="M252"/>
  <c r="M251" s="1"/>
  <c r="O252"/>
  <c r="O251" s="1"/>
  <c r="Q252"/>
  <c r="V252"/>
  <c r="V251" s="1"/>
  <c r="G256"/>
  <c r="M256" s="1"/>
  <c r="I256"/>
  <c r="I255" s="1"/>
  <c r="K256"/>
  <c r="O256"/>
  <c r="O255" s="1"/>
  <c r="Q256"/>
  <c r="Q255" s="1"/>
  <c r="V256"/>
  <c r="V255" s="1"/>
  <c r="G257"/>
  <c r="I257"/>
  <c r="K257"/>
  <c r="K255" s="1"/>
  <c r="M257"/>
  <c r="O257"/>
  <c r="Q257"/>
  <c r="V257"/>
  <c r="G259"/>
  <c r="I259"/>
  <c r="K259"/>
  <c r="M259"/>
  <c r="O259"/>
  <c r="Q259"/>
  <c r="V259"/>
  <c r="G261"/>
  <c r="I261"/>
  <c r="K261"/>
  <c r="M261"/>
  <c r="O261"/>
  <c r="Q261"/>
  <c r="V261"/>
  <c r="G262"/>
  <c r="M262" s="1"/>
  <c r="I262"/>
  <c r="K262"/>
  <c r="O262"/>
  <c r="Q262"/>
  <c r="V262"/>
  <c r="G263"/>
  <c r="M263" s="1"/>
  <c r="I263"/>
  <c r="K263"/>
  <c r="O263"/>
  <c r="Q263"/>
  <c r="V263"/>
  <c r="I264"/>
  <c r="V264"/>
  <c r="G265"/>
  <c r="M265" s="1"/>
  <c r="M264" s="1"/>
  <c r="I265"/>
  <c r="K265"/>
  <c r="K264" s="1"/>
  <c r="O265"/>
  <c r="O264" s="1"/>
  <c r="Q265"/>
  <c r="Q264" s="1"/>
  <c r="V265"/>
  <c r="G267"/>
  <c r="G268"/>
  <c r="I268"/>
  <c r="I267" s="1"/>
  <c r="K268"/>
  <c r="K267" s="1"/>
  <c r="M268"/>
  <c r="O268"/>
  <c r="O267" s="1"/>
  <c r="Q268"/>
  <c r="Q267" s="1"/>
  <c r="V268"/>
  <c r="V267" s="1"/>
  <c r="G269"/>
  <c r="I269"/>
  <c r="K269"/>
  <c r="M269"/>
  <c r="O269"/>
  <c r="Q269"/>
  <c r="V269"/>
  <c r="G270"/>
  <c r="I270"/>
  <c r="K270"/>
  <c r="M270"/>
  <c r="O270"/>
  <c r="Q270"/>
  <c r="V270"/>
  <c r="G271"/>
  <c r="M271" s="1"/>
  <c r="I271"/>
  <c r="K271"/>
  <c r="O271"/>
  <c r="Q271"/>
  <c r="V271"/>
  <c r="G272"/>
  <c r="M272" s="1"/>
  <c r="I272"/>
  <c r="K272"/>
  <c r="O272"/>
  <c r="Q272"/>
  <c r="V272"/>
  <c r="AE274"/>
  <c r="G208" i="12"/>
  <c r="BA145"/>
  <c r="BA71"/>
  <c r="BA50"/>
  <c r="BA42"/>
  <c r="BA40"/>
  <c r="BA30"/>
  <c r="BA22"/>
  <c r="BA19"/>
  <c r="BA17"/>
  <c r="BA15"/>
  <c r="G9"/>
  <c r="M9" s="1"/>
  <c r="I9"/>
  <c r="I8" s="1"/>
  <c r="K9"/>
  <c r="K8" s="1"/>
  <c r="O9"/>
  <c r="O8" s="1"/>
  <c r="Q9"/>
  <c r="Q8" s="1"/>
  <c r="V9"/>
  <c r="G12"/>
  <c r="M12" s="1"/>
  <c r="I12"/>
  <c r="K12"/>
  <c r="O12"/>
  <c r="Q12"/>
  <c r="V12"/>
  <c r="G14"/>
  <c r="I14"/>
  <c r="K14"/>
  <c r="M14"/>
  <c r="O14"/>
  <c r="Q14"/>
  <c r="V14"/>
  <c r="G16"/>
  <c r="I16"/>
  <c r="K16"/>
  <c r="M16"/>
  <c r="O16"/>
  <c r="Q16"/>
  <c r="V16"/>
  <c r="V8" s="1"/>
  <c r="G18"/>
  <c r="I18"/>
  <c r="K18"/>
  <c r="M18"/>
  <c r="O18"/>
  <c r="Q18"/>
  <c r="V18"/>
  <c r="G21"/>
  <c r="M21" s="1"/>
  <c r="I21"/>
  <c r="K21"/>
  <c r="O21"/>
  <c r="Q21"/>
  <c r="V21"/>
  <c r="G24"/>
  <c r="M24" s="1"/>
  <c r="I24"/>
  <c r="K24"/>
  <c r="O24"/>
  <c r="Q24"/>
  <c r="V24"/>
  <c r="G27"/>
  <c r="M27" s="1"/>
  <c r="I27"/>
  <c r="K27"/>
  <c r="O27"/>
  <c r="Q27"/>
  <c r="V27"/>
  <c r="G29"/>
  <c r="M29" s="1"/>
  <c r="I29"/>
  <c r="K29"/>
  <c r="O29"/>
  <c r="Q29"/>
  <c r="V29"/>
  <c r="G39"/>
  <c r="M39" s="1"/>
  <c r="I39"/>
  <c r="K39"/>
  <c r="O39"/>
  <c r="Q39"/>
  <c r="V39"/>
  <c r="G41"/>
  <c r="I41"/>
  <c r="K41"/>
  <c r="M41"/>
  <c r="O41"/>
  <c r="Q41"/>
  <c r="V41"/>
  <c r="G49"/>
  <c r="I49"/>
  <c r="K49"/>
  <c r="M49"/>
  <c r="O49"/>
  <c r="Q49"/>
  <c r="V49"/>
  <c r="G51"/>
  <c r="I51"/>
  <c r="K51"/>
  <c r="M51"/>
  <c r="O51"/>
  <c r="Q51"/>
  <c r="V51"/>
  <c r="G54"/>
  <c r="M54" s="1"/>
  <c r="I54"/>
  <c r="K54"/>
  <c r="O54"/>
  <c r="Q54"/>
  <c r="V54"/>
  <c r="G59"/>
  <c r="M59" s="1"/>
  <c r="I59"/>
  <c r="K59"/>
  <c r="O59"/>
  <c r="Q59"/>
  <c r="V59"/>
  <c r="G62"/>
  <c r="M62" s="1"/>
  <c r="I62"/>
  <c r="K62"/>
  <c r="O62"/>
  <c r="Q62"/>
  <c r="V62"/>
  <c r="G64"/>
  <c r="M64" s="1"/>
  <c r="I64"/>
  <c r="K64"/>
  <c r="O64"/>
  <c r="Q64"/>
  <c r="V64"/>
  <c r="G70"/>
  <c r="M70" s="1"/>
  <c r="I70"/>
  <c r="K70"/>
  <c r="O70"/>
  <c r="Q70"/>
  <c r="V70"/>
  <c r="G81"/>
  <c r="I81"/>
  <c r="K81"/>
  <c r="M81"/>
  <c r="O81"/>
  <c r="Q81"/>
  <c r="V81"/>
  <c r="G97"/>
  <c r="I97"/>
  <c r="K97"/>
  <c r="M97"/>
  <c r="O97"/>
  <c r="Q97"/>
  <c r="V97"/>
  <c r="G98"/>
  <c r="I98"/>
  <c r="K98"/>
  <c r="M98"/>
  <c r="O98"/>
  <c r="Q98"/>
  <c r="V98"/>
  <c r="V103"/>
  <c r="G104"/>
  <c r="M104" s="1"/>
  <c r="M103" s="1"/>
  <c r="I104"/>
  <c r="I103" s="1"/>
  <c r="K104"/>
  <c r="K103" s="1"/>
  <c r="O104"/>
  <c r="Q104"/>
  <c r="Q103" s="1"/>
  <c r="V104"/>
  <c r="G116"/>
  <c r="M116" s="1"/>
  <c r="I116"/>
  <c r="K116"/>
  <c r="O116"/>
  <c r="Q116"/>
  <c r="V116"/>
  <c r="G119"/>
  <c r="I119"/>
  <c r="K119"/>
  <c r="M119"/>
  <c r="O119"/>
  <c r="Q119"/>
  <c r="V119"/>
  <c r="G122"/>
  <c r="M122" s="1"/>
  <c r="I122"/>
  <c r="K122"/>
  <c r="O122"/>
  <c r="O103" s="1"/>
  <c r="Q122"/>
  <c r="V122"/>
  <c r="G125"/>
  <c r="I125"/>
  <c r="K125"/>
  <c r="M125"/>
  <c r="O125"/>
  <c r="Q125"/>
  <c r="V125"/>
  <c r="G128"/>
  <c r="I128"/>
  <c r="I127" s="1"/>
  <c r="K128"/>
  <c r="M128"/>
  <c r="O128"/>
  <c r="Q128"/>
  <c r="Q127" s="1"/>
  <c r="V128"/>
  <c r="G130"/>
  <c r="M130" s="1"/>
  <c r="I130"/>
  <c r="K130"/>
  <c r="K127" s="1"/>
  <c r="O130"/>
  <c r="Q130"/>
  <c r="V130"/>
  <c r="V127" s="1"/>
  <c r="G132"/>
  <c r="I132"/>
  <c r="K132"/>
  <c r="M132"/>
  <c r="O132"/>
  <c r="Q132"/>
  <c r="V132"/>
  <c r="G134"/>
  <c r="M134" s="1"/>
  <c r="I134"/>
  <c r="K134"/>
  <c r="O134"/>
  <c r="Q134"/>
  <c r="V134"/>
  <c r="G137"/>
  <c r="I137"/>
  <c r="K137"/>
  <c r="M137"/>
  <c r="O137"/>
  <c r="Q137"/>
  <c r="V137"/>
  <c r="G139"/>
  <c r="M139" s="1"/>
  <c r="I139"/>
  <c r="K139"/>
  <c r="O139"/>
  <c r="Q139"/>
  <c r="V139"/>
  <c r="G142"/>
  <c r="I142"/>
  <c r="K142"/>
  <c r="M142"/>
  <c r="O142"/>
  <c r="Q142"/>
  <c r="V142"/>
  <c r="G144"/>
  <c r="M144" s="1"/>
  <c r="I144"/>
  <c r="K144"/>
  <c r="O144"/>
  <c r="O127" s="1"/>
  <c r="Q144"/>
  <c r="V144"/>
  <c r="G147"/>
  <c r="I147"/>
  <c r="K147"/>
  <c r="M147"/>
  <c r="O147"/>
  <c r="Q147"/>
  <c r="V147"/>
  <c r="G149"/>
  <c r="M149" s="1"/>
  <c r="I149"/>
  <c r="K149"/>
  <c r="O149"/>
  <c r="Q149"/>
  <c r="V149"/>
  <c r="G150"/>
  <c r="I150"/>
  <c r="K150"/>
  <c r="M150"/>
  <c r="O150"/>
  <c r="Q150"/>
  <c r="V150"/>
  <c r="G151"/>
  <c r="K151"/>
  <c r="O151"/>
  <c r="V151"/>
  <c r="G152"/>
  <c r="I152"/>
  <c r="I151" s="1"/>
  <c r="K152"/>
  <c r="M152"/>
  <c r="M151" s="1"/>
  <c r="O152"/>
  <c r="Q152"/>
  <c r="Q151" s="1"/>
  <c r="V152"/>
  <c r="G154"/>
  <c r="K154"/>
  <c r="G155"/>
  <c r="I155"/>
  <c r="I154" s="1"/>
  <c r="K155"/>
  <c r="M155"/>
  <c r="M154" s="1"/>
  <c r="O155"/>
  <c r="Q155"/>
  <c r="Q154" s="1"/>
  <c r="V155"/>
  <c r="G158"/>
  <c r="M158" s="1"/>
  <c r="I158"/>
  <c r="K158"/>
  <c r="O158"/>
  <c r="O154" s="1"/>
  <c r="Q158"/>
  <c r="V158"/>
  <c r="V154" s="1"/>
  <c r="Q161"/>
  <c r="G162"/>
  <c r="M162" s="1"/>
  <c r="I162"/>
  <c r="I161" s="1"/>
  <c r="K162"/>
  <c r="K161" s="1"/>
  <c r="O162"/>
  <c r="O161" s="1"/>
  <c r="Q162"/>
  <c r="V162"/>
  <c r="V161" s="1"/>
  <c r="G163"/>
  <c r="I163"/>
  <c r="K163"/>
  <c r="M163"/>
  <c r="O163"/>
  <c r="Q163"/>
  <c r="V163"/>
  <c r="G166"/>
  <c r="M166" s="1"/>
  <c r="I166"/>
  <c r="K166"/>
  <c r="O166"/>
  <c r="Q166"/>
  <c r="V166"/>
  <c r="G169"/>
  <c r="I169"/>
  <c r="G170"/>
  <c r="M170" s="1"/>
  <c r="M169" s="1"/>
  <c r="I170"/>
  <c r="K170"/>
  <c r="K169" s="1"/>
  <c r="O170"/>
  <c r="O169" s="1"/>
  <c r="Q170"/>
  <c r="Q169" s="1"/>
  <c r="V170"/>
  <c r="V169" s="1"/>
  <c r="G174"/>
  <c r="I174"/>
  <c r="I173" s="1"/>
  <c r="K174"/>
  <c r="M174"/>
  <c r="O174"/>
  <c r="O173" s="1"/>
  <c r="Q174"/>
  <c r="V174"/>
  <c r="V173" s="1"/>
  <c r="G179"/>
  <c r="M179" s="1"/>
  <c r="I179"/>
  <c r="K179"/>
  <c r="K173" s="1"/>
  <c r="O179"/>
  <c r="Q179"/>
  <c r="Q173" s="1"/>
  <c r="V179"/>
  <c r="G187"/>
  <c r="I187"/>
  <c r="K187"/>
  <c r="M187"/>
  <c r="O187"/>
  <c r="Q187"/>
  <c r="V187"/>
  <c r="G192"/>
  <c r="I192"/>
  <c r="K192"/>
  <c r="M192"/>
  <c r="O192"/>
  <c r="Q192"/>
  <c r="V192"/>
  <c r="G193"/>
  <c r="G173" s="1"/>
  <c r="I193"/>
  <c r="K193"/>
  <c r="O193"/>
  <c r="Q193"/>
  <c r="V193"/>
  <c r="G194"/>
  <c r="M194" s="1"/>
  <c r="I194"/>
  <c r="K194"/>
  <c r="O194"/>
  <c r="Q194"/>
  <c r="V194"/>
  <c r="G195"/>
  <c r="M195" s="1"/>
  <c r="I195"/>
  <c r="K195"/>
  <c r="O195"/>
  <c r="Q195"/>
  <c r="V195"/>
  <c r="G197"/>
  <c r="K197"/>
  <c r="M197"/>
  <c r="Q197"/>
  <c r="G198"/>
  <c r="I198"/>
  <c r="I197" s="1"/>
  <c r="K198"/>
  <c r="M198"/>
  <c r="O198"/>
  <c r="O197" s="1"/>
  <c r="Q198"/>
  <c r="V198"/>
  <c r="V197" s="1"/>
  <c r="K200"/>
  <c r="G201"/>
  <c r="G200" s="1"/>
  <c r="I201"/>
  <c r="I200" s="1"/>
  <c r="K201"/>
  <c r="M201"/>
  <c r="O201"/>
  <c r="Q201"/>
  <c r="V201"/>
  <c r="V200" s="1"/>
  <c r="G202"/>
  <c r="I202"/>
  <c r="K202"/>
  <c r="M202"/>
  <c r="O202"/>
  <c r="O200" s="1"/>
  <c r="Q202"/>
  <c r="V202"/>
  <c r="G203"/>
  <c r="M203" s="1"/>
  <c r="I203"/>
  <c r="K203"/>
  <c r="O203"/>
  <c r="Q203"/>
  <c r="Q200" s="1"/>
  <c r="V203"/>
  <c r="G204"/>
  <c r="M204" s="1"/>
  <c r="I204"/>
  <c r="K204"/>
  <c r="O204"/>
  <c r="Q204"/>
  <c r="V204"/>
  <c r="G205"/>
  <c r="M205" s="1"/>
  <c r="I205"/>
  <c r="K205"/>
  <c r="O205"/>
  <c r="Q205"/>
  <c r="V205"/>
  <c r="AE208"/>
  <c r="AF208"/>
  <c r="I20" i="1"/>
  <c r="I19"/>
  <c r="I18"/>
  <c r="I17"/>
  <c r="G47"/>
  <c r="G25" s="1"/>
  <c r="H47"/>
  <c r="I77" l="1"/>
  <c r="J70" s="1"/>
  <c r="I16"/>
  <c r="I21" s="1"/>
  <c r="I46"/>
  <c r="I45"/>
  <c r="I44"/>
  <c r="I43"/>
  <c r="I42"/>
  <c r="I41"/>
  <c r="A27"/>
  <c r="M8" i="14"/>
  <c r="G8"/>
  <c r="AF22"/>
  <c r="M8" i="13"/>
  <c r="M255"/>
  <c r="M140"/>
  <c r="M179"/>
  <c r="M267"/>
  <c r="M208"/>
  <c r="M167"/>
  <c r="M122"/>
  <c r="G264"/>
  <c r="G208"/>
  <c r="G179"/>
  <c r="AF274"/>
  <c r="G255"/>
  <c r="M26"/>
  <c r="G122"/>
  <c r="M226"/>
  <c r="M222" s="1"/>
  <c r="G185"/>
  <c r="M8" i="12"/>
  <c r="M200"/>
  <c r="M161"/>
  <c r="M127"/>
  <c r="M173"/>
  <c r="G8"/>
  <c r="G103"/>
  <c r="M193"/>
  <c r="G161"/>
  <c r="G127"/>
  <c r="J45" i="1"/>
  <c r="J41"/>
  <c r="J46"/>
  <c r="J42"/>
  <c r="J43"/>
  <c r="J44"/>
  <c r="J39"/>
  <c r="J47" s="1"/>
  <c r="J28"/>
  <c r="J26"/>
  <c r="G38"/>
  <c r="F38"/>
  <c r="J23"/>
  <c r="J24"/>
  <c r="J25"/>
  <c r="J27"/>
  <c r="E24"/>
  <c r="G24"/>
  <c r="E26"/>
  <c r="G26"/>
  <c r="J74" l="1"/>
  <c r="J68"/>
  <c r="J71"/>
  <c r="J76"/>
  <c r="J73"/>
  <c r="J64"/>
  <c r="J67"/>
  <c r="J72"/>
  <c r="J75"/>
  <c r="J62"/>
  <c r="J65"/>
  <c r="J69"/>
  <c r="J63"/>
  <c r="J66"/>
  <c r="J61"/>
  <c r="A28"/>
  <c r="G28"/>
  <c r="G27" s="1"/>
  <c r="G29" s="1"/>
  <c r="J77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<sst xmlns="http://schemas.openxmlformats.org/spreadsheetml/2006/main" count="2143" uniqueCount="660">
  <si>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</si>
  <si>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</si>
  <si>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</si>
  <si>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</si>
  <si>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</si>
  <si>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</si>
  <si>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</si>
  <si>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</si>
  <si>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</si>
  <si>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</si>
  <si>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</si>
  <si>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</si>
  <si>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</si>
  <si>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</si>
  <si>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</si>
  <si>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</si>
  <si>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</si>
  <si>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</si>
  <si>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</si>
  <si>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</si>
  <si>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</si>
  <si>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</si>
  <si>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</si>
  <si>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</si>
  <si>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</si>
  <si>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</si>
  <si>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</si>
  <si>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</si>
  <si>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</si>
  <si>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</si>
  <si>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</si>
  <si>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</si>
  <si>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</si>
  <si>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</si>
  <si>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</si>
  <si>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</si>
  <si>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</si>
  <si>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</si>
  <si>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</si>
  <si>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</si>
  <si>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</si>
  <si>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</si>
  <si>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</si>
  <si>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JP010/2023</t>
  </si>
  <si>
    <t>Město Město Albrechtice</t>
  </si>
  <si>
    <t>nám. ČSA 27/10</t>
  </si>
  <si>
    <t>Město Albrechtice</t>
  </si>
  <si>
    <t>79395</t>
  </si>
  <si>
    <t>00296228</t>
  </si>
  <si>
    <t>CZ00296228</t>
  </si>
  <si>
    <t>Stavba</t>
  </si>
  <si>
    <t>Stavební objekt</t>
  </si>
  <si>
    <t>01</t>
  </si>
  <si>
    <t>Dešťová kanalizace</t>
  </si>
  <si>
    <t>A</t>
  </si>
  <si>
    <t>Stavební rozpočet</t>
  </si>
  <si>
    <t>02</t>
  </si>
  <si>
    <t>VRN</t>
  </si>
  <si>
    <t>Vedlejší rozpočtové náklady</t>
  </si>
  <si>
    <t>C</t>
  </si>
  <si>
    <t>Celkem za stavbu</t>
  </si>
  <si>
    <t>CZK</t>
  </si>
  <si>
    <t>#POPS</t>
  </si>
  <si>
    <t>Popis stavby: JP010/2023 - BD Nerudova 6, Město Albrechtice - likvidace srážkových vod z objektu</t>
  </si>
  <si>
    <t>#POPO</t>
  </si>
  <si>
    <t>Popis objektu: 01 - Dešťová kanalizace</t>
  </si>
  <si>
    <t>#POPR</t>
  </si>
  <si>
    <t>Popis rozpočtu: A - Stavební rozpočet</t>
  </si>
  <si>
    <t>Popis objektu: VRN - Vedlejší rozpočtové náklady</t>
  </si>
  <si>
    <t>Popis rozpočtu: C - VRN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</si>
  <si>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</si>
  <si>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</si>
  <si>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</si>
  <si>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</si>
  <si>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</si>
  <si>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</si>
  <si>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</si>
  <si>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</si>
  <si>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</si>
  <si>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</si>
  <si>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</si>
  <si>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</si>
  <si>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</si>
  <si>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</si>
  <si>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</si>
  <si>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</si>
  <si>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</si>
  <si>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</si>
  <si>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</si>
  <si>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</si>
  <si>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</si>
  <si>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</si>
  <si>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</si>
  <si>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</si>
  <si>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</si>
  <si>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</si>
  <si>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</si>
  <si>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</si>
  <si>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</si>
  <si>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</si>
  <si>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</si>
  <si>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</si>
  <si>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</si>
  <si>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</si>
  <si>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</si>
  <si>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</si>
  <si>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</si>
  <si>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</si>
  <si>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</si>
  <si>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</si>
  <si>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</si>
  <si>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</si>
  <si>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</si>
  <si>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</si>
  <si>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</si>
  <si>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</si>
  <si>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</si>
  <si>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</si>
  <si>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</si>
  <si>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</si>
  <si>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</si>
  <si>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</si>
  <si>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</si>
  <si>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</si>
  <si>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</si>
  <si>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</si>
  <si>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</si>
  <si>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</si>
  <si>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</si>
  <si>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</si>
  <si>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</si>
  <si>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</si>
  <si>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</si>
  <si>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</si>
  <si>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</si>
  <si>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</si>
  <si>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</si>
  <si>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23/ II</t>
  </si>
  <si>
    <t>Práce</t>
  </si>
  <si>
    <t>POL1_</t>
  </si>
  <si>
    <t>s přemístěním hmot na skládku na vzdálenost do 3 m nebo s naložením na dopravní prostředek</t>
  </si>
  <si>
    <t>SPI</t>
  </si>
  <si>
    <t>okapový chodník : 3,30*0,50+4,00*0,50</t>
  </si>
  <si>
    <t>VV</t>
  </si>
  <si>
    <t>113108315R00</t>
  </si>
  <si>
    <t>Odstranění podkladů nebo krytů živičných, v ploše jednotlivě do 50 m2, tloušťka vrstvy 150 mm</t>
  </si>
  <si>
    <t>asfaltová plocha : 46,00</t>
  </si>
  <si>
    <t>115101201R00</t>
  </si>
  <si>
    <t>Čerpání vody na dopravní výšku do 10 m 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</si>
  <si>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</si>
  <si>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</si>
  <si>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</si>
  <si>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119001421R00</t>
  </si>
  <si>
    <t>Dočasné zajištění podzemního potrubí nebo vedení kabelů do 3 kabelů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</si>
  <si>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</si>
  <si>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</si>
  <si>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</si>
  <si>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</si>
  <si>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</si>
  <si>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</si>
  <si>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</si>
  <si>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</si>
  <si>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</si>
  <si>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</si>
  <si>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400,00*0,10</t>
  </si>
  <si>
    <t>122201101R00</t>
  </si>
  <si>
    <t>Odkopávky a  prokopávky nezapažené v hornině 3  do 100 m3</t>
  </si>
  <si>
    <t>s přehozením výkopku na vzdálenost do 3 m nebo s naložením na dopravní prostředek,</t>
  </si>
  <si>
    <t>asfaltová plocha : 46,00*0,31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</si>
  <si>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</si>
  <si>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</si>
  <si>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</si>
  <si>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</si>
  <si>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</si>
  <si>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svod 1-2 : 13,00*0,60*((0,75+0,70)/2)-10,00*0,60*0,40</t>
  </si>
  <si>
    <t>svod 2 : 2,20*0,60*0,70</t>
  </si>
  <si>
    <t>svod 2-vsak : 5,36*0,60*((0,70+0,57+0,64)/3)</t>
  </si>
  <si>
    <t>odvodňovací žlab - RŠd2 : 3,00*0,60*0,65</t>
  </si>
  <si>
    <t>svod 5-4 : 25,60*0,60*((0,76+1,16)/2)</t>
  </si>
  <si>
    <t>svod 4-vsak : 6,54*0,60*((0,79+0,83)/2)</t>
  </si>
  <si>
    <t>svod 4 : 4,00*0,60*0,80</t>
  </si>
  <si>
    <t>svod 3 : 4,50*0,60*0,65</t>
  </si>
  <si>
    <t>132201119R00</t>
  </si>
  <si>
    <t xml:space="preserve">Hloubení rýh šířky do 60 cm příplatek za lepivost, v hornině 3,  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</si>
  <si>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</si>
  <si>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</si>
  <si>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</si>
  <si>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RŠd1 : 1,00*1,00*1,00</t>
  </si>
  <si>
    <t>FŠ : 1,00*1,00*1,00</t>
  </si>
  <si>
    <t>RŠd2 : 1,00*1,00*1,00</t>
  </si>
  <si>
    <t>FŠ2 : 1,00*1,00*1,00</t>
  </si>
  <si>
    <t>vsak 1a : (6,00+2*0,50)+(1,20+2*0,50)*1,60</t>
  </si>
  <si>
    <t>vsak 1b : (4,20+2*0,50)*(2,40+2*0,50)*1,60</t>
  </si>
  <si>
    <t>132201219R00</t>
  </si>
  <si>
    <t xml:space="preserve">Hloubení rýh šířky přes 60 do 200 cm příplatek za lepivost, v hornině 3,  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</si>
  <si>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</si>
  <si>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</si>
  <si>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</si>
  <si>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pro zpětný zásyp - mezideponie : 27,36276*2</t>
  </si>
  <si>
    <t>162701105R00</t>
  </si>
  <si>
    <t>Vodorovné přemístění výkopku z horniny 1 až 4, na vzdálenost přes 9 000  do 10 000 m</t>
  </si>
  <si>
    <t>odkopávky : 14,26</t>
  </si>
  <si>
    <t>přebytečná zemina = obsyp a lože trativodu : 17,40+29,0328</t>
  </si>
  <si>
    <t>kamenivo pro zpětný zásyp : 14,79304/2</t>
  </si>
  <si>
    <t>162701109R00</t>
  </si>
  <si>
    <t>Vodorovné přemístění výkopku příplatek k ceně za každých dalších i započatých 1 000 m přes 10 000 m  z horniny 1 až 4</t>
  </si>
  <si>
    <t>68,08932*25</t>
  </si>
  <si>
    <t>167101101R00</t>
  </si>
  <si>
    <t>Nakládání, skládání, překládání neulehlého výkopku nakládání výkopku_x000D_
 do 100 m3, z horniny 1 až 4</t>
  </si>
  <si>
    <t>pro zpětný zásyp : 27,36276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</si>
  <si>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</si>
  <si>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</si>
  <si>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</si>
  <si>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</si>
  <si>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</si>
  <si>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hloubení rýh zemina celkem : 28,99556+42,808</t>
  </si>
  <si>
    <t>obsyp potrubí : -15,408</t>
  </si>
  <si>
    <t>lože trativodu : -29,0328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</si>
  <si>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</si>
  <si>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</si>
  <si>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</si>
  <si>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svod 1-2 : 13,00*0,60*0,40</t>
  </si>
  <si>
    <t>svod 2 : 2,20*0,60*0,40</t>
  </si>
  <si>
    <t>svod 2-vsak : 5,36*0,60*0,40</t>
  </si>
  <si>
    <t>odvodňovací žlab - RŠd2 : 3,00*0,60*0,40</t>
  </si>
  <si>
    <t>svod 5-4 : 25,60*0,60*0,40</t>
  </si>
  <si>
    <t>svod 4-vsak : 6,54*0,60*0,40</t>
  </si>
  <si>
    <t>svod 4 : 4,00*0,60*0,40</t>
  </si>
  <si>
    <t>svod 3 : 4,50*0,60*0,40</t>
  </si>
  <si>
    <t>stávající IS : 2,00</t>
  </si>
  <si>
    <t>181101102R00</t>
  </si>
  <si>
    <t>Úprava pláně v zářezech v hornině 1 až 4, se zhutněním</t>
  </si>
  <si>
    <t>vyrovnáním výškových rozdílů, ploch vodorovných a ploch do sklonu 1 : 5.</t>
  </si>
  <si>
    <t>svod 1-2 : 13,00*0,60</t>
  </si>
  <si>
    <t>svod 2 : 2,20*0,60</t>
  </si>
  <si>
    <t>svod 2-vsak : 5,36*0,60</t>
  </si>
  <si>
    <t>odvodňovací žlab - RŠd2 : 3,00*0,60</t>
  </si>
  <si>
    <t>svod 5-4 : 25,60*0,60</t>
  </si>
  <si>
    <t>svod 4-vsak : 6,54*0,60</t>
  </si>
  <si>
    <t>svod 4 : 4,00*0,60</t>
  </si>
  <si>
    <t>svod 3 : 4,50*0,60</t>
  </si>
  <si>
    <t>RŠd1 : 1,00*1,00</t>
  </si>
  <si>
    <t>FŠ : 1,00*1,00</t>
  </si>
  <si>
    <t>RŠd2 : 1,00*1,00</t>
  </si>
  <si>
    <t>FŠ2 : 1,00*1,00</t>
  </si>
  <si>
    <t>vsak 1a : (6,00+2*0,50)+(1,20+2*0,50)</t>
  </si>
  <si>
    <t>vsak 1b : (4,20+2*0,50)*(2,40+2*0,50)</t>
  </si>
  <si>
    <t>199000002R00</t>
  </si>
  <si>
    <t>Poplatky za skládku horniny 1- 4, skupina 17 05 04 z Katalogu odpadů</t>
  </si>
  <si>
    <t>583323271R</t>
  </si>
  <si>
    <t>Kamenivo nestanovené těžené; frakce 0,0 až 32,0 mm</t>
  </si>
  <si>
    <t>t</t>
  </si>
  <si>
    <t>SPCM</t>
  </si>
  <si>
    <t>Specifikace</t>
  </si>
  <si>
    <t>POL3_</t>
  </si>
  <si>
    <t>svod 1-2 : (13,00*0,60*((0,75+0,70)/2)-10,00*0,60*0,40)*2</t>
  </si>
  <si>
    <t>svod 2 : (2,20*0,60*0,70)*2</t>
  </si>
  <si>
    <t>svod 2-vsak : (5,36*0,60*((0,70+0,57+0,64)/3))*2</t>
  </si>
  <si>
    <t>odvodňovací žlab - RŠd2 : (3,00*0,60*0,65)*2</t>
  </si>
  <si>
    <t>212572111R00</t>
  </si>
  <si>
    <t>Lože pro trativody ze štěrkopísku tříděného</t>
  </si>
  <si>
    <t>800-2</t>
  </si>
  <si>
    <t>Včetně vyčištění dna rýh.</t>
  </si>
  <si>
    <t>svod 1-2 : 13,00*0,60*0,10</t>
  </si>
  <si>
    <t>svod 2 : 2,20*0,60*0,10</t>
  </si>
  <si>
    <t>svod 2-vsak : 5,36*0,60*0,10</t>
  </si>
  <si>
    <t>odvodňovací žlab - RŠd2 : 3,00*0,60*0,10</t>
  </si>
  <si>
    <t>svod 5-4 : 25,60*0,60*0,10</t>
  </si>
  <si>
    <t>svod 4-vsak : 6,54*0,60*0,10</t>
  </si>
  <si>
    <t>svod 4 : 4,00*0,60*0,10</t>
  </si>
  <si>
    <t>svod 3 : 4,50*0,60*0,10</t>
  </si>
  <si>
    <t>obsyp vsakovací jámy 1a : 7,00*2,20*1,20-6,00*1,20*0,84</t>
  </si>
  <si>
    <t>obsyp vsakovací jámy 1b : 5,20*3,40*1,20-4,20*2,40*0,84</t>
  </si>
  <si>
    <t>213151111R00</t>
  </si>
  <si>
    <t>Montáž vsakovacích nádrží blok nebo tunel do V 450 l</t>
  </si>
  <si>
    <t>kus</t>
  </si>
  <si>
    <t>827-1</t>
  </si>
  <si>
    <t>1a : 2*10</t>
  </si>
  <si>
    <t>1b : 2*14</t>
  </si>
  <si>
    <t>213151121R00</t>
  </si>
  <si>
    <t>Montáž vsakovacích nádrží položení geotextílie</t>
  </si>
  <si>
    <t>vsak 1a : 2*(6,00*1,20+6,00*0,84+1,20*0,84)+2*(7,00*2,20+7,00*1,84+2,20*1,84)</t>
  </si>
  <si>
    <t>vsak 1b : 2*(4,20*2,40+4,20*0,84+2,40*0,84)+2*(5,20*3,40+5,20*1,84+3,40*1,84)</t>
  </si>
  <si>
    <t>286979099</t>
  </si>
  <si>
    <t>Tunel vsakovací</t>
  </si>
  <si>
    <t>Vlastní</t>
  </si>
  <si>
    <t>Indiv</t>
  </si>
  <si>
    <t>1a : 6,00</t>
  </si>
  <si>
    <t>1b : 8,50</t>
  </si>
  <si>
    <t>67352004R</t>
  </si>
  <si>
    <t>geotextilie PET; funkce drenážní, separační, ochranná, filtrační; plošná hmotnost 300 g/m2</t>
  </si>
  <si>
    <t>189,408*1,2</t>
  </si>
  <si>
    <t>564831111RT2</t>
  </si>
  <si>
    <t>Podklad ze štěrkodrti s rozprostřením a zhutněním frakce 0-32 mm, tloušťka po zhutnění 100 mm</t>
  </si>
  <si>
    <t>564831111RT4</t>
  </si>
  <si>
    <t>Podklad ze štěrkodrti s rozprostřením a zhutněním frakce 0-63 mm, tloušťka po zhutnění 100 mm</t>
  </si>
  <si>
    <t>564861111RT2</t>
  </si>
  <si>
    <t>Podklad ze štěrkodrti s rozprostřením a zhutněním frakce 0-32 mm, tloušťka po zhutnění 200 mm</t>
  </si>
  <si>
    <t>565151111R00</t>
  </si>
  <si>
    <t>Podklad z kameniva obaleného asfaltem ACP 16+ až ACP 22+, v pruhu šířky do 3 m, třídy 1, tloušťka po zhutnění 70 mm</t>
  </si>
  <si>
    <t>s rozprostřením a zhutněním</t>
  </si>
  <si>
    <t>573111113R00</t>
  </si>
  <si>
    <t>Postřik živičný infiltrační s posypem kamenivem v množství 1,5 kg/m2</t>
  </si>
  <si>
    <t>573231145R00</t>
  </si>
  <si>
    <t>Postřik živičný spojovací bez posypu kamenivem modifikovanou, množství zbytkového asfaltu 0,50 kg/m2</t>
  </si>
  <si>
    <t>bez posypu kamenivem</t>
  </si>
  <si>
    <t>577112113R00</t>
  </si>
  <si>
    <t>Beton asfaltový z modifikovaného asfaltu v pruhu šířky do 3 m, ACO 11 S , tloušťky 40 mm, plochy přes 1000 m2</t>
  </si>
  <si>
    <t>596811111RT4</t>
  </si>
  <si>
    <t>Kladení dlažby z betonových nebo kameninových dlaždic bez dodávky dlaždic 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</si>
  <si>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</si>
  <si>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597071209KR1</t>
  </si>
  <si>
    <t>Žlab odvodňovací 150, dl.1000 mm, D 400</t>
  </si>
  <si>
    <t>betonové lože C 12/15</t>
  </si>
  <si>
    <t>597071219KR1</t>
  </si>
  <si>
    <t>Krycí rošt, dl.1000 mm</t>
  </si>
  <si>
    <t>597071299KR1</t>
  </si>
  <si>
    <t>Čelní stěna plná pro žlab 150</t>
  </si>
  <si>
    <t>639571210R00</t>
  </si>
  <si>
    <t>Kačírek pro okapový chodník tl. 100 mm, Kamenivo nestanovené těžené; frakce 32,0 až 63,0 mm; typ: praný; kačírek</t>
  </si>
  <si>
    <t>801-1</t>
  </si>
  <si>
    <t>17,50*0,50</t>
  </si>
  <si>
    <t>894432198KR1</t>
  </si>
  <si>
    <t>Dodávka a montáž plastové šachty revizní prům.425 mm dle PD</t>
  </si>
  <si>
    <t>RŠd1 : 1</t>
  </si>
  <si>
    <t>RŠd2 : 1</t>
  </si>
  <si>
    <t>894432199KR1</t>
  </si>
  <si>
    <t>Dodávka a montáž plastové šachty filtrační prům.550 mm včetně poklopu dle PD</t>
  </si>
  <si>
    <t>FŠ : 1</t>
  </si>
  <si>
    <t>FŠ2 : 1</t>
  </si>
  <si>
    <t>917931111RT2</t>
  </si>
  <si>
    <t>Osazení silniční přídlažby  z kamenných kostek, kladených v jedné řadě, lože z betonu C12/15, včetně dodávky přídlažby</t>
  </si>
  <si>
    <t>919721211R00</t>
  </si>
  <si>
    <t>Dilatační spáry vkládané vyplněné asfaltovou zálivkou</t>
  </si>
  <si>
    <t>v cementobetonovém krytu s odstraněním vložek, s vyčištěním a vyplněním spár</t>
  </si>
  <si>
    <t>2*3,00</t>
  </si>
  <si>
    <t>919735113R00</t>
  </si>
  <si>
    <t>Řezání stávajících krytů nebo podkladů živičných, hloubky přes 100 do 150 mm</t>
  </si>
  <si>
    <t>včetně spotřeby vody</t>
  </si>
  <si>
    <t>asfaltová plocha : 2*3,00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</si>
  <si>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</si>
  <si>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</si>
  <si>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</si>
  <si>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</si>
  <si>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</si>
  <si>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</si>
  <si>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721176222R00</t>
  </si>
  <si>
    <t>Potrubí KG svodné (ležaté) v zemi vnější průměr D 110 mm, tloušťka stěny 3,2 mm, DN 100</t>
  </si>
  <si>
    <t>800-721</t>
  </si>
  <si>
    <t>včetně tvarovek, objímek. Bez zednických výpomocí.</t>
  </si>
  <si>
    <t>Potrubí včetně tvarovek. Bez zednických výpomocí.</t>
  </si>
  <si>
    <t>žlab - RŠd2 : 3,00</t>
  </si>
  <si>
    <t>odvětrání vsaků : 2,00</t>
  </si>
  <si>
    <t>721176223R00</t>
  </si>
  <si>
    <t>Potrubí KG svodné (ležaté) v zemi vnější průměr D 125 mm, tloušťka stěny 3,2 mm, DN 125</t>
  </si>
  <si>
    <t>svod 1 : 11,82+1,00</t>
  </si>
  <si>
    <t>svod 2 : 3,00+1,00</t>
  </si>
  <si>
    <t>svod 5 : 25,60+1,00</t>
  </si>
  <si>
    <t>svod 4 : 4,00+1,00</t>
  </si>
  <si>
    <t>svod 3 : 4,50+1,00</t>
  </si>
  <si>
    <t>721176224R00</t>
  </si>
  <si>
    <t>Potrubí KG svodné (ležaté) v zemi vnější průměr D 160 mm, tloušťka stěny 4,0 mm, DN 150</t>
  </si>
  <si>
    <t>svod 2-vsak : 6,54</t>
  </si>
  <si>
    <t>svod 4 - vsak : 6,54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</si>
  <si>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</si>
  <si>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</si>
  <si>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721242804R00</t>
  </si>
  <si>
    <t>Demontáž lapačů střešních splavenin DN 125</t>
  </si>
  <si>
    <t>721999111KR1</t>
  </si>
  <si>
    <t>Dodávka a montáž pastové větrací hlavice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</si>
  <si>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</si>
  <si>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</si>
  <si>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</si>
  <si>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460490012RT1</t>
  </si>
  <si>
    <t>Fólie výstražná z PVC, šířka 33 cm, fólie PVC šířka 33 cm</t>
  </si>
  <si>
    <t>5,00+53,92+13,08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</si>
  <si>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</si>
  <si>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</si>
  <si>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</si>
  <si>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</si>
  <si>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</si>
  <si>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</si>
  <si>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</si>
  <si>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</si>
  <si>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</si>
  <si>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</si>
  <si>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</si>
  <si>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979999995R00</t>
  </si>
  <si>
    <t>Poplatek za skládku obalovaného kameniva, asfaltu, kusovost nad 1600 cm2, skupina 17 03 02 z Katalogu odpadů</t>
  </si>
  <si>
    <t>170 302</t>
  </si>
  <si>
    <t>SUM</t>
  </si>
  <si>
    <t>END</t>
  </si>
  <si>
    <t>2*5,00</t>
  </si>
  <si>
    <t>(50,00+50,00+70,00)*0,10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</si>
  <si>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</si>
  <si>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</si>
  <si>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</si>
  <si>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>jímka : 2*(5,00*2,50+5,00*2,00+2,50*2,00)*0,15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</si>
  <si>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</si>
  <si>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</si>
  <si>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</si>
  <si>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jímka 3a : (4,30+2*1,00)*(2,30+2*1,00)*3,20</t>
  </si>
  <si>
    <t>jímka 3b : (4,30+2*1,00)*(2,30+2*1,00)*3,50</t>
  </si>
  <si>
    <t>131201209R00</t>
  </si>
  <si>
    <t xml:space="preserve">Hloubení zapažených jam a zářezů příplatek za lepivost, v hornině 3,  </t>
  </si>
  <si>
    <t>přepad vsak 1a : 12,00*0,60*1,00</t>
  </si>
  <si>
    <t>přepad vsak 1b : 9,00*0,60*1,00</t>
  </si>
  <si>
    <t>ze stávající šachty za plot : 3,00*0,60*1,50</t>
  </si>
  <si>
    <t>roh domu až stávající šachta : 4,00*0,60*1,00</t>
  </si>
  <si>
    <t>zadní šachta až nová jímka : 3,00*0,60*1,50</t>
  </si>
  <si>
    <t>vnitřní kanalizace až nová jímka : 6,00*0,60*1,00</t>
  </si>
  <si>
    <t>stávající kanalizace : 40,00*0,60*1,00</t>
  </si>
  <si>
    <t>139711101R00</t>
  </si>
  <si>
    <t>Vykopávka v uzavřených prostorách v hornině 1-4</t>
  </si>
  <si>
    <t>s naložením výkopku na dopravní prostředek</t>
  </si>
  <si>
    <t>sklep : 1,00*1,00*0,90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</si>
  <si>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</si>
  <si>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</si>
  <si>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</si>
  <si>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pro zpětný zásyp - deponie : (143,1309-(119,088/2))*2</t>
  </si>
  <si>
    <t>sklep : 1,00*1,00*0,90*2</t>
  </si>
  <si>
    <t>ornice : 17,00*2</t>
  </si>
  <si>
    <t>jámy : 181,503</t>
  </si>
  <si>
    <t>rýhy : 48,00</t>
  </si>
  <si>
    <t>zpětný zásyp : -143,1309</t>
  </si>
  <si>
    <t>kamenivo : 119,088/2</t>
  </si>
  <si>
    <t>146,8161*25</t>
  </si>
  <si>
    <t>Nakládání, skládání, překládání neulehlého výkopku nakládání výkopku  do 100 m3, z horniny 1 až 4</t>
  </si>
  <si>
    <t>pro zpětný zásyp : 142,7259-(119,088/2)</t>
  </si>
  <si>
    <t>jímka 3a : (4,30+2*1,00)*(2,30+2*1,00)*1,94-4,30*2,30*1,74</t>
  </si>
  <si>
    <t>jímka 3b : (4,30+2*1,00)*(2,30+2*1,00)*1,94-4,30*2,30*1,74</t>
  </si>
  <si>
    <t>přepad vsak 1a : 12,00*0,60*0,50</t>
  </si>
  <si>
    <t>přepad vsak 1b : 9,00*0,60*0,50</t>
  </si>
  <si>
    <t>ze stávající šachty za plot : 3,00*0,60*1,00</t>
  </si>
  <si>
    <t>roh domu až stávající šachta : 5,35*0,60*0,50</t>
  </si>
  <si>
    <t>zadní šachta až nová jímka : 3,00*0,60*1,00</t>
  </si>
  <si>
    <t>vnitřní kanalizace až nová jímka - kamenivo : 6,00*0,60*0,50</t>
  </si>
  <si>
    <t xml:space="preserve">zásyp starých šachet : </t>
  </si>
  <si>
    <t>3x šachta průměr 1m výšky 2m : 3*3,14*0,50*0,50*2,00</t>
  </si>
  <si>
    <t>plastová šachta 300mm výšky 2m : 3,14*0,15*0,15*2,00</t>
  </si>
  <si>
    <t>ocelová šachta 600mm výšky 1,00 : 3,14*0,30*0,30*1,00</t>
  </si>
  <si>
    <t>ocelová jímka : 15,00</t>
  </si>
  <si>
    <t>betonová jímka : 15,00</t>
  </si>
  <si>
    <t>přepad vsak 1a : 12,00*0,60*0,40</t>
  </si>
  <si>
    <t>přepad vsak 1b : 9,00*0,60*0,40</t>
  </si>
  <si>
    <t>ze stávající šachty za plot : 3,00*0,60*0,40</t>
  </si>
  <si>
    <t>roh domu až stávající šachta : 5,35*0,60*0,40</t>
  </si>
  <si>
    <t>zadní šachta až nová jímka : 3,00*0,60*0,40</t>
  </si>
  <si>
    <t>vnitřní kanalizace až nová jímka : 6,00*0,60*0,40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</si>
  <si>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</si>
  <si>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</si>
  <si>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</si>
  <si>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</si>
  <si>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(50,00+50,00+70,00)</t>
  </si>
  <si>
    <t>181006111R00</t>
  </si>
  <si>
    <t>Rozprostření zemin schopných zúrodnění sklon svahu do 1:5, tloušťka do 100 mm</t>
  </si>
  <si>
    <t>823-2</t>
  </si>
  <si>
    <t>v rovině a ve sklonu do 1:5 ve sklonu přes 1:5</t>
  </si>
  <si>
    <t>jímka 3a : (4,30+2*1,00)*(2,30+2*1,00)</t>
  </si>
  <si>
    <t>jímka 3b : (4,30+2*1,00)*(2,30+2*1,00)</t>
  </si>
  <si>
    <t>přepad vsak 1a : 12,00*0,60</t>
  </si>
  <si>
    <t>přepad vsak 1b : 9,00*0,60</t>
  </si>
  <si>
    <t>ze stávající šachty za plot : 3,00*0,60</t>
  </si>
  <si>
    <t>roh domu až stávající šachta : 4,00*0,60</t>
  </si>
  <si>
    <t>zadní šachta až nová jímka : 3,00*0,60</t>
  </si>
  <si>
    <t>vnitřní kanalizace až nová jímka : 6,00*0,60</t>
  </si>
  <si>
    <t>115999111KR1</t>
  </si>
  <si>
    <t>Čerpání splašková vody z jímek včetně likvidace</t>
  </si>
  <si>
    <t>kpl</t>
  </si>
  <si>
    <t>199999111KR1</t>
  </si>
  <si>
    <t>Odstranění šachet v zemině</t>
  </si>
  <si>
    <t>899999111KR1</t>
  </si>
  <si>
    <t>Dodávka a montáž prefa jímky 16m3 dle PD</t>
  </si>
  <si>
    <t>jímka 3a : 1</t>
  </si>
  <si>
    <t>jímka 3b : 1</t>
  </si>
  <si>
    <t>00572410R</t>
  </si>
  <si>
    <t>směs travní parková, pro mírnou zátěž</t>
  </si>
  <si>
    <t>kg</t>
  </si>
  <si>
    <t>vnitřní kanalizace až nová jímka - kamenivo : 6,00*0,60*0,50*2</t>
  </si>
  <si>
    <t>roh domu až stávající šachta : 4,00*0,60*1,00*2</t>
  </si>
  <si>
    <t>stávající kanalizace : 40,00*0,60*1,00*0,5*2</t>
  </si>
  <si>
    <t>jímka 3a : (4,30+2*1,00)*(2,30+2*1,00)*3,20*0,5*2</t>
  </si>
  <si>
    <t>přepad vsak 1a : 12,00*0,60*0,10</t>
  </si>
  <si>
    <t>přepad vsak 1b : 9,00*0,60*0,10</t>
  </si>
  <si>
    <t>ze stávající šachty za plot : 3,00*0,60*0,10</t>
  </si>
  <si>
    <t>roh domu až stávající šachta : 5,35*0,60*0,10</t>
  </si>
  <si>
    <t>zadní šachta až nová jímka : 3,00*0,60*0,10</t>
  </si>
  <si>
    <t>vnitřní kanalizace až nová jímka : 6,00*0,60*0,10</t>
  </si>
  <si>
    <t>273321411R00</t>
  </si>
  <si>
    <t>Beton základových desek železový třídy C 25/30</t>
  </si>
  <si>
    <t>bez dodávky a uložení výztuže</t>
  </si>
  <si>
    <t>jímka 3a : (4,30+2*0,50)*(2,30+2*0,50)*0,15</t>
  </si>
  <si>
    <t>jímka 3b : (4,30+2*0,50)*(2,30+2*0,50)*0,15</t>
  </si>
  <si>
    <t>podbetonování stávajícího oplocení : 6,00*0,80*1,00</t>
  </si>
  <si>
    <t>273362021R00</t>
  </si>
  <si>
    <t>Výztuž základových desek ze svařovaných sítí ze svařovaných sítí</t>
  </si>
  <si>
    <t>včetně distančních prvků</t>
  </si>
  <si>
    <t>jímka 3a : (4,30+2*0,50)*(2,30+2*0,50)*0,00444</t>
  </si>
  <si>
    <t>jímka 3b : (4,30+2*0,50)*(2,30+2*0,50)*0,00444</t>
  </si>
  <si>
    <t>310236241R00</t>
  </si>
  <si>
    <t>Zazdívka otvorů o ploše přes 0,0225 m2 do 0,09 m2 ve zdivu nadzákladovém cihlami pálenými o tloušťce zdi do 300 mm</t>
  </si>
  <si>
    <t>801-4</t>
  </si>
  <si>
    <t>včetně pomocného pracovního lešení</t>
  </si>
  <si>
    <t>310236261R00</t>
  </si>
  <si>
    <t>Zazdívka otvorů o ploše přes 0,0225 m2 do 0,09 m2 ve zdivu nadzákladovém cihlami pálenými o tloušťce zdi přes 450 do 600 mm</t>
  </si>
  <si>
    <t>311112315RT3</t>
  </si>
  <si>
    <t>Stěny z betonových bednicích tvárnic a betonu šířky 150 mm, zálivka betonem C20/25</t>
  </si>
  <si>
    <t>(ztracené bednění) z betonových tvárnic a zálivka betonem,</t>
  </si>
  <si>
    <t>sklep : 4*(1,00*0,75)</t>
  </si>
  <si>
    <t>341321410R00</t>
  </si>
  <si>
    <t>Beton stěn nosných a výplňových železový třídy C 25/30</t>
  </si>
  <si>
    <t>bez výztuže, s pomocným lešením o výšce podlahy do 1,90 m a pro zatížení do 1,5 kPa,</t>
  </si>
  <si>
    <t>sklep : 4*(0,70*0,75)*0,10</t>
  </si>
  <si>
    <t>341351101R00</t>
  </si>
  <si>
    <t xml:space="preserve">Bednění stěn a příček jednostranné  , zřízení,  </t>
  </si>
  <si>
    <t>svislé nebo šikmé (odkloněné), půdorysně přímé nebo zalomené, stěn nosných, výplňových, nebo příček, včetně vzpěr nebo jiného zajištění</t>
  </si>
  <si>
    <t>sklep : 4*(0,70*0,90)</t>
  </si>
  <si>
    <t>341351102R00</t>
  </si>
  <si>
    <t xml:space="preserve">Bednění stěn a příček jednostranné  , odstranění,  </t>
  </si>
  <si>
    <t>341361821R00</t>
  </si>
  <si>
    <t>Výztuž stěn a příček  z betonářské oceli 10 505(R)</t>
  </si>
  <si>
    <t>rovných i oblých, svislých i šikmých. Včetně distančních prvků.</t>
  </si>
  <si>
    <t>sklep - ztracené bednění : 4*1,00*3*2*0,00089+4*1,00/4*0,80*0,00089</t>
  </si>
  <si>
    <t>sklep - stěna : 0,21*0,12</t>
  </si>
  <si>
    <t>594111111RT2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</si>
  <si>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</si>
  <si>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</si>
  <si>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>u jímky : 9,50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</si>
  <si>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</si>
  <si>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</si>
  <si>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</si>
  <si>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</si>
  <si>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sklep : 0,70*0,70*0,07</t>
  </si>
  <si>
    <t>631313621R00</t>
  </si>
  <si>
    <t xml:space="preserve">Mazanina z betonu prostého tl. přes 80 do 120 mm třídy C 20/25,  </t>
  </si>
  <si>
    <t>sklep : 1,00*1,00*0,10</t>
  </si>
  <si>
    <t>631311131R00</t>
  </si>
  <si>
    <t>Doplnění mazanin betonem prostým o ploše jednotlivě do 1 m2 tloušťky přes 80 mm</t>
  </si>
  <si>
    <t>prostým betonem (s dodáním hmot) bez potěru,</t>
  </si>
  <si>
    <t>okolo ztraceného bednění : 0,30</t>
  </si>
  <si>
    <t>894432111KR1</t>
  </si>
  <si>
    <t>Dodávka a montáž šachty s kalovým čerpadlem včetně hadice délky 30m (tvarově stálá), objem jímky 200l</t>
  </si>
  <si>
    <t>Ršs : 1</t>
  </si>
  <si>
    <t>899999121KR1</t>
  </si>
  <si>
    <t>Dodávka a montáž pozinkovaného roštu 750x750mm včetně L úhelníku s packami k zabetonování, do podlahy</t>
  </si>
  <si>
    <t>965042131R00</t>
  </si>
  <si>
    <t>Bourání podkladů pod dlažby nebo litých celistvých dlažeb a mazanin  betonových nebo z litého asfaltu, tloušťky do 100 mm, plochy do 4 m2</t>
  </si>
  <si>
    <t>sklep - mazanina : 1,50*1,40*0,10</t>
  </si>
  <si>
    <t>sklep - podkladní beton : 1,00*1,00*0,10</t>
  </si>
  <si>
    <t>965049111RT1</t>
  </si>
  <si>
    <t>Bourání podkladů pod dlažby nebo litých celistvých dlažeb a mazanin  příplatek za bourání mazanin vyztužených svařovanou sítí, tloušťky do 100 mm</t>
  </si>
  <si>
    <t>970031160R00</t>
  </si>
  <si>
    <t>Jádrové vrtání, kruhové prostupy v cihelném zdivu jádrové vrtání, do D 160 mm</t>
  </si>
  <si>
    <t>sklep : 1,00</t>
  </si>
  <si>
    <t>oplocení : 1,00</t>
  </si>
  <si>
    <t>970031200R00</t>
  </si>
  <si>
    <t>Jádrové vrtání, kruhové prostupy v cihelném zdivu jádrové vrtání, do D 200 mm</t>
  </si>
  <si>
    <t>0,15+0,15</t>
  </si>
  <si>
    <t>970241100R00</t>
  </si>
  <si>
    <t>Řezání prostého betonu hloubka řezu 100 mm</t>
  </si>
  <si>
    <t>sklep : (1,50*2,00+1,40*2,00)</t>
  </si>
  <si>
    <t>971024491R00</t>
  </si>
  <si>
    <t>Vybourání otvorů ve zdivu kamenném a smíšeném ve zdivu kamenném na maltu vápenocementovou, z jedné strany, plochy do 0,25 m2, tloušťky do 1200 mm</t>
  </si>
  <si>
    <t>základovém nebo nadzákladovém, včetně pomocného lešení o výšce podlahy do 1900 mm a pro zatížení do 1,5 kPa  (150 kg/m2),</t>
  </si>
  <si>
    <t>přes oplocení : 1</t>
  </si>
  <si>
    <t>969999111KR1</t>
  </si>
  <si>
    <t>Dodávka a montáž řetízkového těsnění průměr 100mm</t>
  </si>
  <si>
    <t>sklep : 1</t>
  </si>
  <si>
    <t>969999112KR1</t>
  </si>
  <si>
    <t>Dodávka a montáž řetízkového těsnění průměr 150mm</t>
  </si>
  <si>
    <t>976044299KR1</t>
  </si>
  <si>
    <t>Vybourání otvoru do betonových šachet průřezu do 0,10m2 s osazením potrubí a obetonováním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</si>
  <si>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</si>
  <si>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</si>
  <si>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</si>
  <si>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sklep : 1,00*1,00</t>
  </si>
  <si>
    <t>stropy jímek : 2*4,30*2,30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</si>
  <si>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</si>
  <si>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</si>
  <si>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sklep : 4*0,70*0,75+0,30*1,50*4</t>
  </si>
  <si>
    <t>(2*4,30*3,20+2*2,30*3,20)+(2*4,30*3,50+2*2,30*3,50)</t>
  </si>
  <si>
    <t>711141559RY2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</si>
  <si>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skelná tkanina; horní strana: mine...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</si>
  <si>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</si>
  <si>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</si>
  <si>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skelná tkanina; horní strana: mine...</t>
  </si>
  <si>
    <t>711140102R00</t>
  </si>
  <si>
    <t>Odstranění izolace proti vodě - pásy přitavením vodorovné, 2 vrstvy</t>
  </si>
  <si>
    <t>711823121RT2</t>
  </si>
  <si>
    <t>Ochrana konstrukcí nopovou fólií svisle, výška nopu 4 mm, včetně dodávky fólie</t>
  </si>
  <si>
    <t>2*1,00</t>
  </si>
  <si>
    <t>721110806R00</t>
  </si>
  <si>
    <t>Demontáž potrubí z kameninových trub přes DN 100 do DN 200</t>
  </si>
  <si>
    <t>normálních a kyselinovzdorných,</t>
  </si>
  <si>
    <t>stávající potrubí : 40,00</t>
  </si>
  <si>
    <t>přepad vsak 1a : 12,00+1,00</t>
  </si>
  <si>
    <t>přepad vsak 1b : 9,00+1,00</t>
  </si>
  <si>
    <t>ze stávající šachty za plot : 3,00</t>
  </si>
  <si>
    <t>roh domu až stávající šachta : 8,00</t>
  </si>
  <si>
    <t>zadní šachta až nová jímka : 3,00+1,00</t>
  </si>
  <si>
    <t>vnitřní kanalizace až nová jímka : 6,00</t>
  </si>
  <si>
    <t>721176232R00</t>
  </si>
  <si>
    <t>Potrubí KG svodné (ležaté) zavěšené vnější průměr D 110 mm, tloušťka stěny 3,2 mm, DN 100</t>
  </si>
  <si>
    <t>Potrubí včetně tvarovek, objímek a vložek pro tlumení hluku. Bez zednických výpomocí.</t>
  </si>
  <si>
    <t>Včetně zřízení a demontáže pomocného lešení.</t>
  </si>
  <si>
    <t>roh domu až stávající šachta - sklep : 5,00+1,00</t>
  </si>
  <si>
    <t>721176234R00</t>
  </si>
  <si>
    <t>Potrubí KG svodné (ležaté) zavěšené vnější průměr D 160 mm, tloušťka stěny 4,0 mm, DN 150</t>
  </si>
  <si>
    <t>vnitřní kanalizace až nová jímka - sklep : 5,00+1,00</t>
  </si>
  <si>
    <t>721152299KR1</t>
  </si>
  <si>
    <t>Čisticí kus DN160</t>
  </si>
  <si>
    <t>725410811R00</t>
  </si>
  <si>
    <t>Demontáž umývacích žlabů jednoduchých, délky 1000 mm, 2 baterie</t>
  </si>
  <si>
    <t>soubor</t>
  </si>
  <si>
    <t>včetně rozvodného potrubí a armatur u stojanových žlabů,</t>
  </si>
  <si>
    <t>210010105R00</t>
  </si>
  <si>
    <t>Montáž lišty elektroinstalační, z PVC, šířky do 40 mm, uložená pevně šroubováním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</si>
  <si>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</si>
  <si>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</si>
  <si>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POL1_9</t>
  </si>
  <si>
    <t>210800106RT1</t>
  </si>
  <si>
    <t>Montáž kabelu CYKY 750 V, 3 x 2,5 mm2, uloženého pod omítkou, včetně dodávky kabelu</t>
  </si>
  <si>
    <t>sklep : 15,00</t>
  </si>
  <si>
    <t>21548777</t>
  </si>
  <si>
    <t>Revize ELEKTRO</t>
  </si>
  <si>
    <t>34536700R</t>
  </si>
  <si>
    <t>rámeček pro elektroinst. přístroje (zásuvky a spínače); jednonásobný</t>
  </si>
  <si>
    <t>POL3_0</t>
  </si>
  <si>
    <t>34572101R</t>
  </si>
  <si>
    <t>lišta elektroinstalační vkládací; mat. PVC samozhášivé; Š x V 11 x 10 mm; délka 2,00 m; bílá; stupeň hořlavosti A1-F; teplot.rozsah -5 až 60 °C</t>
  </si>
  <si>
    <t>26,00+18,00</t>
  </si>
  <si>
    <t>979999973R00</t>
  </si>
  <si>
    <t>Poplatek za skládku za uložení, zemina a kamení,  , skupina 17 05 04 z Katalogu odpadů</t>
  </si>
  <si>
    <t>VRN01</t>
  </si>
  <si>
    <t>Uvedení okolních ploch do původního stavu - stávající oplocení</t>
  </si>
  <si>
    <t>VRN02</t>
  </si>
  <si>
    <t>Geodetické práce</t>
  </si>
  <si>
    <t>VRN03</t>
  </si>
  <si>
    <t>Opatření dle požadavků plánu BOZP</t>
  </si>
  <si>
    <t>VRN04</t>
  </si>
  <si>
    <t>Vytyčení inženýrských sítí</t>
  </si>
  <si>
    <t>VRN05</t>
  </si>
  <si>
    <t>Zařízení staveniště - zřízení, odstranění, spotřeby energií, oplocení staveniště v rámci areálu</t>
  </si>
  <si>
    <t>VRN06</t>
  </si>
  <si>
    <t>Průběžné čištění komunikací</t>
  </si>
  <si>
    <t>VRN07</t>
  </si>
  <si>
    <t>Dokumentace skutečného provedení stavby</t>
  </si>
  <si>
    <t>VRN08</t>
  </si>
  <si>
    <t>Zajištění trvalé přístupnosti objektu (pro pěší, pro vozidla)</t>
  </si>
  <si>
    <t>VRN09</t>
  </si>
  <si>
    <t>Fotodokumentace stavby</t>
  </si>
  <si>
    <t>VRN10</t>
  </si>
  <si>
    <t>Ochrana vzrostlé zeleně obedněním do výšky 2,00m</t>
  </si>
  <si>
    <t>VRN11</t>
  </si>
  <si>
    <t>Předání dokladů</t>
  </si>
  <si>
    <t>VRN12</t>
  </si>
  <si>
    <t>Přechodné dopravní značení</t>
  </si>
  <si>
    <t>BD Nerudova 6, Město Albrechtice - likvidace srážkových vod z objektu a oprava kanalizace</t>
  </si>
  <si>
    <t>Oprava kanalizace (splašková)</t>
  </si>
  <si>
    <t>Popis objektu: 02 - Oparava kanalizace (spašková)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</si>
</sst>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200" t="s">
        <v>39</v>
      </c>
      <c r="B2" s="200"/>
      <c r="C2" s="200"/>
      <c r="D2" s="200"/>
      <c r="E2" s="200"/>
      <c r="F2" s="200"/>
      <c r="G2" s="200"/>
    </row>
  </sheetData>
  <sheetProtection password="856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0"/>
  <sheetViews>
    <sheetView showGridLines="0" topLeftCell="B23" zoomScaleNormal="100" zoomScaleSheetLayoutView="75" workbookViewId="0">
      <selection activeCell="D57" sqref="D57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>
      <c r="A2" s="2"/>
      <c r="B2" s="76" t="s">
        <v>22</v>
      </c>
      <c r="C2" s="77"/>
      <c r="D2" s="78" t="s">
        <v>43</v>
      </c>
      <c r="E2" s="240" t="s">
        <v>657</v>
      </c>
      <c r="F2" s="241"/>
      <c r="G2" s="241"/>
      <c r="H2" s="241"/>
      <c r="I2" s="241"/>
      <c r="J2" s="242"/>
      <c r="O2" s="1"/>
    </row>
    <row r="3" spans="1:15" ht="27" hidden="1" customHeight="1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>
      <c r="A5" s="2"/>
      <c r="B5" s="31" t="s">
        <v>42</v>
      </c>
      <c r="D5" s="228" t="s">
        <v>44</v>
      </c>
      <c r="E5" s="229"/>
      <c r="F5" s="229"/>
      <c r="G5" s="229"/>
      <c r="H5" s="18" t="s">
        <v>40</v>
      </c>
      <c r="I5" s="85" t="s">
        <v>48</v>
      </c>
      <c r="J5" s="8"/>
    </row>
    <row r="6" spans="1:15" ht="15.75" customHeight="1">
      <c r="A6" s="2"/>
      <c r="B6" s="28"/>
      <c r="C6" s="55"/>
      <c r="D6" s="230" t="s">
        <v>45</v>
      </c>
      <c r="E6" s="231"/>
      <c r="F6" s="231"/>
      <c r="G6" s="231"/>
      <c r="H6" s="18" t="s">
        <v>34</v>
      </c>
      <c r="I6" s="85" t="s">
        <v>49</v>
      </c>
      <c r="J6" s="8"/>
    </row>
    <row r="7" spans="1:15" ht="15.75" customHeight="1">
      <c r="A7" s="2"/>
      <c r="B7" s="29"/>
      <c r="C7" s="56"/>
      <c r="D7" s="84" t="s">
        <v>47</v>
      </c>
      <c r="E7" s="232" t="s">
        <v>46</v>
      </c>
      <c r="F7" s="233"/>
      <c r="G7" s="23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>
      <c r="A16" s="144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SUMIF(F61:F76,A16,I61:I76)+SUMIF(F61:F76,"PSU",I61:I76)</f>
        <v>0</v>
      </c>
      <c r="J16" s="214"/>
    </row>
    <row r="17" spans="1:10" ht="23.25" customHeight="1">
      <c r="A17" s="144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SUMIF(F61:F76,A17,I61:I76)</f>
        <v>0</v>
      </c>
      <c r="J17" s="214"/>
    </row>
    <row r="18" spans="1:10" ht="23.25" customHeight="1">
      <c r="A18" s="144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SUMIF(F61:F76,A18,I61:I76)</f>
        <v>0</v>
      </c>
      <c r="J18" s="214"/>
    </row>
    <row r="19" spans="1:10" ht="23.25" customHeight="1">
      <c r="A19" s="144" t="s">
        <v>103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SUMIF(F61:F76,A19,I61:I76)</f>
        <v>0</v>
      </c>
      <c r="J19" s="214"/>
    </row>
    <row r="20" spans="1:10" ht="23.25" customHeight="1">
      <c r="A20" s="144" t="s">
        <v>104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SUMIF(F61:F76,A20,I61:I76)</f>
        <v>0</v>
      </c>
      <c r="J20" s="214"/>
    </row>
    <row r="21" spans="1:10" ht="23.25" customHeight="1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I23*E23/100</f>
        <v>0</v>
      </c>
      <c r="H24" s="209"/>
      <c r="I24" s="20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8">
        <f>A27</f>
        <v>0</v>
      </c>
      <c r="H28" s="218"/>
      <c r="I28" s="218"/>
      <c r="J28" s="122" t="str">
        <f t="shared" si="0"/>
        <v>CZK</v>
      </c>
    </row>
    <row r="29" spans="1:10" ht="27.75" hidden="1" customHeight="1" thickBot="1">
      <c r="A29" s="2"/>
      <c r="B29" s="118" t="s">
        <v>35</v>
      </c>
      <c r="C29" s="123"/>
      <c r="D29" s="123"/>
      <c r="E29" s="123"/>
      <c r="F29" s="124"/>
      <c r="G29" s="217">
        <f>ZakladDPHSni+DPHSni+ZakladDPHZakl+DPHZakl+Zaokrouhleni</f>
        <v>0</v>
      </c>
      <c r="H29" s="217"/>
      <c r="I29" s="217"/>
      <c r="J29" s="125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>
      <c r="A39" s="90">
        <v>1</v>
      </c>
      <c r="B39" s="101" t="s">
        <v>50</v>
      </c>
      <c r="C39" s="203"/>
      <c r="D39" s="203"/>
      <c r="E39" s="203"/>
      <c r="F39" s="102">
        <f>'01 A Pol'!AE208+'02 A Pol'!AE274+'VRN C Pol'!AE22</f>
        <v>0</v>
      </c>
      <c r="G39" s="103">
        <f>'01 A Pol'!AF208+'02 A Pol'!AF274+'VRN C Pol'!AF22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customHeight="1">
      <c r="A40" s="90">
        <v>2</v>
      </c>
      <c r="B40" s="107"/>
      <c r="C40" s="204" t="s">
        <v>51</v>
      </c>
      <c r="D40" s="204"/>
      <c r="E40" s="204"/>
      <c r="F40" s="108"/>
      <c r="G40" s="109"/>
      <c r="H40" s="109"/>
      <c r="I40" s="110"/>
      <c r="J40" s="111"/>
    </row>
    <row r="41" spans="1:10" ht="25.5" customHeight="1">
      <c r="A41" s="90">
        <v>2</v>
      </c>
      <c r="B41" s="107" t="s">
        <v>52</v>
      </c>
      <c r="C41" s="204" t="s">
        <v>53</v>
      </c>
      <c r="D41" s="204"/>
      <c r="E41" s="204"/>
      <c r="F41" s="108">
        <f>'01 A Pol'!AE208</f>
        <v>0</v>
      </c>
      <c r="G41" s="109">
        <f>'01 A Pol'!AF208</f>
        <v>0</v>
      </c>
      <c r="H41" s="109"/>
      <c r="I41" s="110">
        <f t="shared" ref="I41:I46" si="1">F41+G41+H41</f>
        <v>0</v>
      </c>
      <c r="J41" s="111" t="str">
        <f t="shared" ref="J41:J46" si="2">IF(CenaCelkemVypocet=0,"",I41/CenaCelkemVypocet*100)</f>
        <v/>
      </c>
    </row>
    <row r="42" spans="1:10" ht="25.5" customHeight="1">
      <c r="A42" s="90">
        <v>3</v>
      </c>
      <c r="B42" s="112" t="s">
        <v>54</v>
      </c>
      <c r="C42" s="203" t="s">
        <v>55</v>
      </c>
      <c r="D42" s="203"/>
      <c r="E42" s="203"/>
      <c r="F42" s="113">
        <f>'01 A Pol'!AE208</f>
        <v>0</v>
      </c>
      <c r="G42" s="104">
        <f>'01 A Pol'!AF208</f>
        <v>0</v>
      </c>
      <c r="H42" s="104"/>
      <c r="I42" s="105">
        <f t="shared" si="1"/>
        <v>0</v>
      </c>
      <c r="J42" s="106" t="str">
        <f t="shared" si="2"/>
        <v/>
      </c>
    </row>
    <row r="43" spans="1:10" ht="25.5" customHeight="1">
      <c r="A43" s="90">
        <v>2</v>
      </c>
      <c r="B43" s="107" t="s">
        <v>56</v>
      </c>
      <c r="C43" s="204" t="s">
        <v>658</v>
      </c>
      <c r="D43" s="204"/>
      <c r="E43" s="204"/>
      <c r="F43" s="108">
        <f>'02 A Pol'!AE274</f>
        <v>0</v>
      </c>
      <c r="G43" s="109">
        <f>'02 A Pol'!AF274</f>
        <v>0</v>
      </c>
      <c r="H43" s="109"/>
      <c r="I43" s="110">
        <f t="shared" si="1"/>
        <v>0</v>
      </c>
      <c r="J43" s="111" t="str">
        <f t="shared" si="2"/>
        <v/>
      </c>
    </row>
    <row r="44" spans="1:10" ht="25.5" customHeight="1">
      <c r="A44" s="90">
        <v>3</v>
      </c>
      <c r="B44" s="112" t="s">
        <v>54</v>
      </c>
      <c r="C44" s="203" t="s">
        <v>55</v>
      </c>
      <c r="D44" s="203"/>
      <c r="E44" s="203"/>
      <c r="F44" s="113">
        <f>'02 A Pol'!AE274</f>
        <v>0</v>
      </c>
      <c r="G44" s="104">
        <f>'02 A Pol'!AF274</f>
        <v>0</v>
      </c>
      <c r="H44" s="104"/>
      <c r="I44" s="105">
        <f t="shared" si="1"/>
        <v>0</v>
      </c>
      <c r="J44" s="106" t="str">
        <f t="shared" si="2"/>
        <v/>
      </c>
    </row>
    <row r="45" spans="1:10" ht="25.5" customHeight="1">
      <c r="A45" s="90">
        <v>2</v>
      </c>
      <c r="B45" s="107" t="s">
        <v>57</v>
      </c>
      <c r="C45" s="204" t="s">
        <v>58</v>
      </c>
      <c r="D45" s="204"/>
      <c r="E45" s="204"/>
      <c r="F45" s="108">
        <f>'VRN C Pol'!AE22</f>
        <v>0</v>
      </c>
      <c r="G45" s="109">
        <f>'VRN C Pol'!AF22</f>
        <v>0</v>
      </c>
      <c r="H45" s="109"/>
      <c r="I45" s="110">
        <f t="shared" si="1"/>
        <v>0</v>
      </c>
      <c r="J45" s="111" t="str">
        <f t="shared" si="2"/>
        <v/>
      </c>
    </row>
    <row r="46" spans="1:10" ht="25.5" customHeight="1">
      <c r="A46" s="90">
        <v>3</v>
      </c>
      <c r="B46" s="112" t="s">
        <v>59</v>
      </c>
      <c r="C46" s="203" t="s">
        <v>57</v>
      </c>
      <c r="D46" s="203"/>
      <c r="E46" s="203"/>
      <c r="F46" s="113">
        <f>'VRN C Pol'!AE22</f>
        <v>0</v>
      </c>
      <c r="G46" s="104">
        <f>'VRN C Pol'!AF22</f>
        <v>0</v>
      </c>
      <c r="H46" s="104"/>
      <c r="I46" s="105">
        <f t="shared" si="1"/>
        <v>0</v>
      </c>
      <c r="J46" s="106" t="str">
        <f t="shared" si="2"/>
        <v/>
      </c>
    </row>
    <row r="47" spans="1:10" ht="25.5" customHeight="1">
      <c r="A47" s="90"/>
      <c r="B47" s="205" t="s">
        <v>60</v>
      </c>
      <c r="C47" s="206"/>
      <c r="D47" s="206"/>
      <c r="E47" s="206"/>
      <c r="F47" s="114">
        <f>SUMIF(A39:A46,"=1",F39:F46)</f>
        <v>0</v>
      </c>
      <c r="G47" s="115">
        <f>SUMIF(A39:A46,"=1",G39:G46)</f>
        <v>0</v>
      </c>
      <c r="H47" s="115">
        <f>SUMIF(A39:A46,"=1",H39:H46)</f>
        <v>0</v>
      </c>
      <c r="I47" s="116">
        <f>SUMIF(A39:A46,"=1",I39:I46)</f>
        <v>0</v>
      </c>
      <c r="J47" s="117">
        <f>SUMIF(A39:A46,"=1",J39:J46)</f>
        <v>0</v>
      </c>
    </row>
    <row r="49" spans="1:10">
      <c r="A49" t="s">
        <v>62</v>
      </c>
      <c r="B49" t="s">
        <v>63</v>
      </c>
    </row>
    <row r="50" spans="1:10">
      <c r="A50" t="s">
        <v>64</v>
      </c>
      <c r="B50" t="s">
        <v>65</v>
      </c>
    </row>
    <row r="51" spans="1:10">
      <c r="A51" t="s">
        <v>66</v>
      </c>
      <c r="B51" t="s">
        <v>67</v>
      </c>
    </row>
    <row r="52" spans="1:10">
      <c r="A52" t="s">
        <v>64</v>
      </c>
      <c r="B52" t="s">
        <v>659</v>
      </c>
    </row>
    <row r="53" spans="1:10">
      <c r="A53" t="s">
        <v>66</v>
      </c>
      <c r="B53" t="s">
        <v>67</v>
      </c>
    </row>
    <row r="54" spans="1:10">
      <c r="A54" t="s">
        <v>64</v>
      </c>
      <c r="B54" t="s">
        <v>68</v>
      </c>
    </row>
    <row r="55" spans="1:10">
      <c r="A55" t="s">
        <v>66</v>
      </c>
      <c r="B55" t="s">
        <v>69</v>
      </c>
    </row>
    <row r="58" spans="1:10" ht="15.75">
      <c r="B58" s="126" t="s">
        <v>70</v>
      </c>
    </row>
    <row r="60" spans="1:10" ht="25.5" customHeight="1">
      <c r="A60" s="128"/>
      <c r="B60" s="131" t="s">
        <v>17</v>
      </c>
      <c r="C60" s="131" t="s">
        <v>5</v>
      </c>
      <c r="D60" s="132"/>
      <c r="E60" s="132"/>
      <c r="F60" s="133" t="s">
        <v>71</v>
      </c>
      <c r="G60" s="133"/>
      <c r="H60" s="133"/>
      <c r="I60" s="133" t="s">
        <v>29</v>
      </c>
      <c r="J60" s="133" t="s">
        <v>0</v>
      </c>
    </row>
    <row r="61" spans="1:10" ht="36.75" customHeight="1">
      <c r="A61" s="129"/>
      <c r="B61" s="134" t="s">
        <v>72</v>
      </c>
      <c r="C61" s="201" t="s">
        <v>73</v>
      </c>
      <c r="D61" s="202"/>
      <c r="E61" s="202"/>
      <c r="F61" s="140" t="s">
        <v>24</v>
      </c>
      <c r="G61" s="141"/>
      <c r="H61" s="141"/>
      <c r="I61" s="141">
        <f>'01 A Pol'!G8+'02 A Pol'!G8</f>
        <v>0</v>
      </c>
      <c r="J61" s="138" t="str">
        <f>IF(I77=0,"",I61/I77*100)</f>
        <v/>
      </c>
    </row>
    <row r="62" spans="1:10" ht="36.75" customHeight="1">
      <c r="A62" s="129"/>
      <c r="B62" s="134" t="s">
        <v>74</v>
      </c>
      <c r="C62" s="201" t="s">
        <v>75</v>
      </c>
      <c r="D62" s="202"/>
      <c r="E62" s="202"/>
      <c r="F62" s="140" t="s">
        <v>24</v>
      </c>
      <c r="G62" s="141"/>
      <c r="H62" s="141"/>
      <c r="I62" s="141">
        <f>'01 A Pol'!G103+'02 A Pol'!G122</f>
        <v>0</v>
      </c>
      <c r="J62" s="138" t="str">
        <f>IF(I77=0,"",I62/I77*100)</f>
        <v/>
      </c>
    </row>
    <row r="63" spans="1:10" ht="36.75" customHeight="1">
      <c r="A63" s="129"/>
      <c r="B63" s="134" t="s">
        <v>76</v>
      </c>
      <c r="C63" s="201" t="s">
        <v>77</v>
      </c>
      <c r="D63" s="202"/>
      <c r="E63" s="202"/>
      <c r="F63" s="140" t="s">
        <v>24</v>
      </c>
      <c r="G63" s="141"/>
      <c r="H63" s="141"/>
      <c r="I63" s="141">
        <f>'02 A Pol'!G140</f>
        <v>0</v>
      </c>
      <c r="J63" s="138" t="str">
        <f>IF(I77=0,"",I63/I77*100)</f>
        <v/>
      </c>
    </row>
    <row r="64" spans="1:10" ht="36.75" customHeight="1">
      <c r="A64" s="129"/>
      <c r="B64" s="134" t="s">
        <v>78</v>
      </c>
      <c r="C64" s="201" t="s">
        <v>79</v>
      </c>
      <c r="D64" s="202"/>
      <c r="E64" s="202"/>
      <c r="F64" s="140" t="s">
        <v>24</v>
      </c>
      <c r="G64" s="141"/>
      <c r="H64" s="141"/>
      <c r="I64" s="141">
        <f>'01 A Pol'!G127+'02 A Pol'!G160</f>
        <v>0</v>
      </c>
      <c r="J64" s="138" t="str">
        <f>IF(I77=0,"",I64/I77*100)</f>
        <v/>
      </c>
    </row>
    <row r="65" spans="1:10" ht="36.75" customHeight="1">
      <c r="A65" s="129"/>
      <c r="B65" s="134" t="s">
        <v>80</v>
      </c>
      <c r="C65" s="201" t="s">
        <v>81</v>
      </c>
      <c r="D65" s="202"/>
      <c r="E65" s="202"/>
      <c r="F65" s="140" t="s">
        <v>24</v>
      </c>
      <c r="G65" s="141"/>
      <c r="H65" s="141"/>
      <c r="I65" s="141">
        <f>'01 A Pol'!G151+'02 A Pol'!G167</f>
        <v>0</v>
      </c>
      <c r="J65" s="138" t="str">
        <f>IF(I77=0,"",I65/I77*100)</f>
        <v/>
      </c>
    </row>
    <row r="66" spans="1:10" ht="36.75" customHeight="1">
      <c r="A66" s="129"/>
      <c r="B66" s="134" t="s">
        <v>82</v>
      </c>
      <c r="C66" s="201" t="s">
        <v>83</v>
      </c>
      <c r="D66" s="202"/>
      <c r="E66" s="202"/>
      <c r="F66" s="140" t="s">
        <v>24</v>
      </c>
      <c r="G66" s="141"/>
      <c r="H66" s="141"/>
      <c r="I66" s="141">
        <f>'01 A Pol'!G154+'02 A Pol'!G179</f>
        <v>0</v>
      </c>
      <c r="J66" s="138" t="str">
        <f>IF(I77=0,"",I66/I77*100)</f>
        <v/>
      </c>
    </row>
    <row r="67" spans="1:10" ht="36.75" customHeight="1">
      <c r="A67" s="129"/>
      <c r="B67" s="134" t="s">
        <v>84</v>
      </c>
      <c r="C67" s="201" t="s">
        <v>85</v>
      </c>
      <c r="D67" s="202"/>
      <c r="E67" s="202"/>
      <c r="F67" s="140" t="s">
        <v>24</v>
      </c>
      <c r="G67" s="141"/>
      <c r="H67" s="141"/>
      <c r="I67" s="141">
        <f>'01 A Pol'!G161</f>
        <v>0</v>
      </c>
      <c r="J67" s="138" t="str">
        <f>IF(I77=0,"",I67/I77*100)</f>
        <v/>
      </c>
    </row>
    <row r="68" spans="1:10" ht="36.75" customHeight="1">
      <c r="A68" s="129"/>
      <c r="B68" s="134" t="s">
        <v>86</v>
      </c>
      <c r="C68" s="201" t="s">
        <v>87</v>
      </c>
      <c r="D68" s="202"/>
      <c r="E68" s="202"/>
      <c r="F68" s="140" t="s">
        <v>24</v>
      </c>
      <c r="G68" s="141"/>
      <c r="H68" s="141"/>
      <c r="I68" s="141">
        <f>'02 A Pol'!G185</f>
        <v>0</v>
      </c>
      <c r="J68" s="138" t="str">
        <f>IF(I77=0,"",I68/I77*100)</f>
        <v/>
      </c>
    </row>
    <row r="69" spans="1:10" ht="36.75" customHeight="1">
      <c r="A69" s="129"/>
      <c r="B69" s="134" t="s">
        <v>88</v>
      </c>
      <c r="C69" s="201" t="s">
        <v>89</v>
      </c>
      <c r="D69" s="202"/>
      <c r="E69" s="202"/>
      <c r="F69" s="140" t="s">
        <v>24</v>
      </c>
      <c r="G69" s="141"/>
      <c r="H69" s="141"/>
      <c r="I69" s="141">
        <f>'01 A Pol'!G169+'02 A Pol'!G204</f>
        <v>0</v>
      </c>
      <c r="J69" s="138" t="str">
        <f>IF(I77=0,"",I69/I77*100)</f>
        <v/>
      </c>
    </row>
    <row r="70" spans="1:10" ht="36.75" customHeight="1">
      <c r="A70" s="129"/>
      <c r="B70" s="134" t="s">
        <v>57</v>
      </c>
      <c r="C70" s="201" t="s">
        <v>57</v>
      </c>
      <c r="D70" s="202"/>
      <c r="E70" s="202"/>
      <c r="F70" s="140" t="s">
        <v>24</v>
      </c>
      <c r="G70" s="141"/>
      <c r="H70" s="141"/>
      <c r="I70" s="141">
        <f>'VRN C Pol'!G8</f>
        <v>0</v>
      </c>
      <c r="J70" s="138" t="str">
        <f>IF(I77=0,"",I70/I77*100)</f>
        <v/>
      </c>
    </row>
    <row r="71" spans="1:10" ht="36.75" customHeight="1">
      <c r="A71" s="129"/>
      <c r="B71" s="134" t="s">
        <v>90</v>
      </c>
      <c r="C71" s="201" t="s">
        <v>91</v>
      </c>
      <c r="D71" s="202"/>
      <c r="E71" s="202"/>
      <c r="F71" s="140" t="s">
        <v>25</v>
      </c>
      <c r="G71" s="141"/>
      <c r="H71" s="141"/>
      <c r="I71" s="141">
        <f>'02 A Pol'!G208</f>
        <v>0</v>
      </c>
      <c r="J71" s="138" t="str">
        <f>IF(I77=0,"",I71/I77*100)</f>
        <v/>
      </c>
    </row>
    <row r="72" spans="1:10" ht="36.75" customHeight="1">
      <c r="A72" s="129"/>
      <c r="B72" s="134" t="s">
        <v>92</v>
      </c>
      <c r="C72" s="201" t="s">
        <v>93</v>
      </c>
      <c r="D72" s="202"/>
      <c r="E72" s="202"/>
      <c r="F72" s="140" t="s">
        <v>25</v>
      </c>
      <c r="G72" s="141"/>
      <c r="H72" s="141"/>
      <c r="I72" s="141">
        <f>'01 A Pol'!G173+'02 A Pol'!G222</f>
        <v>0</v>
      </c>
      <c r="J72" s="138" t="str">
        <f>IF(I77=0,"",I72/I77*100)</f>
        <v/>
      </c>
    </row>
    <row r="73" spans="1:10" ht="36.75" customHeight="1">
      <c r="A73" s="129"/>
      <c r="B73" s="134" t="s">
        <v>94</v>
      </c>
      <c r="C73" s="201" t="s">
        <v>95</v>
      </c>
      <c r="D73" s="202"/>
      <c r="E73" s="202"/>
      <c r="F73" s="140" t="s">
        <v>25</v>
      </c>
      <c r="G73" s="141"/>
      <c r="H73" s="141"/>
      <c r="I73" s="141">
        <f>'02 A Pol'!G251</f>
        <v>0</v>
      </c>
      <c r="J73" s="138" t="str">
        <f>IF(I77=0,"",I73/I77*100)</f>
        <v/>
      </c>
    </row>
    <row r="74" spans="1:10" ht="36.75" customHeight="1">
      <c r="A74" s="129"/>
      <c r="B74" s="134" t="s">
        <v>96</v>
      </c>
      <c r="C74" s="201" t="s">
        <v>97</v>
      </c>
      <c r="D74" s="202"/>
      <c r="E74" s="202"/>
      <c r="F74" s="140" t="s">
        <v>26</v>
      </c>
      <c r="G74" s="141"/>
      <c r="H74" s="141"/>
      <c r="I74" s="141">
        <f>'02 A Pol'!G255</f>
        <v>0</v>
      </c>
      <c r="J74" s="138" t="str">
        <f>IF(I77=0,"",I74/I77*100)</f>
        <v/>
      </c>
    </row>
    <row r="75" spans="1:10" ht="36.75" customHeight="1">
      <c r="A75" s="129"/>
      <c r="B75" s="134" t="s">
        <v>98</v>
      </c>
      <c r="C75" s="201" t="s">
        <v>99</v>
      </c>
      <c r="D75" s="202"/>
      <c r="E75" s="202"/>
      <c r="F75" s="140" t="s">
        <v>26</v>
      </c>
      <c r="G75" s="141"/>
      <c r="H75" s="141"/>
      <c r="I75" s="141">
        <f>'01 A Pol'!G197+'02 A Pol'!G264</f>
        <v>0</v>
      </c>
      <c r="J75" s="138" t="str">
        <f>IF(I77=0,"",I75/I77*100)</f>
        <v/>
      </c>
    </row>
    <row r="76" spans="1:10" ht="36.75" customHeight="1">
      <c r="A76" s="129"/>
      <c r="B76" s="134" t="s">
        <v>100</v>
      </c>
      <c r="C76" s="201" t="s">
        <v>101</v>
      </c>
      <c r="D76" s="202"/>
      <c r="E76" s="202"/>
      <c r="F76" s="140" t="s">
        <v>102</v>
      </c>
      <c r="G76" s="141"/>
      <c r="H76" s="141"/>
      <c r="I76" s="141">
        <f>'01 A Pol'!G200+'02 A Pol'!G267</f>
        <v>0</v>
      </c>
      <c r="J76" s="138" t="str">
        <f>IF(I77=0,"",I76/I77*100)</f>
        <v/>
      </c>
    </row>
    <row r="77" spans="1:10" ht="25.5" customHeight="1">
      <c r="A77" s="130"/>
      <c r="B77" s="135" t="s">
        <v>1</v>
      </c>
      <c r="C77" s="136"/>
      <c r="D77" s="137"/>
      <c r="E77" s="137"/>
      <c r="F77" s="142"/>
      <c r="G77" s="143"/>
      <c r="H77" s="143"/>
      <c r="I77" s="143">
        <f>SUM(I61:I76)</f>
        <v>0</v>
      </c>
      <c r="J77" s="139">
        <f>SUM(J61:J76)</f>
        <v>0</v>
      </c>
    </row>
    <row r="78" spans="1:10">
      <c r="F78" s="88"/>
      <c r="G78" s="88"/>
      <c r="H78" s="88"/>
      <c r="I78" s="88"/>
      <c r="J78" s="89"/>
    </row>
    <row r="79" spans="1:10">
      <c r="F79" s="88"/>
      <c r="G79" s="88"/>
      <c r="H79" s="88"/>
      <c r="I79" s="88"/>
      <c r="J79" s="89"/>
    </row>
    <row r="80" spans="1:10">
      <c r="F80" s="88"/>
      <c r="G80" s="88"/>
      <c r="H80" s="88"/>
      <c r="I80" s="88"/>
      <c r="J80" s="89"/>
    </row>
  </sheetData>
  <sheetProtection password="856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>
      <c r="A4" s="50" t="s">
        <v>9</v>
      </c>
      <c r="B4" s="49"/>
      <c r="C4" s="253"/>
      <c r="D4" s="253"/>
      <c r="E4" s="253"/>
      <c r="F4" s="253"/>
      <c r="G4" s="254"/>
    </row>
    <row r="5" spans="1:7">
      <c r="B5" s="4"/>
      <c r="C5" s="5"/>
      <c r="D5" s="6"/>
    </row>
  </sheetData>
  <sheetProtection password="856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2.75" outlineLevelRow="1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3" t="s">
        <v>105</v>
      </c>
      <c r="B1" s="263"/>
      <c r="C1" s="263"/>
      <c r="D1" s="263"/>
      <c r="E1" s="263"/>
      <c r="F1" s="263"/>
      <c r="G1" s="263"/>
      <c r="AG1" t="s">
        <v>106</v>
      </c>
    </row>
    <row r="2" spans="1:60" ht="25.15" customHeight="1">
      <c r="A2" s="145" t="s">
        <v>7</v>
      </c>
      <c r="B2" s="49" t="s">
        <v>43</v>
      </c>
      <c r="C2" s="264" t="s">
        <v>657</v>
      </c>
      <c r="D2" s="265"/>
      <c r="E2" s="265"/>
      <c r="F2" s="265"/>
      <c r="G2" s="266"/>
      <c r="AG2" t="s">
        <v>107</v>
      </c>
    </row>
    <row r="3" spans="1:60" ht="25.15" customHeight="1">
      <c r="A3" s="145" t="s">
        <v>8</v>
      </c>
      <c r="B3" s="49" t="s">
        <v>52</v>
      </c>
      <c r="C3" s="264" t="s">
        <v>53</v>
      </c>
      <c r="D3" s="265"/>
      <c r="E3" s="265"/>
      <c r="F3" s="265"/>
      <c r="G3" s="266"/>
      <c r="AC3" s="127" t="s">
        <v>107</v>
      </c>
      <c r="AG3" t="s">
        <v>108</v>
      </c>
    </row>
    <row r="4" spans="1:60" ht="25.15" customHeight="1">
      <c r="A4" s="146" t="s">
        <v>9</v>
      </c>
      <c r="B4" s="147" t="s">
        <v>54</v>
      </c>
      <c r="C4" s="267" t="s">
        <v>55</v>
      </c>
      <c r="D4" s="268"/>
      <c r="E4" s="268"/>
      <c r="F4" s="268"/>
      <c r="G4" s="269"/>
      <c r="AG4" t="s">
        <v>109</v>
      </c>
    </row>
    <row r="5" spans="1:60">
      <c r="D5" s="10"/>
    </row>
    <row r="6" spans="1:60" ht="38.25">
      <c r="A6" s="149" t="s">
        <v>110</v>
      </c>
      <c r="B6" s="151" t="s">
        <v>111</v>
      </c>
      <c r="C6" s="151" t="s">
        <v>112</v>
      </c>
      <c r="D6" s="150" t="s">
        <v>113</v>
      </c>
      <c r="E6" s="149" t="s">
        <v>114</v>
      </c>
      <c r="F6" s="148" t="s">
        <v>115</v>
      </c>
      <c r="G6" s="149" t="s">
        <v>29</v>
      </c>
      <c r="H6" s="152" t="s">
        <v>30</v>
      </c>
      <c r="I6" s="152" t="s">
        <v>116</v>
      </c>
      <c r="J6" s="152" t="s">
        <v>31</v>
      </c>
      <c r="K6" s="152" t="s">
        <v>117</v>
      </c>
      <c r="L6" s="152" t="s">
        <v>118</v>
      </c>
      <c r="M6" s="152" t="s">
        <v>119</v>
      </c>
      <c r="N6" s="152" t="s">
        <v>120</v>
      </c>
      <c r="O6" s="152" t="s">
        <v>121</v>
      </c>
      <c r="P6" s="152" t="s">
        <v>122</v>
      </c>
      <c r="Q6" s="152" t="s">
        <v>123</v>
      </c>
      <c r="R6" s="152" t="s">
        <v>124</v>
      </c>
      <c r="S6" s="152" t="s">
        <v>125</v>
      </c>
      <c r="T6" s="152" t="s">
        <v>126</v>
      </c>
      <c r="U6" s="152" t="s">
        <v>127</v>
      </c>
      <c r="V6" s="152" t="s">
        <v>128</v>
      </c>
      <c r="W6" s="152" t="s">
        <v>129</v>
      </c>
      <c r="X6" s="152" t="s">
        <v>130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>
      <c r="A8" s="169" t="s">
        <v>131</v>
      </c>
      <c r="B8" s="170" t="s">
        <v>72</v>
      </c>
      <c r="C8" s="192" t="s">
        <v>73</v>
      </c>
      <c r="D8" s="171"/>
      <c r="E8" s="172"/>
      <c r="F8" s="173"/>
      <c r="G8" s="173">
        <f>SUMIF(AG9:AG102,"&lt;&gt;NOR",G9:G102)</f>
        <v>0</v>
      </c>
      <c r="H8" s="173"/>
      <c r="I8" s="173">
        <f>SUM(I9:I102)</f>
        <v>0</v>
      </c>
      <c r="J8" s="173"/>
      <c r="K8" s="173">
        <f>SUM(K9:K102)</f>
        <v>0</v>
      </c>
      <c r="L8" s="173"/>
      <c r="M8" s="173">
        <f>SUM(M9:M102)</f>
        <v>0</v>
      </c>
      <c r="N8" s="172"/>
      <c r="O8" s="172">
        <f>SUM(O9:O102)</f>
        <v>44.629999999999995</v>
      </c>
      <c r="P8" s="172"/>
      <c r="Q8" s="172">
        <f>SUM(Q9:Q102)</f>
        <v>15.68</v>
      </c>
      <c r="R8" s="173"/>
      <c r="S8" s="173"/>
      <c r="T8" s="174"/>
      <c r="U8" s="168"/>
      <c r="V8" s="168">
        <f>SUM(V9:V102)</f>
        <v>158.44999999999999</v>
      </c>
      <c r="W8" s="168"/>
      <c r="X8" s="168"/>
      <c r="AG8" t="s">
        <v>132</v>
      </c>
    </row>
    <row r="9" spans="1:60" ht="22.5" outlineLevel="1">
      <c r="A9" s="176">
        <v>1</v>
      </c>
      <c r="B9" s="177" t="s">
        <v>133</v>
      </c>
      <c r="C9" s="193" t="s">
        <v>134</v>
      </c>
      <c r="D9" s="178" t="s">
        <v>135</v>
      </c>
      <c r="E9" s="179">
        <v>3.65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0.13800000000000001</v>
      </c>
      <c r="Q9" s="179">
        <f>ROUND(E9*P9,2)</f>
        <v>0.5</v>
      </c>
      <c r="R9" s="181" t="s">
        <v>136</v>
      </c>
      <c r="S9" s="181" t="s">
        <v>137</v>
      </c>
      <c r="T9" s="182" t="s">
        <v>137</v>
      </c>
      <c r="U9" s="164">
        <v>0.16</v>
      </c>
      <c r="V9" s="164">
        <f>ROUND(E9*U9,2)</f>
        <v>0.57999999999999996</v>
      </c>
      <c r="W9" s="164"/>
      <c r="X9" s="164" t="s">
        <v>138</v>
      </c>
      <c r="Y9" s="153"/>
      <c r="Z9" s="153"/>
      <c r="AA9" s="153"/>
      <c r="AB9" s="153"/>
      <c r="AC9" s="153"/>
      <c r="AD9" s="153"/>
      <c r="AE9" s="153"/>
      <c r="AF9" s="153"/>
      <c r="AG9" s="153" t="s">
        <v>139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61" t="s">
        <v>140</v>
      </c>
      <c r="D10" s="262"/>
      <c r="E10" s="262"/>
      <c r="F10" s="262"/>
      <c r="G10" s="262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4" t="s">
        <v>142</v>
      </c>
      <c r="D11" s="166"/>
      <c r="E11" s="167">
        <v>3.65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53"/>
      <c r="Z11" s="153"/>
      <c r="AA11" s="153"/>
      <c r="AB11" s="153"/>
      <c r="AC11" s="153"/>
      <c r="AD11" s="153"/>
      <c r="AE11" s="153"/>
      <c r="AF11" s="153"/>
      <c r="AG11" s="153" t="s">
        <v>143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>
      <c r="A12" s="176">
        <v>2</v>
      </c>
      <c r="B12" s="177" t="s">
        <v>144</v>
      </c>
      <c r="C12" s="193" t="s">
        <v>145</v>
      </c>
      <c r="D12" s="178" t="s">
        <v>135</v>
      </c>
      <c r="E12" s="179">
        <v>46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0</v>
      </c>
      <c r="O12" s="179">
        <f>ROUND(E12*N12,2)</f>
        <v>0</v>
      </c>
      <c r="P12" s="179">
        <v>0.33</v>
      </c>
      <c r="Q12" s="179">
        <f>ROUND(E12*P12,2)</f>
        <v>15.18</v>
      </c>
      <c r="R12" s="181" t="s">
        <v>136</v>
      </c>
      <c r="S12" s="181" t="s">
        <v>137</v>
      </c>
      <c r="T12" s="182" t="s">
        <v>137</v>
      </c>
      <c r="U12" s="164">
        <v>0.63</v>
      </c>
      <c r="V12" s="164">
        <f>ROUND(E12*U12,2)</f>
        <v>28.98</v>
      </c>
      <c r="W12" s="164"/>
      <c r="X12" s="164" t="s">
        <v>138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139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194" t="s">
        <v>146</v>
      </c>
      <c r="D13" s="166"/>
      <c r="E13" s="167">
        <v>46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53"/>
      <c r="Z13" s="153"/>
      <c r="AA13" s="153"/>
      <c r="AB13" s="153"/>
      <c r="AC13" s="153"/>
      <c r="AD13" s="153"/>
      <c r="AE13" s="153"/>
      <c r="AF13" s="153"/>
      <c r="AG13" s="153" t="s">
        <v>143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>
      <c r="A14" s="176">
        <v>3</v>
      </c>
      <c r="B14" s="177" t="s">
        <v>147</v>
      </c>
      <c r="C14" s="193" t="s">
        <v>148</v>
      </c>
      <c r="D14" s="178" t="s">
        <v>149</v>
      </c>
      <c r="E14" s="179">
        <v>50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 t="s">
        <v>150</v>
      </c>
      <c r="S14" s="181" t="s">
        <v>137</v>
      </c>
      <c r="T14" s="182" t="s">
        <v>137</v>
      </c>
      <c r="U14" s="164">
        <v>0.20300000000000001</v>
      </c>
      <c r="V14" s="164">
        <f>ROUND(E14*U14,2)</f>
        <v>10.15</v>
      </c>
      <c r="W14" s="164"/>
      <c r="X14" s="164" t="s">
        <v>138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139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>
      <c r="A15" s="160"/>
      <c r="B15" s="161"/>
      <c r="C15" s="261" t="s">
        <v>151</v>
      </c>
      <c r="D15" s="262"/>
      <c r="E15" s="262"/>
      <c r="F15" s="262"/>
      <c r="G15" s="262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141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83" t="str">
        <f>C15</f>
        <v>na vzdálenost od hladiny vody v jímce po výšku roviny proložené osou nejvyššího bodu výtlačného potrubí. Včetně odpadní potrubí v délce do 20 m.</v>
      </c>
      <c r="BB15" s="153"/>
      <c r="BC15" s="153"/>
      <c r="BD15" s="153"/>
      <c r="BE15" s="153"/>
      <c r="BF15" s="153"/>
      <c r="BG15" s="153"/>
      <c r="BH15" s="153"/>
    </row>
    <row r="16" spans="1:60" outlineLevel="1">
      <c r="A16" s="176">
        <v>4</v>
      </c>
      <c r="B16" s="177" t="s">
        <v>152</v>
      </c>
      <c r="C16" s="193" t="s">
        <v>153</v>
      </c>
      <c r="D16" s="178" t="s">
        <v>154</v>
      </c>
      <c r="E16" s="179">
        <v>10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2.478E-2</v>
      </c>
      <c r="O16" s="179">
        <f>ROUND(E16*N16,2)</f>
        <v>0.25</v>
      </c>
      <c r="P16" s="179">
        <v>0</v>
      </c>
      <c r="Q16" s="179">
        <f>ROUND(E16*P16,2)</f>
        <v>0</v>
      </c>
      <c r="R16" s="181" t="s">
        <v>150</v>
      </c>
      <c r="S16" s="181" t="s">
        <v>137</v>
      </c>
      <c r="T16" s="182" t="s">
        <v>137</v>
      </c>
      <c r="U16" s="164">
        <v>0.54700000000000004</v>
      </c>
      <c r="V16" s="164">
        <f>ROUND(E16*U16,2)</f>
        <v>5.47</v>
      </c>
      <c r="W16" s="164"/>
      <c r="X16" s="164" t="s">
        <v>138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>
      <c r="A17" s="160"/>
      <c r="B17" s="161"/>
      <c r="C17" s="261" t="s">
        <v>155</v>
      </c>
      <c r="D17" s="262"/>
      <c r="E17" s="262"/>
      <c r="F17" s="262"/>
      <c r="G17" s="262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3"/>
      <c r="Z17" s="153"/>
      <c r="AA17" s="153"/>
      <c r="AB17" s="153"/>
      <c r="AC17" s="153"/>
      <c r="AD17" s="153"/>
      <c r="AE17" s="153"/>
      <c r="AF17" s="153"/>
      <c r="AG17" s="153" t="s">
        <v>141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83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153"/>
      <c r="BC17" s="153"/>
      <c r="BD17" s="153"/>
      <c r="BE17" s="153"/>
      <c r="BF17" s="153"/>
      <c r="BG17" s="153"/>
      <c r="BH17" s="153"/>
    </row>
    <row r="18" spans="1:60" outlineLevel="1">
      <c r="A18" s="176">
        <v>5</v>
      </c>
      <c r="B18" s="177" t="s">
        <v>156</v>
      </c>
      <c r="C18" s="193" t="s">
        <v>157</v>
      </c>
      <c r="D18" s="178" t="s">
        <v>158</v>
      </c>
      <c r="E18" s="179">
        <v>10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 t="s">
        <v>150</v>
      </c>
      <c r="S18" s="181" t="s">
        <v>137</v>
      </c>
      <c r="T18" s="182" t="s">
        <v>137</v>
      </c>
      <c r="U18" s="164">
        <v>1.548</v>
      </c>
      <c r="V18" s="164">
        <f>ROUND(E18*U18,2)</f>
        <v>15.48</v>
      </c>
      <c r="W18" s="164"/>
      <c r="X18" s="164" t="s">
        <v>138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139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261" t="s">
        <v>159</v>
      </c>
      <c r="D19" s="262"/>
      <c r="E19" s="262"/>
      <c r="F19" s="262"/>
      <c r="G19" s="262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3"/>
      <c r="Z19" s="153"/>
      <c r="AA19" s="153"/>
      <c r="AB19" s="153"/>
      <c r="AC19" s="153"/>
      <c r="AD19" s="153"/>
      <c r="AE19" s="153"/>
      <c r="AF19" s="153"/>
      <c r="AG19" s="153" t="s">
        <v>141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83" t="str">
        <f>C19</f>
        <v>příplatek k cenám vykopávek za ztížení vykopávky v blízkosti podzemního vedení nebo výbušnin v horninách jakékoliv třídy,</v>
      </c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194" t="s">
        <v>160</v>
      </c>
      <c r="D20" s="166"/>
      <c r="E20" s="167">
        <v>10</v>
      </c>
      <c r="F20" s="164"/>
      <c r="G20" s="16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53"/>
      <c r="Z20" s="153"/>
      <c r="AA20" s="153"/>
      <c r="AB20" s="153"/>
      <c r="AC20" s="153"/>
      <c r="AD20" s="153"/>
      <c r="AE20" s="153"/>
      <c r="AF20" s="153"/>
      <c r="AG20" s="153" t="s">
        <v>143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76">
        <v>6</v>
      </c>
      <c r="B21" s="177" t="s">
        <v>161</v>
      </c>
      <c r="C21" s="193" t="s">
        <v>162</v>
      </c>
      <c r="D21" s="178" t="s">
        <v>158</v>
      </c>
      <c r="E21" s="179">
        <v>40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 t="s">
        <v>150</v>
      </c>
      <c r="S21" s="181" t="s">
        <v>137</v>
      </c>
      <c r="T21" s="182" t="s">
        <v>137</v>
      </c>
      <c r="U21" s="164">
        <v>9.7000000000000003E-2</v>
      </c>
      <c r="V21" s="164">
        <f>ROUND(E21*U21,2)</f>
        <v>3.88</v>
      </c>
      <c r="W21" s="164"/>
      <c r="X21" s="164" t="s">
        <v>138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139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61" t="s">
        <v>163</v>
      </c>
      <c r="D22" s="262"/>
      <c r="E22" s="262"/>
      <c r="F22" s="262"/>
      <c r="G22" s="262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53"/>
      <c r="Z22" s="153"/>
      <c r="AA22" s="153"/>
      <c r="AB22" s="153"/>
      <c r="AC22" s="153"/>
      <c r="AD22" s="153"/>
      <c r="AE22" s="153"/>
      <c r="AF22" s="153"/>
      <c r="AG22" s="153" t="s">
        <v>141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83" t="str">
        <f>C22</f>
        <v>nebo lesní půdy, s vodorovným přemístěním na hromady v místě upotřebení nebo na dočasné či trvalé skládky se složením</v>
      </c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4" t="s">
        <v>164</v>
      </c>
      <c r="D23" s="166"/>
      <c r="E23" s="167">
        <v>40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6">
        <v>7</v>
      </c>
      <c r="B24" s="177" t="s">
        <v>165</v>
      </c>
      <c r="C24" s="193" t="s">
        <v>166</v>
      </c>
      <c r="D24" s="178" t="s">
        <v>158</v>
      </c>
      <c r="E24" s="179">
        <v>14.26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 t="s">
        <v>150</v>
      </c>
      <c r="S24" s="181" t="s">
        <v>137</v>
      </c>
      <c r="T24" s="182" t="s">
        <v>137</v>
      </c>
      <c r="U24" s="164">
        <v>0.37</v>
      </c>
      <c r="V24" s="164">
        <f>ROUND(E24*U24,2)</f>
        <v>5.28</v>
      </c>
      <c r="W24" s="164"/>
      <c r="X24" s="164" t="s">
        <v>138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139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61" t="s">
        <v>167</v>
      </c>
      <c r="D25" s="262"/>
      <c r="E25" s="262"/>
      <c r="F25" s="262"/>
      <c r="G25" s="262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4" t="s">
        <v>168</v>
      </c>
      <c r="D26" s="166"/>
      <c r="E26" s="167">
        <v>14.26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53"/>
      <c r="Z26" s="153"/>
      <c r="AA26" s="153"/>
      <c r="AB26" s="153"/>
      <c r="AC26" s="153"/>
      <c r="AD26" s="153"/>
      <c r="AE26" s="153"/>
      <c r="AF26" s="153"/>
      <c r="AG26" s="153" t="s">
        <v>143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>
      <c r="A27" s="176">
        <v>8</v>
      </c>
      <c r="B27" s="177" t="s">
        <v>169</v>
      </c>
      <c r="C27" s="193" t="s">
        <v>170</v>
      </c>
      <c r="D27" s="178" t="s">
        <v>158</v>
      </c>
      <c r="E27" s="179">
        <v>14.26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 t="s">
        <v>150</v>
      </c>
      <c r="S27" s="181" t="s">
        <v>137</v>
      </c>
      <c r="T27" s="182" t="s">
        <v>137</v>
      </c>
      <c r="U27" s="164">
        <v>5.8000000000000003E-2</v>
      </c>
      <c r="V27" s="164">
        <f>ROUND(E27*U27,2)</f>
        <v>0.83</v>
      </c>
      <c r="W27" s="164"/>
      <c r="X27" s="164" t="s">
        <v>138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139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261" t="s">
        <v>167</v>
      </c>
      <c r="D28" s="262"/>
      <c r="E28" s="262"/>
      <c r="F28" s="262"/>
      <c r="G28" s="262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141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76">
        <v>9</v>
      </c>
      <c r="B29" s="177" t="s">
        <v>171</v>
      </c>
      <c r="C29" s="193" t="s">
        <v>172</v>
      </c>
      <c r="D29" s="178" t="s">
        <v>158</v>
      </c>
      <c r="E29" s="179">
        <v>28.995560000000001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 t="s">
        <v>150</v>
      </c>
      <c r="S29" s="181" t="s">
        <v>137</v>
      </c>
      <c r="T29" s="182" t="s">
        <v>137</v>
      </c>
      <c r="U29" s="164">
        <v>0.37</v>
      </c>
      <c r="V29" s="164">
        <f>ROUND(E29*U29,2)</f>
        <v>10.73</v>
      </c>
      <c r="W29" s="164"/>
      <c r="X29" s="164" t="s">
        <v>138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139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>
      <c r="A30" s="160"/>
      <c r="B30" s="161"/>
      <c r="C30" s="261" t="s">
        <v>173</v>
      </c>
      <c r="D30" s="262"/>
      <c r="E30" s="262"/>
      <c r="F30" s="262"/>
      <c r="G30" s="262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53"/>
      <c r="Z30" s="153"/>
      <c r="AA30" s="153"/>
      <c r="AB30" s="153"/>
      <c r="AC30" s="153"/>
      <c r="AD30" s="153"/>
      <c r="AE30" s="153"/>
      <c r="AF30" s="153"/>
      <c r="AG30" s="153" t="s">
        <v>141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83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194" t="s">
        <v>174</v>
      </c>
      <c r="D31" s="166"/>
      <c r="E31" s="167">
        <v>3.2549999999999999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4" t="s">
        <v>175</v>
      </c>
      <c r="D32" s="166"/>
      <c r="E32" s="167">
        <v>0.92400000000000004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3"/>
      <c r="Z32" s="153"/>
      <c r="AA32" s="153"/>
      <c r="AB32" s="153"/>
      <c r="AC32" s="153"/>
      <c r="AD32" s="153"/>
      <c r="AE32" s="153"/>
      <c r="AF32" s="153"/>
      <c r="AG32" s="153" t="s">
        <v>143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4" t="s">
        <v>176</v>
      </c>
      <c r="D33" s="166"/>
      <c r="E33" s="167">
        <v>2.04752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4" t="s">
        <v>177</v>
      </c>
      <c r="D34" s="166"/>
      <c r="E34" s="167">
        <v>1.17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53"/>
      <c r="Z34" s="153"/>
      <c r="AA34" s="153"/>
      <c r="AB34" s="153"/>
      <c r="AC34" s="153"/>
      <c r="AD34" s="153"/>
      <c r="AE34" s="153"/>
      <c r="AF34" s="153"/>
      <c r="AG34" s="153" t="s">
        <v>143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4" t="s">
        <v>178</v>
      </c>
      <c r="D35" s="166"/>
      <c r="E35" s="167">
        <v>14.7456</v>
      </c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53"/>
      <c r="Z35" s="153"/>
      <c r="AA35" s="153"/>
      <c r="AB35" s="153"/>
      <c r="AC35" s="153"/>
      <c r="AD35" s="153"/>
      <c r="AE35" s="153"/>
      <c r="AF35" s="153"/>
      <c r="AG35" s="153" t="s">
        <v>143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4" t="s">
        <v>179</v>
      </c>
      <c r="D36" s="166"/>
      <c r="E36" s="167">
        <v>3.1784400000000002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3"/>
      <c r="Z36" s="153"/>
      <c r="AA36" s="153"/>
      <c r="AB36" s="153"/>
      <c r="AC36" s="153"/>
      <c r="AD36" s="153"/>
      <c r="AE36" s="153"/>
      <c r="AF36" s="153"/>
      <c r="AG36" s="153" t="s">
        <v>143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4" t="s">
        <v>180</v>
      </c>
      <c r="D37" s="166"/>
      <c r="E37" s="167">
        <v>1.92</v>
      </c>
      <c r="F37" s="164"/>
      <c r="G37" s="16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53"/>
      <c r="Z37" s="153"/>
      <c r="AA37" s="153"/>
      <c r="AB37" s="153"/>
      <c r="AC37" s="153"/>
      <c r="AD37" s="153"/>
      <c r="AE37" s="153"/>
      <c r="AF37" s="153"/>
      <c r="AG37" s="153" t="s">
        <v>143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4" t="s">
        <v>181</v>
      </c>
      <c r="D38" s="166"/>
      <c r="E38" s="167">
        <v>1.7549999999999999</v>
      </c>
      <c r="F38" s="164"/>
      <c r="G38" s="164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53"/>
      <c r="Z38" s="153"/>
      <c r="AA38" s="153"/>
      <c r="AB38" s="153"/>
      <c r="AC38" s="153"/>
      <c r="AD38" s="153"/>
      <c r="AE38" s="153"/>
      <c r="AF38" s="153"/>
      <c r="AG38" s="153" t="s">
        <v>143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6">
        <v>10</v>
      </c>
      <c r="B39" s="177" t="s">
        <v>182</v>
      </c>
      <c r="C39" s="193" t="s">
        <v>183</v>
      </c>
      <c r="D39" s="178" t="s">
        <v>158</v>
      </c>
      <c r="E39" s="179">
        <v>28.995560000000001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150</v>
      </c>
      <c r="S39" s="181" t="s">
        <v>137</v>
      </c>
      <c r="T39" s="182" t="s">
        <v>137</v>
      </c>
      <c r="U39" s="164">
        <v>0.38979999999999998</v>
      </c>
      <c r="V39" s="164">
        <f>ROUND(E39*U39,2)</f>
        <v>11.3</v>
      </c>
      <c r="W39" s="164"/>
      <c r="X39" s="164" t="s">
        <v>138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139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>
      <c r="A40" s="160"/>
      <c r="B40" s="161"/>
      <c r="C40" s="261" t="s">
        <v>173</v>
      </c>
      <c r="D40" s="262"/>
      <c r="E40" s="262"/>
      <c r="F40" s="262"/>
      <c r="G40" s="262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53"/>
      <c r="Z40" s="153"/>
      <c r="AA40" s="153"/>
      <c r="AB40" s="153"/>
      <c r="AC40" s="153"/>
      <c r="AD40" s="153"/>
      <c r="AE40" s="153"/>
      <c r="AF40" s="153"/>
      <c r="AG40" s="153" t="s">
        <v>141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83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53"/>
      <c r="BC40" s="153"/>
      <c r="BD40" s="153"/>
      <c r="BE40" s="153"/>
      <c r="BF40" s="153"/>
      <c r="BG40" s="153"/>
      <c r="BH40" s="153"/>
    </row>
    <row r="41" spans="1:60" outlineLevel="1">
      <c r="A41" s="176">
        <v>11</v>
      </c>
      <c r="B41" s="177" t="s">
        <v>184</v>
      </c>
      <c r="C41" s="193" t="s">
        <v>185</v>
      </c>
      <c r="D41" s="178" t="s">
        <v>158</v>
      </c>
      <c r="E41" s="179">
        <v>42.808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 t="s">
        <v>150</v>
      </c>
      <c r="S41" s="181" t="s">
        <v>137</v>
      </c>
      <c r="T41" s="182" t="s">
        <v>137</v>
      </c>
      <c r="U41" s="164">
        <v>0.2</v>
      </c>
      <c r="V41" s="164">
        <f>ROUND(E41*U41,2)</f>
        <v>8.56</v>
      </c>
      <c r="W41" s="164"/>
      <c r="X41" s="164" t="s">
        <v>138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139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1">
      <c r="A42" s="160"/>
      <c r="B42" s="161"/>
      <c r="C42" s="261" t="s">
        <v>186</v>
      </c>
      <c r="D42" s="262"/>
      <c r="E42" s="262"/>
      <c r="F42" s="262"/>
      <c r="G42" s="262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141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83" t="str">
        <f>C42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4" t="s">
        <v>187</v>
      </c>
      <c r="D43" s="166"/>
      <c r="E43" s="167">
        <v>1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53"/>
      <c r="Z43" s="153"/>
      <c r="AA43" s="153"/>
      <c r="AB43" s="153"/>
      <c r="AC43" s="153"/>
      <c r="AD43" s="153"/>
      <c r="AE43" s="153"/>
      <c r="AF43" s="153"/>
      <c r="AG43" s="153" t="s">
        <v>143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4" t="s">
        <v>188</v>
      </c>
      <c r="D44" s="166"/>
      <c r="E44" s="167">
        <v>1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53"/>
      <c r="Z44" s="153"/>
      <c r="AA44" s="153"/>
      <c r="AB44" s="153"/>
      <c r="AC44" s="153"/>
      <c r="AD44" s="153"/>
      <c r="AE44" s="153"/>
      <c r="AF44" s="153"/>
      <c r="AG44" s="153" t="s">
        <v>143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60"/>
      <c r="B45" s="161"/>
      <c r="C45" s="194" t="s">
        <v>189</v>
      </c>
      <c r="D45" s="166"/>
      <c r="E45" s="167">
        <v>1</v>
      </c>
      <c r="F45" s="164"/>
      <c r="G45" s="164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53"/>
      <c r="Z45" s="153"/>
      <c r="AA45" s="153"/>
      <c r="AB45" s="153"/>
      <c r="AC45" s="153"/>
      <c r="AD45" s="153"/>
      <c r="AE45" s="153"/>
      <c r="AF45" s="153"/>
      <c r="AG45" s="153" t="s">
        <v>143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194" t="s">
        <v>190</v>
      </c>
      <c r="D46" s="166"/>
      <c r="E46" s="167">
        <v>1</v>
      </c>
      <c r="F46" s="164"/>
      <c r="G46" s="16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53"/>
      <c r="Z46" s="153"/>
      <c r="AA46" s="153"/>
      <c r="AB46" s="153"/>
      <c r="AC46" s="153"/>
      <c r="AD46" s="153"/>
      <c r="AE46" s="153"/>
      <c r="AF46" s="153"/>
      <c r="AG46" s="153" t="s">
        <v>143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4" t="s">
        <v>191</v>
      </c>
      <c r="D47" s="166"/>
      <c r="E47" s="167">
        <v>10.52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53"/>
      <c r="Z47" s="153"/>
      <c r="AA47" s="153"/>
      <c r="AB47" s="153"/>
      <c r="AC47" s="153"/>
      <c r="AD47" s="153"/>
      <c r="AE47" s="153"/>
      <c r="AF47" s="153"/>
      <c r="AG47" s="153" t="s">
        <v>143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4" t="s">
        <v>192</v>
      </c>
      <c r="D48" s="166"/>
      <c r="E48" s="167">
        <v>28.288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6">
        <v>12</v>
      </c>
      <c r="B49" s="177" t="s">
        <v>193</v>
      </c>
      <c r="C49" s="193" t="s">
        <v>194</v>
      </c>
      <c r="D49" s="178" t="s">
        <v>158</v>
      </c>
      <c r="E49" s="179">
        <v>42.808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81" t="s">
        <v>150</v>
      </c>
      <c r="S49" s="181" t="s">
        <v>137</v>
      </c>
      <c r="T49" s="182" t="s">
        <v>137</v>
      </c>
      <c r="U49" s="164">
        <v>8.4000000000000005E-2</v>
      </c>
      <c r="V49" s="164">
        <f>ROUND(E49*U49,2)</f>
        <v>3.6</v>
      </c>
      <c r="W49" s="164"/>
      <c r="X49" s="164" t="s">
        <v>138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139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33.75" outlineLevel="1">
      <c r="A50" s="160"/>
      <c r="B50" s="161"/>
      <c r="C50" s="261" t="s">
        <v>186</v>
      </c>
      <c r="D50" s="262"/>
      <c r="E50" s="262"/>
      <c r="F50" s="262"/>
      <c r="G50" s="262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141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83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153"/>
      <c r="BC50" s="153"/>
      <c r="BD50" s="153"/>
      <c r="BE50" s="153"/>
      <c r="BF50" s="153"/>
      <c r="BG50" s="153"/>
      <c r="BH50" s="153"/>
    </row>
    <row r="51" spans="1:60" outlineLevel="1">
      <c r="A51" s="176">
        <v>13</v>
      </c>
      <c r="B51" s="177" t="s">
        <v>195</v>
      </c>
      <c r="C51" s="193" t="s">
        <v>196</v>
      </c>
      <c r="D51" s="178" t="s">
        <v>158</v>
      </c>
      <c r="E51" s="179">
        <v>54.725520000000003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81" t="s">
        <v>150</v>
      </c>
      <c r="S51" s="181" t="s">
        <v>137</v>
      </c>
      <c r="T51" s="182" t="s">
        <v>137</v>
      </c>
      <c r="U51" s="164">
        <v>1.0999999999999999E-2</v>
      </c>
      <c r="V51" s="164">
        <f>ROUND(E51*U51,2)</f>
        <v>0.6</v>
      </c>
      <c r="W51" s="164"/>
      <c r="X51" s="164" t="s">
        <v>138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139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261" t="s">
        <v>197</v>
      </c>
      <c r="D52" s="262"/>
      <c r="E52" s="262"/>
      <c r="F52" s="262"/>
      <c r="G52" s="262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53"/>
      <c r="Z52" s="153"/>
      <c r="AA52" s="153"/>
      <c r="AB52" s="153"/>
      <c r="AC52" s="153"/>
      <c r="AD52" s="153"/>
      <c r="AE52" s="153"/>
      <c r="AF52" s="153"/>
      <c r="AG52" s="153" t="s">
        <v>141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4" t="s">
        <v>198</v>
      </c>
      <c r="D53" s="166"/>
      <c r="E53" s="167">
        <v>54.725520000000003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>
      <c r="A54" s="176">
        <v>14</v>
      </c>
      <c r="B54" s="177" t="s">
        <v>199</v>
      </c>
      <c r="C54" s="193" t="s">
        <v>200</v>
      </c>
      <c r="D54" s="178" t="s">
        <v>158</v>
      </c>
      <c r="E54" s="179">
        <v>68.089320000000001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 t="s">
        <v>150</v>
      </c>
      <c r="S54" s="181" t="s">
        <v>137</v>
      </c>
      <c r="T54" s="182" t="s">
        <v>137</v>
      </c>
      <c r="U54" s="164">
        <v>0.01</v>
      </c>
      <c r="V54" s="164">
        <f>ROUND(E54*U54,2)</f>
        <v>0.68</v>
      </c>
      <c r="W54" s="164"/>
      <c r="X54" s="164" t="s">
        <v>138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139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261" t="s">
        <v>197</v>
      </c>
      <c r="D55" s="262"/>
      <c r="E55" s="262"/>
      <c r="F55" s="262"/>
      <c r="G55" s="262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53"/>
      <c r="Z55" s="153"/>
      <c r="AA55" s="153"/>
      <c r="AB55" s="153"/>
      <c r="AC55" s="153"/>
      <c r="AD55" s="153"/>
      <c r="AE55" s="153"/>
      <c r="AF55" s="153"/>
      <c r="AG55" s="153" t="s">
        <v>141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4" t="s">
        <v>201</v>
      </c>
      <c r="D56" s="166"/>
      <c r="E56" s="167">
        <v>14.26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4" t="s">
        <v>202</v>
      </c>
      <c r="D57" s="166"/>
      <c r="E57" s="167">
        <v>46.4328</v>
      </c>
      <c r="F57" s="164"/>
      <c r="G57" s="164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53"/>
      <c r="Z57" s="153"/>
      <c r="AA57" s="153"/>
      <c r="AB57" s="153"/>
      <c r="AC57" s="153"/>
      <c r="AD57" s="153"/>
      <c r="AE57" s="153"/>
      <c r="AF57" s="153"/>
      <c r="AG57" s="153" t="s">
        <v>143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4" t="s">
        <v>203</v>
      </c>
      <c r="D58" s="166"/>
      <c r="E58" s="167">
        <v>7.3965199999999998</v>
      </c>
      <c r="F58" s="164"/>
      <c r="G58" s="164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3"/>
      <c r="Z58" s="153"/>
      <c r="AA58" s="153"/>
      <c r="AB58" s="153"/>
      <c r="AC58" s="153"/>
      <c r="AD58" s="153"/>
      <c r="AE58" s="153"/>
      <c r="AF58" s="153"/>
      <c r="AG58" s="153" t="s">
        <v>143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>
      <c r="A59" s="176">
        <v>15</v>
      </c>
      <c r="B59" s="177" t="s">
        <v>204</v>
      </c>
      <c r="C59" s="193" t="s">
        <v>205</v>
      </c>
      <c r="D59" s="178" t="s">
        <v>158</v>
      </c>
      <c r="E59" s="179">
        <v>1702.2329999999999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81" t="s">
        <v>150</v>
      </c>
      <c r="S59" s="181" t="s">
        <v>137</v>
      </c>
      <c r="T59" s="182" t="s">
        <v>137</v>
      </c>
      <c r="U59" s="164">
        <v>0</v>
      </c>
      <c r="V59" s="164">
        <f>ROUND(E59*U59,2)</f>
        <v>0</v>
      </c>
      <c r="W59" s="164"/>
      <c r="X59" s="164" t="s">
        <v>138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139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261" t="s">
        <v>197</v>
      </c>
      <c r="D60" s="262"/>
      <c r="E60" s="262"/>
      <c r="F60" s="262"/>
      <c r="G60" s="262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141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4" t="s">
        <v>206</v>
      </c>
      <c r="D61" s="166"/>
      <c r="E61" s="167">
        <v>1702.2329999999999</v>
      </c>
      <c r="F61" s="164"/>
      <c r="G61" s="164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53"/>
      <c r="Z61" s="153"/>
      <c r="AA61" s="153"/>
      <c r="AB61" s="153"/>
      <c r="AC61" s="153"/>
      <c r="AD61" s="153"/>
      <c r="AE61" s="153"/>
      <c r="AF61" s="153"/>
      <c r="AG61" s="153" t="s">
        <v>143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>
      <c r="A62" s="176">
        <v>16</v>
      </c>
      <c r="B62" s="177" t="s">
        <v>207</v>
      </c>
      <c r="C62" s="193" t="s">
        <v>208</v>
      </c>
      <c r="D62" s="178" t="s">
        <v>158</v>
      </c>
      <c r="E62" s="179">
        <v>27.362760000000002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81" t="s">
        <v>150</v>
      </c>
      <c r="S62" s="181" t="s">
        <v>137</v>
      </c>
      <c r="T62" s="182" t="s">
        <v>137</v>
      </c>
      <c r="U62" s="164">
        <v>0.65</v>
      </c>
      <c r="V62" s="164">
        <f>ROUND(E62*U62,2)</f>
        <v>17.79</v>
      </c>
      <c r="W62" s="164"/>
      <c r="X62" s="164" t="s">
        <v>138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139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4" t="s">
        <v>209</v>
      </c>
      <c r="D63" s="166"/>
      <c r="E63" s="167">
        <v>27.362760000000002</v>
      </c>
      <c r="F63" s="164"/>
      <c r="G63" s="164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3"/>
      <c r="Z63" s="153"/>
      <c r="AA63" s="153"/>
      <c r="AB63" s="153"/>
      <c r="AC63" s="153"/>
      <c r="AD63" s="153"/>
      <c r="AE63" s="153"/>
      <c r="AF63" s="153"/>
      <c r="AG63" s="153" t="s">
        <v>143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>
      <c r="A64" s="176">
        <v>17</v>
      </c>
      <c r="B64" s="177" t="s">
        <v>210</v>
      </c>
      <c r="C64" s="193" t="s">
        <v>211</v>
      </c>
      <c r="D64" s="178" t="s">
        <v>158</v>
      </c>
      <c r="E64" s="179">
        <v>27.362760000000002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 t="s">
        <v>150</v>
      </c>
      <c r="S64" s="181" t="s">
        <v>137</v>
      </c>
      <c r="T64" s="182" t="s">
        <v>137</v>
      </c>
      <c r="U64" s="164">
        <v>0.2</v>
      </c>
      <c r="V64" s="164">
        <f>ROUND(E64*U64,2)</f>
        <v>5.47</v>
      </c>
      <c r="W64" s="164"/>
      <c r="X64" s="164" t="s">
        <v>138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139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261" t="s">
        <v>212</v>
      </c>
      <c r="D65" s="262"/>
      <c r="E65" s="262"/>
      <c r="F65" s="262"/>
      <c r="G65" s="262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141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55" t="s">
        <v>213</v>
      </c>
      <c r="D66" s="256"/>
      <c r="E66" s="256"/>
      <c r="F66" s="256"/>
      <c r="G66" s="256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53"/>
      <c r="Z66" s="153"/>
      <c r="AA66" s="153"/>
      <c r="AB66" s="153"/>
      <c r="AC66" s="153"/>
      <c r="AD66" s="153"/>
      <c r="AE66" s="153"/>
      <c r="AF66" s="153"/>
      <c r="AG66" s="153" t="s">
        <v>214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4" t="s">
        <v>215</v>
      </c>
      <c r="D67" s="166"/>
      <c r="E67" s="167">
        <v>71.803560000000004</v>
      </c>
      <c r="F67" s="164"/>
      <c r="G67" s="164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4" t="s">
        <v>216</v>
      </c>
      <c r="D68" s="166"/>
      <c r="E68" s="167">
        <v>-15.407999999999999</v>
      </c>
      <c r="F68" s="164"/>
      <c r="G68" s="164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53"/>
      <c r="Z68" s="153"/>
      <c r="AA68" s="153"/>
      <c r="AB68" s="153"/>
      <c r="AC68" s="153"/>
      <c r="AD68" s="153"/>
      <c r="AE68" s="153"/>
      <c r="AF68" s="153"/>
      <c r="AG68" s="153" t="s">
        <v>143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194" t="s">
        <v>217</v>
      </c>
      <c r="D69" s="166"/>
      <c r="E69" s="167">
        <v>-29.032800000000002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143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76">
        <v>18</v>
      </c>
      <c r="B70" s="177" t="s">
        <v>218</v>
      </c>
      <c r="C70" s="193" t="s">
        <v>219</v>
      </c>
      <c r="D70" s="178" t="s">
        <v>158</v>
      </c>
      <c r="E70" s="179">
        <v>17.408000000000001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1.7</v>
      </c>
      <c r="O70" s="179">
        <f>ROUND(E70*N70,2)</f>
        <v>29.59</v>
      </c>
      <c r="P70" s="179">
        <v>0</v>
      </c>
      <c r="Q70" s="179">
        <f>ROUND(E70*P70,2)</f>
        <v>0</v>
      </c>
      <c r="R70" s="181" t="s">
        <v>150</v>
      </c>
      <c r="S70" s="181" t="s">
        <v>137</v>
      </c>
      <c r="T70" s="182" t="s">
        <v>137</v>
      </c>
      <c r="U70" s="164">
        <v>1.59</v>
      </c>
      <c r="V70" s="164">
        <f>ROUND(E70*U70,2)</f>
        <v>27.68</v>
      </c>
      <c r="W70" s="164"/>
      <c r="X70" s="164" t="s">
        <v>138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139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>
      <c r="A71" s="160"/>
      <c r="B71" s="161"/>
      <c r="C71" s="261" t="s">
        <v>220</v>
      </c>
      <c r="D71" s="262"/>
      <c r="E71" s="262"/>
      <c r="F71" s="262"/>
      <c r="G71" s="262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53"/>
      <c r="Z71" s="153"/>
      <c r="AA71" s="153"/>
      <c r="AB71" s="153"/>
      <c r="AC71" s="153"/>
      <c r="AD71" s="153"/>
      <c r="AE71" s="153"/>
      <c r="AF71" s="153"/>
      <c r="AG71" s="153" t="s">
        <v>141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83" t="str">
        <f>C71</f>
        <v>sypaninou z vhodných hornin tř. 1 - 4 nebo materiálem připraveným podél výkopu ve vzdálenosti do 3 m od jeho kraje, pro jakoukoliv hloubku výkopu a jakoukoliv míru zhutnění,</v>
      </c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194" t="s">
        <v>221</v>
      </c>
      <c r="D72" s="166"/>
      <c r="E72" s="167">
        <v>3.12</v>
      </c>
      <c r="F72" s="164"/>
      <c r="G72" s="16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4" t="s">
        <v>222</v>
      </c>
      <c r="D73" s="166"/>
      <c r="E73" s="167">
        <v>0.52800000000000002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53"/>
      <c r="Z73" s="153"/>
      <c r="AA73" s="153"/>
      <c r="AB73" s="153"/>
      <c r="AC73" s="153"/>
      <c r="AD73" s="153"/>
      <c r="AE73" s="153"/>
      <c r="AF73" s="153"/>
      <c r="AG73" s="153" t="s">
        <v>143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4" t="s">
        <v>223</v>
      </c>
      <c r="D74" s="166"/>
      <c r="E74" s="167">
        <v>1.2864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53"/>
      <c r="Z74" s="153"/>
      <c r="AA74" s="153"/>
      <c r="AB74" s="153"/>
      <c r="AC74" s="153"/>
      <c r="AD74" s="153"/>
      <c r="AE74" s="153"/>
      <c r="AF74" s="153"/>
      <c r="AG74" s="153" t="s">
        <v>143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4" t="s">
        <v>224</v>
      </c>
      <c r="D75" s="166"/>
      <c r="E75" s="167">
        <v>0.72</v>
      </c>
      <c r="F75" s="164"/>
      <c r="G75" s="164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53"/>
      <c r="Z75" s="153"/>
      <c r="AA75" s="153"/>
      <c r="AB75" s="153"/>
      <c r="AC75" s="153"/>
      <c r="AD75" s="153"/>
      <c r="AE75" s="153"/>
      <c r="AF75" s="153"/>
      <c r="AG75" s="153" t="s">
        <v>143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4" t="s">
        <v>225</v>
      </c>
      <c r="D76" s="166"/>
      <c r="E76" s="167">
        <v>6.1440000000000001</v>
      </c>
      <c r="F76" s="164"/>
      <c r="G76" s="164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53"/>
      <c r="Z76" s="153"/>
      <c r="AA76" s="153"/>
      <c r="AB76" s="153"/>
      <c r="AC76" s="153"/>
      <c r="AD76" s="153"/>
      <c r="AE76" s="153"/>
      <c r="AF76" s="153"/>
      <c r="AG76" s="153" t="s">
        <v>143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4" t="s">
        <v>226</v>
      </c>
      <c r="D77" s="166"/>
      <c r="E77" s="167">
        <v>1.5696000000000001</v>
      </c>
      <c r="F77" s="164"/>
      <c r="G77" s="164"/>
      <c r="H77" s="164"/>
      <c r="I77" s="164"/>
      <c r="J77" s="164"/>
      <c r="K77" s="164"/>
      <c r="L77" s="164"/>
      <c r="M77" s="164"/>
      <c r="N77" s="163"/>
      <c r="O77" s="163"/>
      <c r="P77" s="163"/>
      <c r="Q77" s="163"/>
      <c r="R77" s="164"/>
      <c r="S77" s="164"/>
      <c r="T77" s="164"/>
      <c r="U77" s="164"/>
      <c r="V77" s="164"/>
      <c r="W77" s="164"/>
      <c r="X77" s="164"/>
      <c r="Y77" s="153"/>
      <c r="Z77" s="153"/>
      <c r="AA77" s="153"/>
      <c r="AB77" s="153"/>
      <c r="AC77" s="153"/>
      <c r="AD77" s="153"/>
      <c r="AE77" s="153"/>
      <c r="AF77" s="153"/>
      <c r="AG77" s="153" t="s">
        <v>143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4" t="s">
        <v>227</v>
      </c>
      <c r="D78" s="166"/>
      <c r="E78" s="167">
        <v>0.96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143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4" t="s">
        <v>228</v>
      </c>
      <c r="D79" s="166"/>
      <c r="E79" s="167">
        <v>1.08</v>
      </c>
      <c r="F79" s="164"/>
      <c r="G79" s="164"/>
      <c r="H79" s="164"/>
      <c r="I79" s="164"/>
      <c r="J79" s="164"/>
      <c r="K79" s="164"/>
      <c r="L79" s="164"/>
      <c r="M79" s="164"/>
      <c r="N79" s="163"/>
      <c r="O79" s="163"/>
      <c r="P79" s="163"/>
      <c r="Q79" s="163"/>
      <c r="R79" s="164"/>
      <c r="S79" s="164"/>
      <c r="T79" s="164"/>
      <c r="U79" s="164"/>
      <c r="V79" s="164"/>
      <c r="W79" s="164"/>
      <c r="X79" s="164"/>
      <c r="Y79" s="153"/>
      <c r="Z79" s="153"/>
      <c r="AA79" s="153"/>
      <c r="AB79" s="153"/>
      <c r="AC79" s="153"/>
      <c r="AD79" s="153"/>
      <c r="AE79" s="153"/>
      <c r="AF79" s="153"/>
      <c r="AG79" s="153" t="s">
        <v>143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194" t="s">
        <v>229</v>
      </c>
      <c r="D80" s="166"/>
      <c r="E80" s="167">
        <v>2</v>
      </c>
      <c r="F80" s="164"/>
      <c r="G80" s="164"/>
      <c r="H80" s="164"/>
      <c r="I80" s="164"/>
      <c r="J80" s="164"/>
      <c r="K80" s="164"/>
      <c r="L80" s="164"/>
      <c r="M80" s="164"/>
      <c r="N80" s="163"/>
      <c r="O80" s="163"/>
      <c r="P80" s="163"/>
      <c r="Q80" s="163"/>
      <c r="R80" s="164"/>
      <c r="S80" s="164"/>
      <c r="T80" s="164"/>
      <c r="U80" s="164"/>
      <c r="V80" s="164"/>
      <c r="W80" s="164"/>
      <c r="X80" s="164"/>
      <c r="Y80" s="153"/>
      <c r="Z80" s="153"/>
      <c r="AA80" s="153"/>
      <c r="AB80" s="153"/>
      <c r="AC80" s="153"/>
      <c r="AD80" s="153"/>
      <c r="AE80" s="153"/>
      <c r="AF80" s="153"/>
      <c r="AG80" s="153" t="s">
        <v>143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76">
        <v>19</v>
      </c>
      <c r="B81" s="177" t="s">
        <v>230</v>
      </c>
      <c r="C81" s="193" t="s">
        <v>231</v>
      </c>
      <c r="D81" s="178" t="s">
        <v>135</v>
      </c>
      <c r="E81" s="179">
        <v>69.400000000000006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 t="s">
        <v>150</v>
      </c>
      <c r="S81" s="181" t="s">
        <v>137</v>
      </c>
      <c r="T81" s="182" t="s">
        <v>137</v>
      </c>
      <c r="U81" s="164">
        <v>0.02</v>
      </c>
      <c r="V81" s="164">
        <f>ROUND(E81*U81,2)</f>
        <v>1.39</v>
      </c>
      <c r="W81" s="164"/>
      <c r="X81" s="164" t="s">
        <v>138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139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261" t="s">
        <v>232</v>
      </c>
      <c r="D82" s="262"/>
      <c r="E82" s="262"/>
      <c r="F82" s="262"/>
      <c r="G82" s="262"/>
      <c r="H82" s="164"/>
      <c r="I82" s="164"/>
      <c r="J82" s="164"/>
      <c r="K82" s="164"/>
      <c r="L82" s="164"/>
      <c r="M82" s="164"/>
      <c r="N82" s="163"/>
      <c r="O82" s="163"/>
      <c r="P82" s="163"/>
      <c r="Q82" s="163"/>
      <c r="R82" s="164"/>
      <c r="S82" s="164"/>
      <c r="T82" s="164"/>
      <c r="U82" s="164"/>
      <c r="V82" s="164"/>
      <c r="W82" s="164"/>
      <c r="X82" s="164"/>
      <c r="Y82" s="153"/>
      <c r="Z82" s="153"/>
      <c r="AA82" s="153"/>
      <c r="AB82" s="153"/>
      <c r="AC82" s="153"/>
      <c r="AD82" s="153"/>
      <c r="AE82" s="153"/>
      <c r="AF82" s="153"/>
      <c r="AG82" s="153" t="s">
        <v>141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194" t="s">
        <v>233</v>
      </c>
      <c r="D83" s="166"/>
      <c r="E83" s="167">
        <v>7.8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53"/>
      <c r="Z83" s="153"/>
      <c r="AA83" s="153"/>
      <c r="AB83" s="153"/>
      <c r="AC83" s="153"/>
      <c r="AD83" s="153"/>
      <c r="AE83" s="153"/>
      <c r="AF83" s="153"/>
      <c r="AG83" s="153" t="s">
        <v>143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194" t="s">
        <v>234</v>
      </c>
      <c r="D84" s="166"/>
      <c r="E84" s="167">
        <v>1.32</v>
      </c>
      <c r="F84" s="164"/>
      <c r="G84" s="164"/>
      <c r="H84" s="164"/>
      <c r="I84" s="164"/>
      <c r="J84" s="164"/>
      <c r="K84" s="164"/>
      <c r="L84" s="164"/>
      <c r="M84" s="164"/>
      <c r="N84" s="163"/>
      <c r="O84" s="163"/>
      <c r="P84" s="163"/>
      <c r="Q84" s="163"/>
      <c r="R84" s="164"/>
      <c r="S84" s="164"/>
      <c r="T84" s="164"/>
      <c r="U84" s="164"/>
      <c r="V84" s="164"/>
      <c r="W84" s="164"/>
      <c r="X84" s="164"/>
      <c r="Y84" s="153"/>
      <c r="Z84" s="153"/>
      <c r="AA84" s="153"/>
      <c r="AB84" s="153"/>
      <c r="AC84" s="153"/>
      <c r="AD84" s="153"/>
      <c r="AE84" s="153"/>
      <c r="AF84" s="153"/>
      <c r="AG84" s="153" t="s">
        <v>143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4" t="s">
        <v>235</v>
      </c>
      <c r="D85" s="166"/>
      <c r="E85" s="167">
        <v>3.2160000000000002</v>
      </c>
      <c r="F85" s="164"/>
      <c r="G85" s="164"/>
      <c r="H85" s="164"/>
      <c r="I85" s="164"/>
      <c r="J85" s="164"/>
      <c r="K85" s="164"/>
      <c r="L85" s="164"/>
      <c r="M85" s="164"/>
      <c r="N85" s="163"/>
      <c r="O85" s="163"/>
      <c r="P85" s="163"/>
      <c r="Q85" s="163"/>
      <c r="R85" s="164"/>
      <c r="S85" s="164"/>
      <c r="T85" s="164"/>
      <c r="U85" s="164"/>
      <c r="V85" s="164"/>
      <c r="W85" s="164"/>
      <c r="X85" s="164"/>
      <c r="Y85" s="153"/>
      <c r="Z85" s="153"/>
      <c r="AA85" s="153"/>
      <c r="AB85" s="153"/>
      <c r="AC85" s="153"/>
      <c r="AD85" s="153"/>
      <c r="AE85" s="153"/>
      <c r="AF85" s="153"/>
      <c r="AG85" s="153" t="s">
        <v>143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4" t="s">
        <v>236</v>
      </c>
      <c r="D86" s="166"/>
      <c r="E86" s="167">
        <v>1.8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53"/>
      <c r="Z86" s="153"/>
      <c r="AA86" s="153"/>
      <c r="AB86" s="153"/>
      <c r="AC86" s="153"/>
      <c r="AD86" s="153"/>
      <c r="AE86" s="153"/>
      <c r="AF86" s="153"/>
      <c r="AG86" s="153" t="s">
        <v>143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194" t="s">
        <v>237</v>
      </c>
      <c r="D87" s="166"/>
      <c r="E87" s="167">
        <v>15.36</v>
      </c>
      <c r="F87" s="164"/>
      <c r="G87" s="164"/>
      <c r="H87" s="164"/>
      <c r="I87" s="164"/>
      <c r="J87" s="164"/>
      <c r="K87" s="164"/>
      <c r="L87" s="164"/>
      <c r="M87" s="164"/>
      <c r="N87" s="163"/>
      <c r="O87" s="163"/>
      <c r="P87" s="163"/>
      <c r="Q87" s="163"/>
      <c r="R87" s="164"/>
      <c r="S87" s="164"/>
      <c r="T87" s="164"/>
      <c r="U87" s="164"/>
      <c r="V87" s="164"/>
      <c r="W87" s="164"/>
      <c r="X87" s="164"/>
      <c r="Y87" s="153"/>
      <c r="Z87" s="153"/>
      <c r="AA87" s="153"/>
      <c r="AB87" s="153"/>
      <c r="AC87" s="153"/>
      <c r="AD87" s="153"/>
      <c r="AE87" s="153"/>
      <c r="AF87" s="153"/>
      <c r="AG87" s="153" t="s">
        <v>143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4" t="s">
        <v>238</v>
      </c>
      <c r="D88" s="166"/>
      <c r="E88" s="167">
        <v>3.9239999999999999</v>
      </c>
      <c r="F88" s="164"/>
      <c r="G88" s="164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53"/>
      <c r="Z88" s="153"/>
      <c r="AA88" s="153"/>
      <c r="AB88" s="153"/>
      <c r="AC88" s="153"/>
      <c r="AD88" s="153"/>
      <c r="AE88" s="153"/>
      <c r="AF88" s="153"/>
      <c r="AG88" s="153" t="s">
        <v>143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194" t="s">
        <v>239</v>
      </c>
      <c r="D89" s="166"/>
      <c r="E89" s="167">
        <v>2.4</v>
      </c>
      <c r="F89" s="164"/>
      <c r="G89" s="164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53"/>
      <c r="Z89" s="153"/>
      <c r="AA89" s="153"/>
      <c r="AB89" s="153"/>
      <c r="AC89" s="153"/>
      <c r="AD89" s="153"/>
      <c r="AE89" s="153"/>
      <c r="AF89" s="153"/>
      <c r="AG89" s="153" t="s">
        <v>143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4" t="s">
        <v>240</v>
      </c>
      <c r="D90" s="166"/>
      <c r="E90" s="167">
        <v>2.7</v>
      </c>
      <c r="F90" s="164"/>
      <c r="G90" s="164"/>
      <c r="H90" s="164"/>
      <c r="I90" s="164"/>
      <c r="J90" s="164"/>
      <c r="K90" s="164"/>
      <c r="L90" s="164"/>
      <c r="M90" s="164"/>
      <c r="N90" s="163"/>
      <c r="O90" s="163"/>
      <c r="P90" s="163"/>
      <c r="Q90" s="163"/>
      <c r="R90" s="164"/>
      <c r="S90" s="164"/>
      <c r="T90" s="164"/>
      <c r="U90" s="164"/>
      <c r="V90" s="164"/>
      <c r="W90" s="164"/>
      <c r="X90" s="164"/>
      <c r="Y90" s="153"/>
      <c r="Z90" s="153"/>
      <c r="AA90" s="153"/>
      <c r="AB90" s="153"/>
      <c r="AC90" s="153"/>
      <c r="AD90" s="153"/>
      <c r="AE90" s="153"/>
      <c r="AF90" s="153"/>
      <c r="AG90" s="153" t="s">
        <v>143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4" t="s">
        <v>241</v>
      </c>
      <c r="D91" s="166"/>
      <c r="E91" s="167">
        <v>1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53"/>
      <c r="Z91" s="153"/>
      <c r="AA91" s="153"/>
      <c r="AB91" s="153"/>
      <c r="AC91" s="153"/>
      <c r="AD91" s="153"/>
      <c r="AE91" s="153"/>
      <c r="AF91" s="153"/>
      <c r="AG91" s="153" t="s">
        <v>143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194" t="s">
        <v>242</v>
      </c>
      <c r="D92" s="166"/>
      <c r="E92" s="167">
        <v>1</v>
      </c>
      <c r="F92" s="164"/>
      <c r="G92" s="164"/>
      <c r="H92" s="164"/>
      <c r="I92" s="164"/>
      <c r="J92" s="164"/>
      <c r="K92" s="164"/>
      <c r="L92" s="164"/>
      <c r="M92" s="164"/>
      <c r="N92" s="163"/>
      <c r="O92" s="163"/>
      <c r="P92" s="163"/>
      <c r="Q92" s="163"/>
      <c r="R92" s="164"/>
      <c r="S92" s="164"/>
      <c r="T92" s="164"/>
      <c r="U92" s="164"/>
      <c r="V92" s="164"/>
      <c r="W92" s="164"/>
      <c r="X92" s="164"/>
      <c r="Y92" s="153"/>
      <c r="Z92" s="153"/>
      <c r="AA92" s="153"/>
      <c r="AB92" s="153"/>
      <c r="AC92" s="153"/>
      <c r="AD92" s="153"/>
      <c r="AE92" s="153"/>
      <c r="AF92" s="153"/>
      <c r="AG92" s="153" t="s">
        <v>143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4" t="s">
        <v>243</v>
      </c>
      <c r="D93" s="166"/>
      <c r="E93" s="167">
        <v>1</v>
      </c>
      <c r="F93" s="164"/>
      <c r="G93" s="164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53"/>
      <c r="Z93" s="153"/>
      <c r="AA93" s="153"/>
      <c r="AB93" s="153"/>
      <c r="AC93" s="153"/>
      <c r="AD93" s="153"/>
      <c r="AE93" s="153"/>
      <c r="AF93" s="153"/>
      <c r="AG93" s="153" t="s">
        <v>143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4" t="s">
        <v>244</v>
      </c>
      <c r="D94" s="166"/>
      <c r="E94" s="167">
        <v>1</v>
      </c>
      <c r="F94" s="164"/>
      <c r="G94" s="164"/>
      <c r="H94" s="164"/>
      <c r="I94" s="164"/>
      <c r="J94" s="164"/>
      <c r="K94" s="164"/>
      <c r="L94" s="164"/>
      <c r="M94" s="164"/>
      <c r="N94" s="163"/>
      <c r="O94" s="163"/>
      <c r="P94" s="163"/>
      <c r="Q94" s="163"/>
      <c r="R94" s="164"/>
      <c r="S94" s="164"/>
      <c r="T94" s="164"/>
      <c r="U94" s="164"/>
      <c r="V94" s="164"/>
      <c r="W94" s="164"/>
      <c r="X94" s="164"/>
      <c r="Y94" s="153"/>
      <c r="Z94" s="153"/>
      <c r="AA94" s="153"/>
      <c r="AB94" s="153"/>
      <c r="AC94" s="153"/>
      <c r="AD94" s="153"/>
      <c r="AE94" s="153"/>
      <c r="AF94" s="153"/>
      <c r="AG94" s="153" t="s">
        <v>143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194" t="s">
        <v>245</v>
      </c>
      <c r="D95" s="166"/>
      <c r="E95" s="167">
        <v>9.1999999999999993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53"/>
      <c r="Z95" s="153"/>
      <c r="AA95" s="153"/>
      <c r="AB95" s="153"/>
      <c r="AC95" s="153"/>
      <c r="AD95" s="153"/>
      <c r="AE95" s="153"/>
      <c r="AF95" s="153"/>
      <c r="AG95" s="153" t="s">
        <v>143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194" t="s">
        <v>246</v>
      </c>
      <c r="D96" s="166"/>
      <c r="E96" s="167">
        <v>17.68</v>
      </c>
      <c r="F96" s="164"/>
      <c r="G96" s="164"/>
      <c r="H96" s="164"/>
      <c r="I96" s="164"/>
      <c r="J96" s="164"/>
      <c r="K96" s="164"/>
      <c r="L96" s="164"/>
      <c r="M96" s="164"/>
      <c r="N96" s="163"/>
      <c r="O96" s="163"/>
      <c r="P96" s="163"/>
      <c r="Q96" s="163"/>
      <c r="R96" s="164"/>
      <c r="S96" s="164"/>
      <c r="T96" s="164"/>
      <c r="U96" s="164"/>
      <c r="V96" s="164"/>
      <c r="W96" s="164"/>
      <c r="X96" s="164"/>
      <c r="Y96" s="153"/>
      <c r="Z96" s="153"/>
      <c r="AA96" s="153"/>
      <c r="AB96" s="153"/>
      <c r="AC96" s="153"/>
      <c r="AD96" s="153"/>
      <c r="AE96" s="153"/>
      <c r="AF96" s="153"/>
      <c r="AG96" s="153" t="s">
        <v>143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84">
        <v>20</v>
      </c>
      <c r="B97" s="185" t="s">
        <v>247</v>
      </c>
      <c r="C97" s="195" t="s">
        <v>248</v>
      </c>
      <c r="D97" s="186" t="s">
        <v>158</v>
      </c>
      <c r="E97" s="187">
        <v>68.089320000000001</v>
      </c>
      <c r="F97" s="188"/>
      <c r="G97" s="189">
        <f>ROUND(E97*F97,2)</f>
        <v>0</v>
      </c>
      <c r="H97" s="188"/>
      <c r="I97" s="189">
        <f>ROUND(E97*H97,2)</f>
        <v>0</v>
      </c>
      <c r="J97" s="188"/>
      <c r="K97" s="189">
        <f>ROUND(E97*J97,2)</f>
        <v>0</v>
      </c>
      <c r="L97" s="189">
        <v>21</v>
      </c>
      <c r="M97" s="189">
        <f>G97*(1+L97/100)</f>
        <v>0</v>
      </c>
      <c r="N97" s="187">
        <v>0</v>
      </c>
      <c r="O97" s="187">
        <f>ROUND(E97*N97,2)</f>
        <v>0</v>
      </c>
      <c r="P97" s="187">
        <v>0</v>
      </c>
      <c r="Q97" s="187">
        <f>ROUND(E97*P97,2)</f>
        <v>0</v>
      </c>
      <c r="R97" s="189" t="s">
        <v>150</v>
      </c>
      <c r="S97" s="189" t="s">
        <v>137</v>
      </c>
      <c r="T97" s="190" t="s">
        <v>137</v>
      </c>
      <c r="U97" s="164">
        <v>0</v>
      </c>
      <c r="V97" s="164">
        <f>ROUND(E97*U97,2)</f>
        <v>0</v>
      </c>
      <c r="W97" s="164"/>
      <c r="X97" s="164" t="s">
        <v>138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139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76">
        <v>21</v>
      </c>
      <c r="B98" s="177" t="s">
        <v>249</v>
      </c>
      <c r="C98" s="193" t="s">
        <v>250</v>
      </c>
      <c r="D98" s="178" t="s">
        <v>251</v>
      </c>
      <c r="E98" s="179">
        <v>14.79304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1</v>
      </c>
      <c r="O98" s="179">
        <f>ROUND(E98*N98,2)</f>
        <v>14.79</v>
      </c>
      <c r="P98" s="179">
        <v>0</v>
      </c>
      <c r="Q98" s="179">
        <f>ROUND(E98*P98,2)</f>
        <v>0</v>
      </c>
      <c r="R98" s="181" t="s">
        <v>252</v>
      </c>
      <c r="S98" s="181" t="s">
        <v>137</v>
      </c>
      <c r="T98" s="182" t="s">
        <v>137</v>
      </c>
      <c r="U98" s="164">
        <v>0</v>
      </c>
      <c r="V98" s="164">
        <f>ROUND(E98*U98,2)</f>
        <v>0</v>
      </c>
      <c r="W98" s="164"/>
      <c r="X98" s="164" t="s">
        <v>253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254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194" t="s">
        <v>255</v>
      </c>
      <c r="D99" s="166"/>
      <c r="E99" s="167">
        <v>6.51</v>
      </c>
      <c r="F99" s="164"/>
      <c r="G99" s="164"/>
      <c r="H99" s="164"/>
      <c r="I99" s="164"/>
      <c r="J99" s="164"/>
      <c r="K99" s="164"/>
      <c r="L99" s="164"/>
      <c r="M99" s="164"/>
      <c r="N99" s="163"/>
      <c r="O99" s="163"/>
      <c r="P99" s="163"/>
      <c r="Q99" s="163"/>
      <c r="R99" s="164"/>
      <c r="S99" s="164"/>
      <c r="T99" s="164"/>
      <c r="U99" s="164"/>
      <c r="V99" s="164"/>
      <c r="W99" s="164"/>
      <c r="X99" s="164"/>
      <c r="Y99" s="153"/>
      <c r="Z99" s="153"/>
      <c r="AA99" s="153"/>
      <c r="AB99" s="153"/>
      <c r="AC99" s="153"/>
      <c r="AD99" s="153"/>
      <c r="AE99" s="153"/>
      <c r="AF99" s="153"/>
      <c r="AG99" s="153" t="s">
        <v>143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194" t="s">
        <v>256</v>
      </c>
      <c r="D100" s="166"/>
      <c r="E100" s="167">
        <v>1.8480000000000001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4" t="s">
        <v>257</v>
      </c>
      <c r="D101" s="166"/>
      <c r="E101" s="167">
        <v>4.09504</v>
      </c>
      <c r="F101" s="164"/>
      <c r="G101" s="164"/>
      <c r="H101" s="164"/>
      <c r="I101" s="164"/>
      <c r="J101" s="164"/>
      <c r="K101" s="164"/>
      <c r="L101" s="164"/>
      <c r="M101" s="164"/>
      <c r="N101" s="163"/>
      <c r="O101" s="163"/>
      <c r="P101" s="163"/>
      <c r="Q101" s="163"/>
      <c r="R101" s="164"/>
      <c r="S101" s="164"/>
      <c r="T101" s="164"/>
      <c r="U101" s="164"/>
      <c r="V101" s="164"/>
      <c r="W101" s="164"/>
      <c r="X101" s="164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143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194" t="s">
        <v>258</v>
      </c>
      <c r="D102" s="166"/>
      <c r="E102" s="167">
        <v>2.34</v>
      </c>
      <c r="F102" s="164"/>
      <c r="G102" s="164"/>
      <c r="H102" s="164"/>
      <c r="I102" s="164"/>
      <c r="J102" s="164"/>
      <c r="K102" s="164"/>
      <c r="L102" s="164"/>
      <c r="M102" s="164"/>
      <c r="N102" s="163"/>
      <c r="O102" s="163"/>
      <c r="P102" s="163"/>
      <c r="Q102" s="163"/>
      <c r="R102" s="164"/>
      <c r="S102" s="164"/>
      <c r="T102" s="164"/>
      <c r="U102" s="164"/>
      <c r="V102" s="164"/>
      <c r="W102" s="164"/>
      <c r="X102" s="164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143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>
      <c r="A103" s="169" t="s">
        <v>131</v>
      </c>
      <c r="B103" s="170" t="s">
        <v>74</v>
      </c>
      <c r="C103" s="192" t="s">
        <v>75</v>
      </c>
      <c r="D103" s="171"/>
      <c r="E103" s="172"/>
      <c r="F103" s="173"/>
      <c r="G103" s="173">
        <f>SUMIF(AG104:AG126,"&lt;&gt;NOR",G104:G126)</f>
        <v>0</v>
      </c>
      <c r="H103" s="173"/>
      <c r="I103" s="173">
        <f>SUM(I104:I126)</f>
        <v>0</v>
      </c>
      <c r="J103" s="173"/>
      <c r="K103" s="173">
        <f>SUM(K104:K126)</f>
        <v>0</v>
      </c>
      <c r="L103" s="173"/>
      <c r="M103" s="173">
        <f>SUM(M104:M126)</f>
        <v>0</v>
      </c>
      <c r="N103" s="172"/>
      <c r="O103" s="172">
        <f>SUM(O104:O126)</f>
        <v>55.999999999999993</v>
      </c>
      <c r="P103" s="172"/>
      <c r="Q103" s="172">
        <f>SUM(Q104:Q126)</f>
        <v>0</v>
      </c>
      <c r="R103" s="173"/>
      <c r="S103" s="173"/>
      <c r="T103" s="174"/>
      <c r="U103" s="168"/>
      <c r="V103" s="168">
        <f>SUM(V104:V126)</f>
        <v>60.03</v>
      </c>
      <c r="W103" s="168"/>
      <c r="X103" s="168"/>
      <c r="AG103" t="s">
        <v>132</v>
      </c>
    </row>
    <row r="104" spans="1:60" outlineLevel="1">
      <c r="A104" s="176">
        <v>22</v>
      </c>
      <c r="B104" s="177" t="s">
        <v>259</v>
      </c>
      <c r="C104" s="193" t="s">
        <v>260</v>
      </c>
      <c r="D104" s="178" t="s">
        <v>158</v>
      </c>
      <c r="E104" s="179">
        <v>29.032800000000002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79">
        <v>1.9205000000000001</v>
      </c>
      <c r="O104" s="179">
        <f>ROUND(E104*N104,2)</f>
        <v>55.76</v>
      </c>
      <c r="P104" s="179">
        <v>0</v>
      </c>
      <c r="Q104" s="179">
        <f>ROUND(E104*P104,2)</f>
        <v>0</v>
      </c>
      <c r="R104" s="181" t="s">
        <v>261</v>
      </c>
      <c r="S104" s="181" t="s">
        <v>137</v>
      </c>
      <c r="T104" s="182" t="s">
        <v>137</v>
      </c>
      <c r="U104" s="164">
        <v>1.23</v>
      </c>
      <c r="V104" s="164">
        <f>ROUND(E104*U104,2)</f>
        <v>35.71</v>
      </c>
      <c r="W104" s="164"/>
      <c r="X104" s="164" t="s">
        <v>138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139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259" t="s">
        <v>262</v>
      </c>
      <c r="D105" s="260"/>
      <c r="E105" s="260"/>
      <c r="F105" s="260"/>
      <c r="G105" s="260"/>
      <c r="H105" s="164"/>
      <c r="I105" s="164"/>
      <c r="J105" s="164"/>
      <c r="K105" s="164"/>
      <c r="L105" s="164"/>
      <c r="M105" s="164"/>
      <c r="N105" s="163"/>
      <c r="O105" s="163"/>
      <c r="P105" s="163"/>
      <c r="Q105" s="163"/>
      <c r="R105" s="164"/>
      <c r="S105" s="164"/>
      <c r="T105" s="164"/>
      <c r="U105" s="164"/>
      <c r="V105" s="164"/>
      <c r="W105" s="164"/>
      <c r="X105" s="164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214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194" t="s">
        <v>263</v>
      </c>
      <c r="D106" s="166"/>
      <c r="E106" s="167">
        <v>0.78</v>
      </c>
      <c r="F106" s="164"/>
      <c r="G106" s="164"/>
      <c r="H106" s="164"/>
      <c r="I106" s="164"/>
      <c r="J106" s="164"/>
      <c r="K106" s="164"/>
      <c r="L106" s="164"/>
      <c r="M106" s="164"/>
      <c r="N106" s="163"/>
      <c r="O106" s="163"/>
      <c r="P106" s="163"/>
      <c r="Q106" s="163"/>
      <c r="R106" s="164"/>
      <c r="S106" s="164"/>
      <c r="T106" s="164"/>
      <c r="U106" s="164"/>
      <c r="V106" s="164"/>
      <c r="W106" s="164"/>
      <c r="X106" s="164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143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194" t="s">
        <v>264</v>
      </c>
      <c r="D107" s="166"/>
      <c r="E107" s="167">
        <v>0.13200000000000001</v>
      </c>
      <c r="F107" s="164"/>
      <c r="G107" s="164"/>
      <c r="H107" s="164"/>
      <c r="I107" s="164"/>
      <c r="J107" s="164"/>
      <c r="K107" s="164"/>
      <c r="L107" s="164"/>
      <c r="M107" s="164"/>
      <c r="N107" s="163"/>
      <c r="O107" s="163"/>
      <c r="P107" s="163"/>
      <c r="Q107" s="163"/>
      <c r="R107" s="164"/>
      <c r="S107" s="164"/>
      <c r="T107" s="164"/>
      <c r="U107" s="164"/>
      <c r="V107" s="164"/>
      <c r="W107" s="164"/>
      <c r="X107" s="164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143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4" t="s">
        <v>265</v>
      </c>
      <c r="D108" s="166"/>
      <c r="E108" s="167">
        <v>0.3216</v>
      </c>
      <c r="F108" s="164"/>
      <c r="G108" s="164"/>
      <c r="H108" s="164"/>
      <c r="I108" s="164"/>
      <c r="J108" s="164"/>
      <c r="K108" s="164"/>
      <c r="L108" s="164"/>
      <c r="M108" s="164"/>
      <c r="N108" s="163"/>
      <c r="O108" s="163"/>
      <c r="P108" s="163"/>
      <c r="Q108" s="163"/>
      <c r="R108" s="164"/>
      <c r="S108" s="164"/>
      <c r="T108" s="164"/>
      <c r="U108" s="164"/>
      <c r="V108" s="164"/>
      <c r="W108" s="164"/>
      <c r="X108" s="164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4" t="s">
        <v>266</v>
      </c>
      <c r="D109" s="166"/>
      <c r="E109" s="167">
        <v>0.18</v>
      </c>
      <c r="F109" s="164"/>
      <c r="G109" s="164"/>
      <c r="H109" s="164"/>
      <c r="I109" s="164"/>
      <c r="J109" s="164"/>
      <c r="K109" s="164"/>
      <c r="L109" s="164"/>
      <c r="M109" s="164"/>
      <c r="N109" s="163"/>
      <c r="O109" s="163"/>
      <c r="P109" s="163"/>
      <c r="Q109" s="163"/>
      <c r="R109" s="164"/>
      <c r="S109" s="164"/>
      <c r="T109" s="164"/>
      <c r="U109" s="164"/>
      <c r="V109" s="164"/>
      <c r="W109" s="164"/>
      <c r="X109" s="164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143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4" t="s">
        <v>267</v>
      </c>
      <c r="D110" s="166"/>
      <c r="E110" s="167">
        <v>1.536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194" t="s">
        <v>268</v>
      </c>
      <c r="D111" s="166"/>
      <c r="E111" s="167">
        <v>0.39240000000000003</v>
      </c>
      <c r="F111" s="164"/>
      <c r="G111" s="164"/>
      <c r="H111" s="164"/>
      <c r="I111" s="164"/>
      <c r="J111" s="164"/>
      <c r="K111" s="164"/>
      <c r="L111" s="164"/>
      <c r="M111" s="164"/>
      <c r="N111" s="163"/>
      <c r="O111" s="163"/>
      <c r="P111" s="163"/>
      <c r="Q111" s="163"/>
      <c r="R111" s="164"/>
      <c r="S111" s="164"/>
      <c r="T111" s="164"/>
      <c r="U111" s="164"/>
      <c r="V111" s="164"/>
      <c r="W111" s="164"/>
      <c r="X111" s="164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194" t="s">
        <v>269</v>
      </c>
      <c r="D112" s="166"/>
      <c r="E112" s="167">
        <v>0.24</v>
      </c>
      <c r="F112" s="164"/>
      <c r="G112" s="164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143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194" t="s">
        <v>270</v>
      </c>
      <c r="D113" s="166"/>
      <c r="E113" s="167">
        <v>0.27</v>
      </c>
      <c r="F113" s="164"/>
      <c r="G113" s="164"/>
      <c r="H113" s="164"/>
      <c r="I113" s="164"/>
      <c r="J113" s="164"/>
      <c r="K113" s="164"/>
      <c r="L113" s="164"/>
      <c r="M113" s="164"/>
      <c r="N113" s="163"/>
      <c r="O113" s="163"/>
      <c r="P113" s="163"/>
      <c r="Q113" s="163"/>
      <c r="R113" s="164"/>
      <c r="S113" s="164"/>
      <c r="T113" s="164"/>
      <c r="U113" s="164"/>
      <c r="V113" s="164"/>
      <c r="W113" s="164"/>
      <c r="X113" s="164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143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4" t="s">
        <v>271</v>
      </c>
      <c r="D114" s="166"/>
      <c r="E114" s="167">
        <v>12.432</v>
      </c>
      <c r="F114" s="164"/>
      <c r="G114" s="164"/>
      <c r="H114" s="164"/>
      <c r="I114" s="164"/>
      <c r="J114" s="164"/>
      <c r="K114" s="164"/>
      <c r="L114" s="164"/>
      <c r="M114" s="164"/>
      <c r="N114" s="163"/>
      <c r="O114" s="163"/>
      <c r="P114" s="163"/>
      <c r="Q114" s="163"/>
      <c r="R114" s="164"/>
      <c r="S114" s="164"/>
      <c r="T114" s="164"/>
      <c r="U114" s="164"/>
      <c r="V114" s="164"/>
      <c r="W114" s="164"/>
      <c r="X114" s="164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143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4" t="s">
        <v>272</v>
      </c>
      <c r="D115" s="166"/>
      <c r="E115" s="167">
        <v>12.748799999999999</v>
      </c>
      <c r="F115" s="164"/>
      <c r="G115" s="164"/>
      <c r="H115" s="164"/>
      <c r="I115" s="164"/>
      <c r="J115" s="164"/>
      <c r="K115" s="164"/>
      <c r="L115" s="164"/>
      <c r="M115" s="164"/>
      <c r="N115" s="163"/>
      <c r="O115" s="163"/>
      <c r="P115" s="163"/>
      <c r="Q115" s="163"/>
      <c r="R115" s="164"/>
      <c r="S115" s="164"/>
      <c r="T115" s="164"/>
      <c r="U115" s="164"/>
      <c r="V115" s="164"/>
      <c r="W115" s="164"/>
      <c r="X115" s="164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143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76">
        <v>23</v>
      </c>
      <c r="B116" s="177" t="s">
        <v>273</v>
      </c>
      <c r="C116" s="193" t="s">
        <v>274</v>
      </c>
      <c r="D116" s="178" t="s">
        <v>275</v>
      </c>
      <c r="E116" s="179">
        <v>48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 t="s">
        <v>276</v>
      </c>
      <c r="S116" s="181" t="s">
        <v>137</v>
      </c>
      <c r="T116" s="182" t="s">
        <v>137</v>
      </c>
      <c r="U116" s="164">
        <v>0.27</v>
      </c>
      <c r="V116" s="164">
        <f>ROUND(E116*U116,2)</f>
        <v>12.96</v>
      </c>
      <c r="W116" s="164"/>
      <c r="X116" s="164" t="s">
        <v>138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139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194" t="s">
        <v>277</v>
      </c>
      <c r="D117" s="166"/>
      <c r="E117" s="167">
        <v>20</v>
      </c>
      <c r="F117" s="164"/>
      <c r="G117" s="164"/>
      <c r="H117" s="164"/>
      <c r="I117" s="164"/>
      <c r="J117" s="164"/>
      <c r="K117" s="164"/>
      <c r="L117" s="164"/>
      <c r="M117" s="164"/>
      <c r="N117" s="163"/>
      <c r="O117" s="163"/>
      <c r="P117" s="163"/>
      <c r="Q117" s="163"/>
      <c r="R117" s="164"/>
      <c r="S117" s="164"/>
      <c r="T117" s="164"/>
      <c r="U117" s="164"/>
      <c r="V117" s="164"/>
      <c r="W117" s="164"/>
      <c r="X117" s="164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143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4" t="s">
        <v>278</v>
      </c>
      <c r="D118" s="166"/>
      <c r="E118" s="167">
        <v>28</v>
      </c>
      <c r="F118" s="164"/>
      <c r="G118" s="164"/>
      <c r="H118" s="164"/>
      <c r="I118" s="164"/>
      <c r="J118" s="164"/>
      <c r="K118" s="164"/>
      <c r="L118" s="164"/>
      <c r="M118" s="164"/>
      <c r="N118" s="163"/>
      <c r="O118" s="163"/>
      <c r="P118" s="163"/>
      <c r="Q118" s="163"/>
      <c r="R118" s="164"/>
      <c r="S118" s="164"/>
      <c r="T118" s="164"/>
      <c r="U118" s="164"/>
      <c r="V118" s="164"/>
      <c r="W118" s="164"/>
      <c r="X118" s="164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143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76">
        <v>24</v>
      </c>
      <c r="B119" s="177" t="s">
        <v>279</v>
      </c>
      <c r="C119" s="193" t="s">
        <v>280</v>
      </c>
      <c r="D119" s="178" t="s">
        <v>135</v>
      </c>
      <c r="E119" s="179">
        <v>189.40799999999999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79">
        <v>4.0000000000000003E-5</v>
      </c>
      <c r="O119" s="179">
        <f>ROUND(E119*N119,2)</f>
        <v>0.01</v>
      </c>
      <c r="P119" s="179">
        <v>0</v>
      </c>
      <c r="Q119" s="179">
        <f>ROUND(E119*P119,2)</f>
        <v>0</v>
      </c>
      <c r="R119" s="181" t="s">
        <v>276</v>
      </c>
      <c r="S119" s="181" t="s">
        <v>137</v>
      </c>
      <c r="T119" s="182" t="s">
        <v>137</v>
      </c>
      <c r="U119" s="164">
        <v>0.06</v>
      </c>
      <c r="V119" s="164">
        <f>ROUND(E119*U119,2)</f>
        <v>11.36</v>
      </c>
      <c r="W119" s="164"/>
      <c r="X119" s="164" t="s">
        <v>138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139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4" t="s">
        <v>281</v>
      </c>
      <c r="D120" s="166"/>
      <c r="E120" s="167">
        <v>91.152000000000001</v>
      </c>
      <c r="F120" s="164"/>
      <c r="G120" s="164"/>
      <c r="H120" s="164"/>
      <c r="I120" s="164"/>
      <c r="J120" s="164"/>
      <c r="K120" s="164"/>
      <c r="L120" s="164"/>
      <c r="M120" s="164"/>
      <c r="N120" s="163"/>
      <c r="O120" s="163"/>
      <c r="P120" s="163"/>
      <c r="Q120" s="163"/>
      <c r="R120" s="164"/>
      <c r="S120" s="164"/>
      <c r="T120" s="164"/>
      <c r="U120" s="164"/>
      <c r="V120" s="164"/>
      <c r="W120" s="164"/>
      <c r="X120" s="164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143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194" t="s">
        <v>282</v>
      </c>
      <c r="D121" s="166"/>
      <c r="E121" s="167">
        <v>98.256</v>
      </c>
      <c r="F121" s="164"/>
      <c r="G121" s="164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76">
        <v>25</v>
      </c>
      <c r="B122" s="177" t="s">
        <v>283</v>
      </c>
      <c r="C122" s="193" t="s">
        <v>284</v>
      </c>
      <c r="D122" s="178" t="s">
        <v>158</v>
      </c>
      <c r="E122" s="179">
        <v>14.5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79">
        <v>1.0999999999999999E-2</v>
      </c>
      <c r="O122" s="179">
        <f>ROUND(E122*N122,2)</f>
        <v>0.16</v>
      </c>
      <c r="P122" s="179">
        <v>0</v>
      </c>
      <c r="Q122" s="179">
        <f>ROUND(E122*P122,2)</f>
        <v>0</v>
      </c>
      <c r="R122" s="181"/>
      <c r="S122" s="181" t="s">
        <v>285</v>
      </c>
      <c r="T122" s="182" t="s">
        <v>286</v>
      </c>
      <c r="U122" s="164">
        <v>0</v>
      </c>
      <c r="V122" s="164">
        <f>ROUND(E122*U122,2)</f>
        <v>0</v>
      </c>
      <c r="W122" s="164"/>
      <c r="X122" s="164" t="s">
        <v>253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254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194" t="s">
        <v>287</v>
      </c>
      <c r="D123" s="166"/>
      <c r="E123" s="167">
        <v>6</v>
      </c>
      <c r="F123" s="164"/>
      <c r="G123" s="164"/>
      <c r="H123" s="164"/>
      <c r="I123" s="164"/>
      <c r="J123" s="164"/>
      <c r="K123" s="164"/>
      <c r="L123" s="164"/>
      <c r="M123" s="164"/>
      <c r="N123" s="163"/>
      <c r="O123" s="163"/>
      <c r="P123" s="163"/>
      <c r="Q123" s="163"/>
      <c r="R123" s="164"/>
      <c r="S123" s="164"/>
      <c r="T123" s="164"/>
      <c r="U123" s="164"/>
      <c r="V123" s="164"/>
      <c r="W123" s="164"/>
      <c r="X123" s="164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143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194" t="s">
        <v>288</v>
      </c>
      <c r="D124" s="166"/>
      <c r="E124" s="167">
        <v>8.5</v>
      </c>
      <c r="F124" s="164"/>
      <c r="G124" s="164"/>
      <c r="H124" s="164"/>
      <c r="I124" s="164"/>
      <c r="J124" s="164"/>
      <c r="K124" s="164"/>
      <c r="L124" s="164"/>
      <c r="M124" s="164"/>
      <c r="N124" s="163"/>
      <c r="O124" s="163"/>
      <c r="P124" s="163"/>
      <c r="Q124" s="163"/>
      <c r="R124" s="164"/>
      <c r="S124" s="164"/>
      <c r="T124" s="164"/>
      <c r="U124" s="164"/>
      <c r="V124" s="164"/>
      <c r="W124" s="164"/>
      <c r="X124" s="164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143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>
      <c r="A125" s="176">
        <v>26</v>
      </c>
      <c r="B125" s="177" t="s">
        <v>289</v>
      </c>
      <c r="C125" s="193" t="s">
        <v>290</v>
      </c>
      <c r="D125" s="178" t="s">
        <v>135</v>
      </c>
      <c r="E125" s="179">
        <v>227.28960000000001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79">
        <v>2.9999999999999997E-4</v>
      </c>
      <c r="O125" s="179">
        <f>ROUND(E125*N125,2)</f>
        <v>7.0000000000000007E-2</v>
      </c>
      <c r="P125" s="179">
        <v>0</v>
      </c>
      <c r="Q125" s="179">
        <f>ROUND(E125*P125,2)</f>
        <v>0</v>
      </c>
      <c r="R125" s="181" t="s">
        <v>252</v>
      </c>
      <c r="S125" s="181" t="s">
        <v>137</v>
      </c>
      <c r="T125" s="182" t="s">
        <v>137</v>
      </c>
      <c r="U125" s="164">
        <v>0</v>
      </c>
      <c r="V125" s="164">
        <f>ROUND(E125*U125,2)</f>
        <v>0</v>
      </c>
      <c r="W125" s="164"/>
      <c r="X125" s="164" t="s">
        <v>253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254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4" t="s">
        <v>291</v>
      </c>
      <c r="D126" s="166"/>
      <c r="E126" s="167">
        <v>227.28960000000001</v>
      </c>
      <c r="F126" s="164"/>
      <c r="G126" s="164"/>
      <c r="H126" s="164"/>
      <c r="I126" s="164"/>
      <c r="J126" s="164"/>
      <c r="K126" s="164"/>
      <c r="L126" s="164"/>
      <c r="M126" s="164"/>
      <c r="N126" s="163"/>
      <c r="O126" s="163"/>
      <c r="P126" s="163"/>
      <c r="Q126" s="163"/>
      <c r="R126" s="164"/>
      <c r="S126" s="164"/>
      <c r="T126" s="164"/>
      <c r="U126" s="164"/>
      <c r="V126" s="164"/>
      <c r="W126" s="164"/>
      <c r="X126" s="164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143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>
      <c r="A127" s="169" t="s">
        <v>131</v>
      </c>
      <c r="B127" s="170" t="s">
        <v>78</v>
      </c>
      <c r="C127" s="192" t="s">
        <v>79</v>
      </c>
      <c r="D127" s="171"/>
      <c r="E127" s="172"/>
      <c r="F127" s="173"/>
      <c r="G127" s="173">
        <f>SUMIF(AG128:AG150,"&lt;&gt;NOR",G128:G150)</f>
        <v>0</v>
      </c>
      <c r="H127" s="173"/>
      <c r="I127" s="173">
        <f>SUM(I128:I150)</f>
        <v>0</v>
      </c>
      <c r="J127" s="173"/>
      <c r="K127" s="173">
        <f>SUM(K128:K150)</f>
        <v>0</v>
      </c>
      <c r="L127" s="173"/>
      <c r="M127" s="173">
        <f>SUM(M128:M150)</f>
        <v>0</v>
      </c>
      <c r="N127" s="172"/>
      <c r="O127" s="172">
        <f>SUM(O128:O150)</f>
        <v>49.12</v>
      </c>
      <c r="P127" s="172"/>
      <c r="Q127" s="172">
        <f>SUM(Q128:Q150)</f>
        <v>0</v>
      </c>
      <c r="R127" s="173"/>
      <c r="S127" s="173"/>
      <c r="T127" s="174"/>
      <c r="U127" s="168"/>
      <c r="V127" s="168">
        <f>SUM(V128:V150)</f>
        <v>10.909999999999998</v>
      </c>
      <c r="W127" s="168"/>
      <c r="X127" s="168"/>
      <c r="AG127" t="s">
        <v>132</v>
      </c>
    </row>
    <row r="128" spans="1:60" ht="22.5" outlineLevel="1">
      <c r="A128" s="176">
        <v>27</v>
      </c>
      <c r="B128" s="177" t="s">
        <v>292</v>
      </c>
      <c r="C128" s="193" t="s">
        <v>293</v>
      </c>
      <c r="D128" s="178" t="s">
        <v>135</v>
      </c>
      <c r="E128" s="179">
        <v>3.65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0.28799999999999998</v>
      </c>
      <c r="O128" s="179">
        <f>ROUND(E128*N128,2)</f>
        <v>1.05</v>
      </c>
      <c r="P128" s="179">
        <v>0</v>
      </c>
      <c r="Q128" s="179">
        <f>ROUND(E128*P128,2)</f>
        <v>0</v>
      </c>
      <c r="R128" s="181" t="s">
        <v>136</v>
      </c>
      <c r="S128" s="181" t="s">
        <v>137</v>
      </c>
      <c r="T128" s="182" t="s">
        <v>137</v>
      </c>
      <c r="U128" s="164">
        <v>2.3E-2</v>
      </c>
      <c r="V128" s="164">
        <f>ROUND(E128*U128,2)</f>
        <v>0.08</v>
      </c>
      <c r="W128" s="164"/>
      <c r="X128" s="164" t="s">
        <v>138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139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194" t="s">
        <v>142</v>
      </c>
      <c r="D129" s="166"/>
      <c r="E129" s="167">
        <v>3.65</v>
      </c>
      <c r="F129" s="164"/>
      <c r="G129" s="16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143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>
      <c r="A130" s="176">
        <v>28</v>
      </c>
      <c r="B130" s="177" t="s">
        <v>294</v>
      </c>
      <c r="C130" s="193" t="s">
        <v>295</v>
      </c>
      <c r="D130" s="178" t="s">
        <v>135</v>
      </c>
      <c r="E130" s="179">
        <v>46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79">
        <v>0.28799999999999998</v>
      </c>
      <c r="O130" s="179">
        <f>ROUND(E130*N130,2)</f>
        <v>13.25</v>
      </c>
      <c r="P130" s="179">
        <v>0</v>
      </c>
      <c r="Q130" s="179">
        <f>ROUND(E130*P130,2)</f>
        <v>0</v>
      </c>
      <c r="R130" s="181" t="s">
        <v>136</v>
      </c>
      <c r="S130" s="181" t="s">
        <v>137</v>
      </c>
      <c r="T130" s="182" t="s">
        <v>137</v>
      </c>
      <c r="U130" s="164">
        <v>2.3E-2</v>
      </c>
      <c r="V130" s="164">
        <f>ROUND(E130*U130,2)</f>
        <v>1.06</v>
      </c>
      <c r="W130" s="164"/>
      <c r="X130" s="164" t="s">
        <v>138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139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194" t="s">
        <v>146</v>
      </c>
      <c r="D131" s="166"/>
      <c r="E131" s="167">
        <v>46</v>
      </c>
      <c r="F131" s="164"/>
      <c r="G131" s="164"/>
      <c r="H131" s="164"/>
      <c r="I131" s="164"/>
      <c r="J131" s="164"/>
      <c r="K131" s="164"/>
      <c r="L131" s="164"/>
      <c r="M131" s="164"/>
      <c r="N131" s="163"/>
      <c r="O131" s="163"/>
      <c r="P131" s="163"/>
      <c r="Q131" s="163"/>
      <c r="R131" s="164"/>
      <c r="S131" s="164"/>
      <c r="T131" s="164"/>
      <c r="U131" s="164"/>
      <c r="V131" s="164"/>
      <c r="W131" s="164"/>
      <c r="X131" s="164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143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1">
      <c r="A132" s="176">
        <v>29</v>
      </c>
      <c r="B132" s="177" t="s">
        <v>296</v>
      </c>
      <c r="C132" s="193" t="s">
        <v>297</v>
      </c>
      <c r="D132" s="178" t="s">
        <v>135</v>
      </c>
      <c r="E132" s="179">
        <v>46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0.441</v>
      </c>
      <c r="O132" s="179">
        <f>ROUND(E132*N132,2)</f>
        <v>20.29</v>
      </c>
      <c r="P132" s="179">
        <v>0</v>
      </c>
      <c r="Q132" s="179">
        <f>ROUND(E132*P132,2)</f>
        <v>0</v>
      </c>
      <c r="R132" s="181" t="s">
        <v>136</v>
      </c>
      <c r="S132" s="181" t="s">
        <v>137</v>
      </c>
      <c r="T132" s="182" t="s">
        <v>137</v>
      </c>
      <c r="U132" s="164">
        <v>0.03</v>
      </c>
      <c r="V132" s="164">
        <f>ROUND(E132*U132,2)</f>
        <v>1.38</v>
      </c>
      <c r="W132" s="164"/>
      <c r="X132" s="164" t="s">
        <v>138</v>
      </c>
      <c r="Y132" s="153"/>
      <c r="Z132" s="153"/>
      <c r="AA132" s="153"/>
      <c r="AB132" s="153"/>
      <c r="AC132" s="153"/>
      <c r="AD132" s="153"/>
      <c r="AE132" s="153"/>
      <c r="AF132" s="153"/>
      <c r="AG132" s="153" t="s">
        <v>139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60"/>
      <c r="B133" s="161"/>
      <c r="C133" s="194" t="s">
        <v>146</v>
      </c>
      <c r="D133" s="166"/>
      <c r="E133" s="167">
        <v>46</v>
      </c>
      <c r="F133" s="164"/>
      <c r="G133" s="164"/>
      <c r="H133" s="164"/>
      <c r="I133" s="164"/>
      <c r="J133" s="164"/>
      <c r="K133" s="164"/>
      <c r="L133" s="164"/>
      <c r="M133" s="164"/>
      <c r="N133" s="163"/>
      <c r="O133" s="163"/>
      <c r="P133" s="163"/>
      <c r="Q133" s="163"/>
      <c r="R133" s="164"/>
      <c r="S133" s="164"/>
      <c r="T133" s="164"/>
      <c r="U133" s="164"/>
      <c r="V133" s="164"/>
      <c r="W133" s="164"/>
      <c r="X133" s="164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>
      <c r="A134" s="176">
        <v>30</v>
      </c>
      <c r="B134" s="177" t="s">
        <v>298</v>
      </c>
      <c r="C134" s="193" t="s">
        <v>299</v>
      </c>
      <c r="D134" s="178" t="s">
        <v>135</v>
      </c>
      <c r="E134" s="179">
        <v>46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0.18462999999999999</v>
      </c>
      <c r="O134" s="179">
        <f>ROUND(E134*N134,2)</f>
        <v>8.49</v>
      </c>
      <c r="P134" s="179">
        <v>0</v>
      </c>
      <c r="Q134" s="179">
        <f>ROUND(E134*P134,2)</f>
        <v>0</v>
      </c>
      <c r="R134" s="181" t="s">
        <v>136</v>
      </c>
      <c r="S134" s="181" t="s">
        <v>137</v>
      </c>
      <c r="T134" s="182" t="s">
        <v>137</v>
      </c>
      <c r="U134" s="164">
        <v>6.4000000000000001E-2</v>
      </c>
      <c r="V134" s="164">
        <f>ROUND(E134*U134,2)</f>
        <v>2.94</v>
      </c>
      <c r="W134" s="164"/>
      <c r="X134" s="164" t="s">
        <v>138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139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261" t="s">
        <v>300</v>
      </c>
      <c r="D135" s="262"/>
      <c r="E135" s="262"/>
      <c r="F135" s="262"/>
      <c r="G135" s="262"/>
      <c r="H135" s="164"/>
      <c r="I135" s="164"/>
      <c r="J135" s="164"/>
      <c r="K135" s="164"/>
      <c r="L135" s="164"/>
      <c r="M135" s="164"/>
      <c r="N135" s="163"/>
      <c r="O135" s="163"/>
      <c r="P135" s="163"/>
      <c r="Q135" s="163"/>
      <c r="R135" s="164"/>
      <c r="S135" s="164"/>
      <c r="T135" s="164"/>
      <c r="U135" s="164"/>
      <c r="V135" s="164"/>
      <c r="W135" s="164"/>
      <c r="X135" s="164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141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4" t="s">
        <v>146</v>
      </c>
      <c r="D136" s="166"/>
      <c r="E136" s="167">
        <v>46</v>
      </c>
      <c r="F136" s="164"/>
      <c r="G136" s="164"/>
      <c r="H136" s="164"/>
      <c r="I136" s="164"/>
      <c r="J136" s="164"/>
      <c r="K136" s="164"/>
      <c r="L136" s="164"/>
      <c r="M136" s="164"/>
      <c r="N136" s="163"/>
      <c r="O136" s="163"/>
      <c r="P136" s="163"/>
      <c r="Q136" s="163"/>
      <c r="R136" s="164"/>
      <c r="S136" s="164"/>
      <c r="T136" s="164"/>
      <c r="U136" s="164"/>
      <c r="V136" s="164"/>
      <c r="W136" s="164"/>
      <c r="X136" s="164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143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76">
        <v>31</v>
      </c>
      <c r="B137" s="177" t="s">
        <v>301</v>
      </c>
      <c r="C137" s="193" t="s">
        <v>302</v>
      </c>
      <c r="D137" s="178" t="s">
        <v>135</v>
      </c>
      <c r="E137" s="179">
        <v>46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79">
        <v>6.5199999999999998E-3</v>
      </c>
      <c r="O137" s="179">
        <f>ROUND(E137*N137,2)</f>
        <v>0.3</v>
      </c>
      <c r="P137" s="179">
        <v>0</v>
      </c>
      <c r="Q137" s="179">
        <f>ROUND(E137*P137,2)</f>
        <v>0</v>
      </c>
      <c r="R137" s="181" t="s">
        <v>136</v>
      </c>
      <c r="S137" s="181" t="s">
        <v>137</v>
      </c>
      <c r="T137" s="182" t="s">
        <v>137</v>
      </c>
      <c r="U137" s="164">
        <v>4.0000000000000001E-3</v>
      </c>
      <c r="V137" s="164">
        <f>ROUND(E137*U137,2)</f>
        <v>0.18</v>
      </c>
      <c r="W137" s="164"/>
      <c r="X137" s="164" t="s">
        <v>138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139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4" t="s">
        <v>146</v>
      </c>
      <c r="D138" s="166"/>
      <c r="E138" s="167">
        <v>46</v>
      </c>
      <c r="F138" s="164"/>
      <c r="G138" s="164"/>
      <c r="H138" s="164"/>
      <c r="I138" s="164"/>
      <c r="J138" s="164"/>
      <c r="K138" s="164"/>
      <c r="L138" s="164"/>
      <c r="M138" s="164"/>
      <c r="N138" s="163"/>
      <c r="O138" s="163"/>
      <c r="P138" s="163"/>
      <c r="Q138" s="163"/>
      <c r="R138" s="164"/>
      <c r="S138" s="164"/>
      <c r="T138" s="164"/>
      <c r="U138" s="164"/>
      <c r="V138" s="164"/>
      <c r="W138" s="164"/>
      <c r="X138" s="164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>
      <c r="A139" s="176">
        <v>32</v>
      </c>
      <c r="B139" s="177" t="s">
        <v>303</v>
      </c>
      <c r="C139" s="193" t="s">
        <v>304</v>
      </c>
      <c r="D139" s="178" t="s">
        <v>135</v>
      </c>
      <c r="E139" s="179">
        <v>46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79">
        <v>5.0000000000000001E-4</v>
      </c>
      <c r="O139" s="179">
        <f>ROUND(E139*N139,2)</f>
        <v>0.02</v>
      </c>
      <c r="P139" s="179">
        <v>0</v>
      </c>
      <c r="Q139" s="179">
        <f>ROUND(E139*P139,2)</f>
        <v>0</v>
      </c>
      <c r="R139" s="181" t="s">
        <v>136</v>
      </c>
      <c r="S139" s="181" t="s">
        <v>137</v>
      </c>
      <c r="T139" s="182" t="s">
        <v>137</v>
      </c>
      <c r="U139" s="164">
        <v>2E-3</v>
      </c>
      <c r="V139" s="164">
        <f>ROUND(E139*U139,2)</f>
        <v>0.09</v>
      </c>
      <c r="W139" s="164"/>
      <c r="X139" s="164" t="s">
        <v>138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139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261" t="s">
        <v>305</v>
      </c>
      <c r="D140" s="262"/>
      <c r="E140" s="262"/>
      <c r="F140" s="262"/>
      <c r="G140" s="262"/>
      <c r="H140" s="164"/>
      <c r="I140" s="164"/>
      <c r="J140" s="164"/>
      <c r="K140" s="164"/>
      <c r="L140" s="164"/>
      <c r="M140" s="164"/>
      <c r="N140" s="163"/>
      <c r="O140" s="163"/>
      <c r="P140" s="163"/>
      <c r="Q140" s="163"/>
      <c r="R140" s="164"/>
      <c r="S140" s="164"/>
      <c r="T140" s="164"/>
      <c r="U140" s="164"/>
      <c r="V140" s="164"/>
      <c r="W140" s="164"/>
      <c r="X140" s="164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141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4" t="s">
        <v>146</v>
      </c>
      <c r="D141" s="166"/>
      <c r="E141" s="167">
        <v>46</v>
      </c>
      <c r="F141" s="164"/>
      <c r="G141" s="164"/>
      <c r="H141" s="164"/>
      <c r="I141" s="164"/>
      <c r="J141" s="164"/>
      <c r="K141" s="164"/>
      <c r="L141" s="164"/>
      <c r="M141" s="164"/>
      <c r="N141" s="163"/>
      <c r="O141" s="163"/>
      <c r="P141" s="163"/>
      <c r="Q141" s="163"/>
      <c r="R141" s="164"/>
      <c r="S141" s="164"/>
      <c r="T141" s="164"/>
      <c r="U141" s="164"/>
      <c r="V141" s="164"/>
      <c r="W141" s="164"/>
      <c r="X141" s="164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143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22.5" outlineLevel="1">
      <c r="A142" s="176">
        <v>33</v>
      </c>
      <c r="B142" s="177" t="s">
        <v>306</v>
      </c>
      <c r="C142" s="193" t="s">
        <v>307</v>
      </c>
      <c r="D142" s="178" t="s">
        <v>135</v>
      </c>
      <c r="E142" s="179">
        <v>46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79">
        <v>0.10373</v>
      </c>
      <c r="O142" s="179">
        <f>ROUND(E142*N142,2)</f>
        <v>4.7699999999999996</v>
      </c>
      <c r="P142" s="179">
        <v>0</v>
      </c>
      <c r="Q142" s="179">
        <f>ROUND(E142*P142,2)</f>
        <v>0</v>
      </c>
      <c r="R142" s="181" t="s">
        <v>136</v>
      </c>
      <c r="S142" s="181" t="s">
        <v>137</v>
      </c>
      <c r="T142" s="182" t="s">
        <v>137</v>
      </c>
      <c r="U142" s="164">
        <v>6.4000000000000001E-2</v>
      </c>
      <c r="V142" s="164">
        <f>ROUND(E142*U142,2)</f>
        <v>2.94</v>
      </c>
      <c r="W142" s="164"/>
      <c r="X142" s="164" t="s">
        <v>138</v>
      </c>
      <c r="Y142" s="153"/>
      <c r="Z142" s="153"/>
      <c r="AA142" s="153"/>
      <c r="AB142" s="153"/>
      <c r="AC142" s="153"/>
      <c r="AD142" s="153"/>
      <c r="AE142" s="153"/>
      <c r="AF142" s="153"/>
      <c r="AG142" s="153" t="s">
        <v>139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194" t="s">
        <v>146</v>
      </c>
      <c r="D143" s="166"/>
      <c r="E143" s="167">
        <v>46</v>
      </c>
      <c r="F143" s="164"/>
      <c r="G143" s="164"/>
      <c r="H143" s="164"/>
      <c r="I143" s="164"/>
      <c r="J143" s="164"/>
      <c r="K143" s="164"/>
      <c r="L143" s="164"/>
      <c r="M143" s="164"/>
      <c r="N143" s="163"/>
      <c r="O143" s="163"/>
      <c r="P143" s="163"/>
      <c r="Q143" s="163"/>
      <c r="R143" s="164"/>
      <c r="S143" s="164"/>
      <c r="T143" s="164"/>
      <c r="U143" s="164"/>
      <c r="V143" s="164"/>
      <c r="W143" s="164"/>
      <c r="X143" s="164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143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22.5" outlineLevel="1">
      <c r="A144" s="176">
        <v>34</v>
      </c>
      <c r="B144" s="177" t="s">
        <v>308</v>
      </c>
      <c r="C144" s="193" t="s">
        <v>309</v>
      </c>
      <c r="D144" s="178" t="s">
        <v>135</v>
      </c>
      <c r="E144" s="179">
        <v>3.65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0.18107999999999999</v>
      </c>
      <c r="O144" s="179">
        <f>ROUND(E144*N144,2)</f>
        <v>0.66</v>
      </c>
      <c r="P144" s="179">
        <v>0</v>
      </c>
      <c r="Q144" s="179">
        <f>ROUND(E144*P144,2)</f>
        <v>0</v>
      </c>
      <c r="R144" s="181" t="s">
        <v>136</v>
      </c>
      <c r="S144" s="181" t="s">
        <v>137</v>
      </c>
      <c r="T144" s="182" t="s">
        <v>137</v>
      </c>
      <c r="U144" s="164">
        <v>0.375</v>
      </c>
      <c r="V144" s="164">
        <f>ROUND(E144*U144,2)</f>
        <v>1.37</v>
      </c>
      <c r="W144" s="164"/>
      <c r="X144" s="164" t="s">
        <v>138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139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ht="22.5" outlineLevel="1">
      <c r="A145" s="160"/>
      <c r="B145" s="161"/>
      <c r="C145" s="261" t="s">
        <v>310</v>
      </c>
      <c r="D145" s="262"/>
      <c r="E145" s="262"/>
      <c r="F145" s="262"/>
      <c r="G145" s="262"/>
      <c r="H145" s="164"/>
      <c r="I145" s="164"/>
      <c r="J145" s="164"/>
      <c r="K145" s="164"/>
      <c r="L145" s="164"/>
      <c r="M145" s="164"/>
      <c r="N145" s="163"/>
      <c r="O145" s="163"/>
      <c r="P145" s="163"/>
      <c r="Q145" s="163"/>
      <c r="R145" s="164"/>
      <c r="S145" s="164"/>
      <c r="T145" s="164"/>
      <c r="U145" s="164"/>
      <c r="V145" s="164"/>
      <c r="W145" s="164"/>
      <c r="X145" s="164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141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83" t="str">
        <f>C145</f>
        <v>komunikací pro pěší do velikosti dlaždic 0,25 m2 s provedením lože do tl. 30 mm, s vyplněním spár a se smetením přebytečného materiálu na vzdálenost do 3 m</v>
      </c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4" t="s">
        <v>142</v>
      </c>
      <c r="D146" s="166"/>
      <c r="E146" s="167">
        <v>3.65</v>
      </c>
      <c r="F146" s="164"/>
      <c r="G146" s="164"/>
      <c r="H146" s="164"/>
      <c r="I146" s="164"/>
      <c r="J146" s="164"/>
      <c r="K146" s="164"/>
      <c r="L146" s="164"/>
      <c r="M146" s="164"/>
      <c r="N146" s="163"/>
      <c r="O146" s="163"/>
      <c r="P146" s="163"/>
      <c r="Q146" s="163"/>
      <c r="R146" s="164"/>
      <c r="S146" s="164"/>
      <c r="T146" s="164"/>
      <c r="U146" s="164"/>
      <c r="V146" s="164"/>
      <c r="W146" s="164"/>
      <c r="X146" s="164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76">
        <v>35</v>
      </c>
      <c r="B147" s="177" t="s">
        <v>311</v>
      </c>
      <c r="C147" s="193" t="s">
        <v>312</v>
      </c>
      <c r="D147" s="178" t="s">
        <v>275</v>
      </c>
      <c r="E147" s="179">
        <v>3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79">
        <v>9.3450000000000005E-2</v>
      </c>
      <c r="O147" s="179">
        <f>ROUND(E147*N147,2)</f>
        <v>0.28000000000000003</v>
      </c>
      <c r="P147" s="179">
        <v>0</v>
      </c>
      <c r="Q147" s="179">
        <f>ROUND(E147*P147,2)</f>
        <v>0</v>
      </c>
      <c r="R147" s="181"/>
      <c r="S147" s="181" t="s">
        <v>285</v>
      </c>
      <c r="T147" s="182" t="s">
        <v>286</v>
      </c>
      <c r="U147" s="164">
        <v>0.22581999999999999</v>
      </c>
      <c r="V147" s="164">
        <f>ROUND(E147*U147,2)</f>
        <v>0.68</v>
      </c>
      <c r="W147" s="164"/>
      <c r="X147" s="164" t="s">
        <v>138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139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259" t="s">
        <v>313</v>
      </c>
      <c r="D148" s="260"/>
      <c r="E148" s="260"/>
      <c r="F148" s="260"/>
      <c r="G148" s="260"/>
      <c r="H148" s="164"/>
      <c r="I148" s="164"/>
      <c r="J148" s="164"/>
      <c r="K148" s="164"/>
      <c r="L148" s="164"/>
      <c r="M148" s="164"/>
      <c r="N148" s="163"/>
      <c r="O148" s="163"/>
      <c r="P148" s="163"/>
      <c r="Q148" s="163"/>
      <c r="R148" s="164"/>
      <c r="S148" s="164"/>
      <c r="T148" s="164"/>
      <c r="U148" s="164"/>
      <c r="V148" s="164"/>
      <c r="W148" s="164"/>
      <c r="X148" s="164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214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84">
        <v>36</v>
      </c>
      <c r="B149" s="185" t="s">
        <v>314</v>
      </c>
      <c r="C149" s="195" t="s">
        <v>315</v>
      </c>
      <c r="D149" s="186" t="s">
        <v>275</v>
      </c>
      <c r="E149" s="187">
        <v>3</v>
      </c>
      <c r="F149" s="188"/>
      <c r="G149" s="189">
        <f>ROUND(E149*F149,2)</f>
        <v>0</v>
      </c>
      <c r="H149" s="188"/>
      <c r="I149" s="189">
        <f>ROUND(E149*H149,2)</f>
        <v>0</v>
      </c>
      <c r="J149" s="188"/>
      <c r="K149" s="189">
        <f>ROUND(E149*J149,2)</f>
        <v>0</v>
      </c>
      <c r="L149" s="189">
        <v>21</v>
      </c>
      <c r="M149" s="189">
        <f>G149*(1+L149/100)</f>
        <v>0</v>
      </c>
      <c r="N149" s="187">
        <v>4.7299999999999998E-3</v>
      </c>
      <c r="O149" s="187">
        <f>ROUND(E149*N149,2)</f>
        <v>0.01</v>
      </c>
      <c r="P149" s="187">
        <v>0</v>
      </c>
      <c r="Q149" s="187">
        <f>ROUND(E149*P149,2)</f>
        <v>0</v>
      </c>
      <c r="R149" s="189"/>
      <c r="S149" s="189" t="s">
        <v>285</v>
      </c>
      <c r="T149" s="190" t="s">
        <v>286</v>
      </c>
      <c r="U149" s="164">
        <v>0.05</v>
      </c>
      <c r="V149" s="164">
        <f>ROUND(E149*U149,2)</f>
        <v>0.15</v>
      </c>
      <c r="W149" s="164"/>
      <c r="X149" s="164" t="s">
        <v>138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139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84">
        <v>37</v>
      </c>
      <c r="B150" s="185" t="s">
        <v>316</v>
      </c>
      <c r="C150" s="195" t="s">
        <v>317</v>
      </c>
      <c r="D150" s="186" t="s">
        <v>275</v>
      </c>
      <c r="E150" s="187">
        <v>2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87">
        <v>1.2600000000000001E-3</v>
      </c>
      <c r="O150" s="187">
        <f>ROUND(E150*N150,2)</f>
        <v>0</v>
      </c>
      <c r="P150" s="187">
        <v>0</v>
      </c>
      <c r="Q150" s="187">
        <f>ROUND(E150*P150,2)</f>
        <v>0</v>
      </c>
      <c r="R150" s="189"/>
      <c r="S150" s="189" t="s">
        <v>285</v>
      </c>
      <c r="T150" s="190" t="s">
        <v>137</v>
      </c>
      <c r="U150" s="164">
        <v>0.02</v>
      </c>
      <c r="V150" s="164">
        <f>ROUND(E150*U150,2)</f>
        <v>0.04</v>
      </c>
      <c r="W150" s="164"/>
      <c r="X150" s="164" t="s">
        <v>138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139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>
      <c r="A151" s="169" t="s">
        <v>131</v>
      </c>
      <c r="B151" s="170" t="s">
        <v>80</v>
      </c>
      <c r="C151" s="192" t="s">
        <v>81</v>
      </c>
      <c r="D151" s="171"/>
      <c r="E151" s="172"/>
      <c r="F151" s="173"/>
      <c r="G151" s="173">
        <f>SUMIF(AG152:AG153,"&lt;&gt;NOR",G152:G153)</f>
        <v>0</v>
      </c>
      <c r="H151" s="173"/>
      <c r="I151" s="173">
        <f>SUM(I152:I153)</f>
        <v>0</v>
      </c>
      <c r="J151" s="173"/>
      <c r="K151" s="173">
        <f>SUM(K152:K153)</f>
        <v>0</v>
      </c>
      <c r="L151" s="173"/>
      <c r="M151" s="173">
        <f>SUM(M152:M153)</f>
        <v>0</v>
      </c>
      <c r="N151" s="172"/>
      <c r="O151" s="172">
        <f>SUM(O152:O153)</f>
        <v>1.4</v>
      </c>
      <c r="P151" s="172"/>
      <c r="Q151" s="172">
        <f>SUM(Q152:Q153)</f>
        <v>0</v>
      </c>
      <c r="R151" s="173"/>
      <c r="S151" s="173"/>
      <c r="T151" s="174"/>
      <c r="U151" s="168"/>
      <c r="V151" s="168">
        <f>SUM(V152:V153)</f>
        <v>1.58</v>
      </c>
      <c r="W151" s="168"/>
      <c r="X151" s="168"/>
      <c r="AG151" t="s">
        <v>132</v>
      </c>
    </row>
    <row r="152" spans="1:60" ht="22.5" outlineLevel="1">
      <c r="A152" s="176">
        <v>38</v>
      </c>
      <c r="B152" s="177" t="s">
        <v>318</v>
      </c>
      <c r="C152" s="193" t="s">
        <v>319</v>
      </c>
      <c r="D152" s="178" t="s">
        <v>135</v>
      </c>
      <c r="E152" s="179">
        <v>8.75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79">
        <v>0.16</v>
      </c>
      <c r="O152" s="179">
        <f>ROUND(E152*N152,2)</f>
        <v>1.4</v>
      </c>
      <c r="P152" s="179">
        <v>0</v>
      </c>
      <c r="Q152" s="179">
        <f>ROUND(E152*P152,2)</f>
        <v>0</v>
      </c>
      <c r="R152" s="181" t="s">
        <v>320</v>
      </c>
      <c r="S152" s="181" t="s">
        <v>137</v>
      </c>
      <c r="T152" s="182" t="s">
        <v>137</v>
      </c>
      <c r="U152" s="164">
        <v>0.18</v>
      </c>
      <c r="V152" s="164">
        <f>ROUND(E152*U152,2)</f>
        <v>1.58</v>
      </c>
      <c r="W152" s="164"/>
      <c r="X152" s="164" t="s">
        <v>138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139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4" t="s">
        <v>321</v>
      </c>
      <c r="D153" s="166"/>
      <c r="E153" s="167">
        <v>8.75</v>
      </c>
      <c r="F153" s="164"/>
      <c r="G153" s="164"/>
      <c r="H153" s="164"/>
      <c r="I153" s="164"/>
      <c r="J153" s="164"/>
      <c r="K153" s="164"/>
      <c r="L153" s="164"/>
      <c r="M153" s="164"/>
      <c r="N153" s="163"/>
      <c r="O153" s="163"/>
      <c r="P153" s="163"/>
      <c r="Q153" s="163"/>
      <c r="R153" s="164"/>
      <c r="S153" s="164"/>
      <c r="T153" s="164"/>
      <c r="U153" s="164"/>
      <c r="V153" s="164"/>
      <c r="W153" s="164"/>
      <c r="X153" s="164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143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>
      <c r="A154" s="169" t="s">
        <v>131</v>
      </c>
      <c r="B154" s="170" t="s">
        <v>82</v>
      </c>
      <c r="C154" s="192" t="s">
        <v>83</v>
      </c>
      <c r="D154" s="171"/>
      <c r="E154" s="172"/>
      <c r="F154" s="173"/>
      <c r="G154" s="173">
        <f>SUMIF(AG155:AG160,"&lt;&gt;NOR",G155:G160)</f>
        <v>0</v>
      </c>
      <c r="H154" s="173"/>
      <c r="I154" s="173">
        <f>SUM(I155:I160)</f>
        <v>0</v>
      </c>
      <c r="J154" s="173"/>
      <c r="K154" s="173">
        <f>SUM(K155:K160)</f>
        <v>0</v>
      </c>
      <c r="L154" s="173"/>
      <c r="M154" s="173">
        <f>SUM(M155:M160)</f>
        <v>0</v>
      </c>
      <c r="N154" s="172"/>
      <c r="O154" s="172">
        <f>SUM(O155:O160)</f>
        <v>0</v>
      </c>
      <c r="P154" s="172"/>
      <c r="Q154" s="172">
        <f>SUM(Q155:Q160)</f>
        <v>0</v>
      </c>
      <c r="R154" s="173"/>
      <c r="S154" s="173"/>
      <c r="T154" s="174"/>
      <c r="U154" s="168"/>
      <c r="V154" s="168">
        <f>SUM(V155:V160)</f>
        <v>2.6</v>
      </c>
      <c r="W154" s="168"/>
      <c r="X154" s="168"/>
      <c r="AG154" t="s">
        <v>132</v>
      </c>
    </row>
    <row r="155" spans="1:60" outlineLevel="1">
      <c r="A155" s="176">
        <v>39</v>
      </c>
      <c r="B155" s="177" t="s">
        <v>322</v>
      </c>
      <c r="C155" s="193" t="s">
        <v>323</v>
      </c>
      <c r="D155" s="178" t="s">
        <v>275</v>
      </c>
      <c r="E155" s="179">
        <v>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79">
        <v>0</v>
      </c>
      <c r="O155" s="179">
        <f>ROUND(E155*N155,2)</f>
        <v>0</v>
      </c>
      <c r="P155" s="179">
        <v>0</v>
      </c>
      <c r="Q155" s="179">
        <f>ROUND(E155*P155,2)</f>
        <v>0</v>
      </c>
      <c r="R155" s="181"/>
      <c r="S155" s="181" t="s">
        <v>285</v>
      </c>
      <c r="T155" s="182" t="s">
        <v>286</v>
      </c>
      <c r="U155" s="164">
        <v>0.65</v>
      </c>
      <c r="V155" s="164">
        <f>ROUND(E155*U155,2)</f>
        <v>1.3</v>
      </c>
      <c r="W155" s="164"/>
      <c r="X155" s="164" t="s">
        <v>138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139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194" t="s">
        <v>324</v>
      </c>
      <c r="D156" s="166"/>
      <c r="E156" s="167">
        <v>1</v>
      </c>
      <c r="F156" s="164"/>
      <c r="G156" s="164"/>
      <c r="H156" s="164"/>
      <c r="I156" s="164"/>
      <c r="J156" s="164"/>
      <c r="K156" s="164"/>
      <c r="L156" s="164"/>
      <c r="M156" s="164"/>
      <c r="N156" s="163"/>
      <c r="O156" s="163"/>
      <c r="P156" s="163"/>
      <c r="Q156" s="163"/>
      <c r="R156" s="164"/>
      <c r="S156" s="164"/>
      <c r="T156" s="164"/>
      <c r="U156" s="164"/>
      <c r="V156" s="164"/>
      <c r="W156" s="164"/>
      <c r="X156" s="164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143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194" t="s">
        <v>325</v>
      </c>
      <c r="D157" s="166"/>
      <c r="E157" s="167">
        <v>1</v>
      </c>
      <c r="F157" s="164"/>
      <c r="G157" s="164"/>
      <c r="H157" s="164"/>
      <c r="I157" s="164"/>
      <c r="J157" s="164"/>
      <c r="K157" s="164"/>
      <c r="L157" s="164"/>
      <c r="M157" s="164"/>
      <c r="N157" s="163"/>
      <c r="O157" s="163"/>
      <c r="P157" s="163"/>
      <c r="Q157" s="163"/>
      <c r="R157" s="164"/>
      <c r="S157" s="164"/>
      <c r="T157" s="164"/>
      <c r="U157" s="164"/>
      <c r="V157" s="164"/>
      <c r="W157" s="164"/>
      <c r="X157" s="164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143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76">
        <v>40</v>
      </c>
      <c r="B158" s="177" t="s">
        <v>326</v>
      </c>
      <c r="C158" s="193" t="s">
        <v>327</v>
      </c>
      <c r="D158" s="178" t="s">
        <v>275</v>
      </c>
      <c r="E158" s="179">
        <v>2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81"/>
      <c r="S158" s="181" t="s">
        <v>285</v>
      </c>
      <c r="T158" s="182" t="s">
        <v>286</v>
      </c>
      <c r="U158" s="164">
        <v>0.65</v>
      </c>
      <c r="V158" s="164">
        <f>ROUND(E158*U158,2)</f>
        <v>1.3</v>
      </c>
      <c r="W158" s="164"/>
      <c r="X158" s="164" t="s">
        <v>138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139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4" t="s">
        <v>328</v>
      </c>
      <c r="D159" s="166"/>
      <c r="E159" s="167">
        <v>1</v>
      </c>
      <c r="F159" s="164"/>
      <c r="G159" s="164"/>
      <c r="H159" s="164"/>
      <c r="I159" s="164"/>
      <c r="J159" s="164"/>
      <c r="K159" s="164"/>
      <c r="L159" s="164"/>
      <c r="M159" s="164"/>
      <c r="N159" s="163"/>
      <c r="O159" s="163"/>
      <c r="P159" s="163"/>
      <c r="Q159" s="163"/>
      <c r="R159" s="164"/>
      <c r="S159" s="164"/>
      <c r="T159" s="164"/>
      <c r="U159" s="164"/>
      <c r="V159" s="164"/>
      <c r="W159" s="164"/>
      <c r="X159" s="164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143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194" t="s">
        <v>329</v>
      </c>
      <c r="D160" s="166"/>
      <c r="E160" s="167">
        <v>1</v>
      </c>
      <c r="F160" s="164"/>
      <c r="G160" s="164"/>
      <c r="H160" s="164"/>
      <c r="I160" s="164"/>
      <c r="J160" s="164"/>
      <c r="K160" s="164"/>
      <c r="L160" s="164"/>
      <c r="M160" s="164"/>
      <c r="N160" s="163"/>
      <c r="O160" s="163"/>
      <c r="P160" s="163"/>
      <c r="Q160" s="163"/>
      <c r="R160" s="164"/>
      <c r="S160" s="164"/>
      <c r="T160" s="164"/>
      <c r="U160" s="164"/>
      <c r="V160" s="164"/>
      <c r="W160" s="164"/>
      <c r="X160" s="164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143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>
      <c r="A161" s="169" t="s">
        <v>131</v>
      </c>
      <c r="B161" s="170" t="s">
        <v>84</v>
      </c>
      <c r="C161" s="192" t="s">
        <v>85</v>
      </c>
      <c r="D161" s="171"/>
      <c r="E161" s="172"/>
      <c r="F161" s="173"/>
      <c r="G161" s="173">
        <f>SUMIF(AG162:AG168,"&lt;&gt;NOR",G162:G168)</f>
        <v>0</v>
      </c>
      <c r="H161" s="173"/>
      <c r="I161" s="173">
        <f>SUM(I162:I168)</f>
        <v>0</v>
      </c>
      <c r="J161" s="173"/>
      <c r="K161" s="173">
        <f>SUM(K162:K168)</f>
        <v>0</v>
      </c>
      <c r="L161" s="173"/>
      <c r="M161" s="173">
        <f>SUM(M162:M168)</f>
        <v>0</v>
      </c>
      <c r="N161" s="172"/>
      <c r="O161" s="172">
        <f>SUM(O162:O168)</f>
        <v>1.48</v>
      </c>
      <c r="P161" s="172"/>
      <c r="Q161" s="172">
        <f>SUM(Q162:Q168)</f>
        <v>0</v>
      </c>
      <c r="R161" s="173"/>
      <c r="S161" s="173"/>
      <c r="T161" s="174"/>
      <c r="U161" s="168"/>
      <c r="V161" s="168">
        <f>SUM(V162:V168)</f>
        <v>4.17</v>
      </c>
      <c r="W161" s="168"/>
      <c r="X161" s="168"/>
      <c r="AG161" t="s">
        <v>132</v>
      </c>
    </row>
    <row r="162" spans="1:60" ht="22.5" outlineLevel="1">
      <c r="A162" s="184">
        <v>41</v>
      </c>
      <c r="B162" s="185" t="s">
        <v>330</v>
      </c>
      <c r="C162" s="195" t="s">
        <v>331</v>
      </c>
      <c r="D162" s="186" t="s">
        <v>154</v>
      </c>
      <c r="E162" s="187">
        <v>8</v>
      </c>
      <c r="F162" s="188"/>
      <c r="G162" s="189">
        <f>ROUND(E162*F162,2)</f>
        <v>0</v>
      </c>
      <c r="H162" s="188"/>
      <c r="I162" s="189">
        <f>ROUND(E162*H162,2)</f>
        <v>0</v>
      </c>
      <c r="J162" s="188"/>
      <c r="K162" s="189">
        <f>ROUND(E162*J162,2)</f>
        <v>0</v>
      </c>
      <c r="L162" s="189">
        <v>21</v>
      </c>
      <c r="M162" s="189">
        <f>G162*(1+L162/100)</f>
        <v>0</v>
      </c>
      <c r="N162" s="187">
        <v>0.18113000000000001</v>
      </c>
      <c r="O162" s="187">
        <f>ROUND(E162*N162,2)</f>
        <v>1.45</v>
      </c>
      <c r="P162" s="187">
        <v>0</v>
      </c>
      <c r="Q162" s="187">
        <f>ROUND(E162*P162,2)</f>
        <v>0</v>
      </c>
      <c r="R162" s="189" t="s">
        <v>136</v>
      </c>
      <c r="S162" s="189" t="s">
        <v>137</v>
      </c>
      <c r="T162" s="190" t="s">
        <v>137</v>
      </c>
      <c r="U162" s="164">
        <v>0.32</v>
      </c>
      <c r="V162" s="164">
        <f>ROUND(E162*U162,2)</f>
        <v>2.56</v>
      </c>
      <c r="W162" s="164"/>
      <c r="X162" s="164" t="s">
        <v>138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139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76">
        <v>42</v>
      </c>
      <c r="B163" s="177" t="s">
        <v>332</v>
      </c>
      <c r="C163" s="193" t="s">
        <v>333</v>
      </c>
      <c r="D163" s="178" t="s">
        <v>154</v>
      </c>
      <c r="E163" s="179">
        <v>6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21</v>
      </c>
      <c r="M163" s="181">
        <f>G163*(1+L163/100)</f>
        <v>0</v>
      </c>
      <c r="N163" s="179">
        <v>4.3E-3</v>
      </c>
      <c r="O163" s="179">
        <f>ROUND(E163*N163,2)</f>
        <v>0.03</v>
      </c>
      <c r="P163" s="179">
        <v>0</v>
      </c>
      <c r="Q163" s="179">
        <f>ROUND(E163*P163,2)</f>
        <v>0</v>
      </c>
      <c r="R163" s="181" t="s">
        <v>136</v>
      </c>
      <c r="S163" s="181" t="s">
        <v>137</v>
      </c>
      <c r="T163" s="182" t="s">
        <v>286</v>
      </c>
      <c r="U163" s="164">
        <v>0.20799999999999999</v>
      </c>
      <c r="V163" s="164">
        <f>ROUND(E163*U163,2)</f>
        <v>1.25</v>
      </c>
      <c r="W163" s="164"/>
      <c r="X163" s="164" t="s">
        <v>138</v>
      </c>
      <c r="Y163" s="153"/>
      <c r="Z163" s="153"/>
      <c r="AA163" s="153"/>
      <c r="AB163" s="153"/>
      <c r="AC163" s="153"/>
      <c r="AD163" s="153"/>
      <c r="AE163" s="153"/>
      <c r="AF163" s="153"/>
      <c r="AG163" s="153" t="s">
        <v>139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261" t="s">
        <v>334</v>
      </c>
      <c r="D164" s="262"/>
      <c r="E164" s="262"/>
      <c r="F164" s="262"/>
      <c r="G164" s="262"/>
      <c r="H164" s="164"/>
      <c r="I164" s="164"/>
      <c r="J164" s="164"/>
      <c r="K164" s="164"/>
      <c r="L164" s="164"/>
      <c r="M164" s="164"/>
      <c r="N164" s="163"/>
      <c r="O164" s="163"/>
      <c r="P164" s="163"/>
      <c r="Q164" s="163"/>
      <c r="R164" s="164"/>
      <c r="S164" s="164"/>
      <c r="T164" s="164"/>
      <c r="U164" s="164"/>
      <c r="V164" s="164"/>
      <c r="W164" s="164"/>
      <c r="X164" s="164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141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194" t="s">
        <v>335</v>
      </c>
      <c r="D165" s="166"/>
      <c r="E165" s="167">
        <v>6</v>
      </c>
      <c r="F165" s="164"/>
      <c r="G165" s="164"/>
      <c r="H165" s="164"/>
      <c r="I165" s="164"/>
      <c r="J165" s="164"/>
      <c r="K165" s="164"/>
      <c r="L165" s="164"/>
      <c r="M165" s="164"/>
      <c r="N165" s="163"/>
      <c r="O165" s="163"/>
      <c r="P165" s="163"/>
      <c r="Q165" s="163"/>
      <c r="R165" s="164"/>
      <c r="S165" s="164"/>
      <c r="T165" s="164"/>
      <c r="U165" s="164"/>
      <c r="V165" s="164"/>
      <c r="W165" s="164"/>
      <c r="X165" s="164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143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76">
        <v>43</v>
      </c>
      <c r="B166" s="177" t="s">
        <v>336</v>
      </c>
      <c r="C166" s="193" t="s">
        <v>337</v>
      </c>
      <c r="D166" s="178" t="s">
        <v>154</v>
      </c>
      <c r="E166" s="179">
        <v>6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79">
        <v>0</v>
      </c>
      <c r="O166" s="179">
        <f>ROUND(E166*N166,2)</f>
        <v>0</v>
      </c>
      <c r="P166" s="179">
        <v>0</v>
      </c>
      <c r="Q166" s="179">
        <f>ROUND(E166*P166,2)</f>
        <v>0</v>
      </c>
      <c r="R166" s="181" t="s">
        <v>136</v>
      </c>
      <c r="S166" s="181" t="s">
        <v>137</v>
      </c>
      <c r="T166" s="182" t="s">
        <v>137</v>
      </c>
      <c r="U166" s="164">
        <v>0.06</v>
      </c>
      <c r="V166" s="164">
        <f>ROUND(E166*U166,2)</f>
        <v>0.36</v>
      </c>
      <c r="W166" s="164"/>
      <c r="X166" s="164" t="s">
        <v>138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139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261" t="s">
        <v>338</v>
      </c>
      <c r="D167" s="262"/>
      <c r="E167" s="262"/>
      <c r="F167" s="262"/>
      <c r="G167" s="262"/>
      <c r="H167" s="164"/>
      <c r="I167" s="164"/>
      <c r="J167" s="164"/>
      <c r="K167" s="164"/>
      <c r="L167" s="164"/>
      <c r="M167" s="164"/>
      <c r="N167" s="163"/>
      <c r="O167" s="163"/>
      <c r="P167" s="163"/>
      <c r="Q167" s="163"/>
      <c r="R167" s="164"/>
      <c r="S167" s="164"/>
      <c r="T167" s="164"/>
      <c r="U167" s="164"/>
      <c r="V167" s="164"/>
      <c r="W167" s="164"/>
      <c r="X167" s="164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141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194" t="s">
        <v>339</v>
      </c>
      <c r="D168" s="166"/>
      <c r="E168" s="167">
        <v>6</v>
      </c>
      <c r="F168" s="164"/>
      <c r="G168" s="164"/>
      <c r="H168" s="164"/>
      <c r="I168" s="164"/>
      <c r="J168" s="164"/>
      <c r="K168" s="164"/>
      <c r="L168" s="164"/>
      <c r="M168" s="164"/>
      <c r="N168" s="163"/>
      <c r="O168" s="163"/>
      <c r="P168" s="163"/>
      <c r="Q168" s="163"/>
      <c r="R168" s="164"/>
      <c r="S168" s="164"/>
      <c r="T168" s="164"/>
      <c r="U168" s="164"/>
      <c r="V168" s="164"/>
      <c r="W168" s="164"/>
      <c r="X168" s="164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143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>
      <c r="A169" s="169" t="s">
        <v>131</v>
      </c>
      <c r="B169" s="170" t="s">
        <v>88</v>
      </c>
      <c r="C169" s="192" t="s">
        <v>89</v>
      </c>
      <c r="D169" s="171"/>
      <c r="E169" s="172"/>
      <c r="F169" s="173"/>
      <c r="G169" s="173">
        <f>SUMIF(AG170:AG172,"&lt;&gt;NOR",G170:G172)</f>
        <v>0</v>
      </c>
      <c r="H169" s="173"/>
      <c r="I169" s="173">
        <f>SUM(I170:I172)</f>
        <v>0</v>
      </c>
      <c r="J169" s="173"/>
      <c r="K169" s="173">
        <f>SUM(K170:K172)</f>
        <v>0</v>
      </c>
      <c r="L169" s="173"/>
      <c r="M169" s="173">
        <f>SUM(M170:M172)</f>
        <v>0</v>
      </c>
      <c r="N169" s="172"/>
      <c r="O169" s="172">
        <f>SUM(O170:O172)</f>
        <v>0</v>
      </c>
      <c r="P169" s="172"/>
      <c r="Q169" s="172">
        <f>SUM(Q170:Q172)</f>
        <v>0</v>
      </c>
      <c r="R169" s="173"/>
      <c r="S169" s="173"/>
      <c r="T169" s="174"/>
      <c r="U169" s="168"/>
      <c r="V169" s="168">
        <f>SUM(V170:V172)</f>
        <v>32.28</v>
      </c>
      <c r="W169" s="168"/>
      <c r="X169" s="168"/>
      <c r="AG169" t="s">
        <v>132</v>
      </c>
    </row>
    <row r="170" spans="1:60" ht="22.5" outlineLevel="1">
      <c r="A170" s="176">
        <v>44</v>
      </c>
      <c r="B170" s="177" t="s">
        <v>340</v>
      </c>
      <c r="C170" s="193" t="s">
        <v>341</v>
      </c>
      <c r="D170" s="178" t="s">
        <v>251</v>
      </c>
      <c r="E170" s="179">
        <v>152.63272000000001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79">
        <v>0</v>
      </c>
      <c r="O170" s="179">
        <f>ROUND(E170*N170,2)</f>
        <v>0</v>
      </c>
      <c r="P170" s="179">
        <v>0</v>
      </c>
      <c r="Q170" s="179">
        <f>ROUND(E170*P170,2)</f>
        <v>0</v>
      </c>
      <c r="R170" s="181" t="s">
        <v>276</v>
      </c>
      <c r="S170" s="181" t="s">
        <v>137</v>
      </c>
      <c r="T170" s="182" t="s">
        <v>137</v>
      </c>
      <c r="U170" s="164">
        <v>0.21149999999999999</v>
      </c>
      <c r="V170" s="164">
        <f>ROUND(E170*U170,2)</f>
        <v>32.28</v>
      </c>
      <c r="W170" s="164"/>
      <c r="X170" s="164" t="s">
        <v>342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343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261" t="s">
        <v>344</v>
      </c>
      <c r="D171" s="262"/>
      <c r="E171" s="262"/>
      <c r="F171" s="262"/>
      <c r="G171" s="262"/>
      <c r="H171" s="164"/>
      <c r="I171" s="164"/>
      <c r="J171" s="164"/>
      <c r="K171" s="164"/>
      <c r="L171" s="164"/>
      <c r="M171" s="164"/>
      <c r="N171" s="163"/>
      <c r="O171" s="163"/>
      <c r="P171" s="163"/>
      <c r="Q171" s="163"/>
      <c r="R171" s="164"/>
      <c r="S171" s="164"/>
      <c r="T171" s="164"/>
      <c r="U171" s="164"/>
      <c r="V171" s="164"/>
      <c r="W171" s="164"/>
      <c r="X171" s="164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141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255" t="s">
        <v>345</v>
      </c>
      <c r="D172" s="256"/>
      <c r="E172" s="256"/>
      <c r="F172" s="256"/>
      <c r="G172" s="256"/>
      <c r="H172" s="164"/>
      <c r="I172" s="164"/>
      <c r="J172" s="164"/>
      <c r="K172" s="164"/>
      <c r="L172" s="164"/>
      <c r="M172" s="164"/>
      <c r="N172" s="163"/>
      <c r="O172" s="163"/>
      <c r="P172" s="163"/>
      <c r="Q172" s="163"/>
      <c r="R172" s="164"/>
      <c r="S172" s="164"/>
      <c r="T172" s="164"/>
      <c r="U172" s="164"/>
      <c r="V172" s="164"/>
      <c r="W172" s="164"/>
      <c r="X172" s="164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214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>
      <c r="A173" s="169" t="s">
        <v>131</v>
      </c>
      <c r="B173" s="170" t="s">
        <v>92</v>
      </c>
      <c r="C173" s="192" t="s">
        <v>93</v>
      </c>
      <c r="D173" s="171"/>
      <c r="E173" s="172"/>
      <c r="F173" s="173"/>
      <c r="G173" s="173">
        <f>SUMIF(AG174:AG196,"&lt;&gt;NOR",G174:G196)</f>
        <v>0</v>
      </c>
      <c r="H173" s="173"/>
      <c r="I173" s="173">
        <f>SUM(I174:I196)</f>
        <v>0</v>
      </c>
      <c r="J173" s="173"/>
      <c r="K173" s="173">
        <f>SUM(K174:K196)</f>
        <v>0</v>
      </c>
      <c r="L173" s="173"/>
      <c r="M173" s="173">
        <f>SUM(M174:M196)</f>
        <v>0</v>
      </c>
      <c r="N173" s="172"/>
      <c r="O173" s="172">
        <f>SUM(O174:O196)</f>
        <v>0.58000000000000007</v>
      </c>
      <c r="P173" s="172"/>
      <c r="Q173" s="172">
        <f>SUM(Q174:Q196)</f>
        <v>0.13</v>
      </c>
      <c r="R173" s="173"/>
      <c r="S173" s="173"/>
      <c r="T173" s="174"/>
      <c r="U173" s="168"/>
      <c r="V173" s="168">
        <f>SUM(V174:V196)</f>
        <v>59.16</v>
      </c>
      <c r="W173" s="168"/>
      <c r="X173" s="168"/>
      <c r="AG173" t="s">
        <v>132</v>
      </c>
    </row>
    <row r="174" spans="1:60" ht="22.5" outlineLevel="1">
      <c r="A174" s="176">
        <v>45</v>
      </c>
      <c r="B174" s="177" t="s">
        <v>346</v>
      </c>
      <c r="C174" s="193" t="s">
        <v>347</v>
      </c>
      <c r="D174" s="178" t="s">
        <v>154</v>
      </c>
      <c r="E174" s="179">
        <v>5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21</v>
      </c>
      <c r="M174" s="181">
        <f>G174*(1+L174/100)</f>
        <v>0</v>
      </c>
      <c r="N174" s="179">
        <v>2.0999999999999999E-3</v>
      </c>
      <c r="O174" s="179">
        <f>ROUND(E174*N174,2)</f>
        <v>0.01</v>
      </c>
      <c r="P174" s="179">
        <v>0</v>
      </c>
      <c r="Q174" s="179">
        <f>ROUND(E174*P174,2)</f>
        <v>0</v>
      </c>
      <c r="R174" s="181" t="s">
        <v>348</v>
      </c>
      <c r="S174" s="181" t="s">
        <v>137</v>
      </c>
      <c r="T174" s="182" t="s">
        <v>137</v>
      </c>
      <c r="U174" s="164">
        <v>0.8</v>
      </c>
      <c r="V174" s="164">
        <f>ROUND(E174*U174,2)</f>
        <v>4</v>
      </c>
      <c r="W174" s="164"/>
      <c r="X174" s="164" t="s">
        <v>138</v>
      </c>
      <c r="Y174" s="153"/>
      <c r="Z174" s="153"/>
      <c r="AA174" s="153"/>
      <c r="AB174" s="153"/>
      <c r="AC174" s="153"/>
      <c r="AD174" s="153"/>
      <c r="AE174" s="153"/>
      <c r="AF174" s="153"/>
      <c r="AG174" s="153" t="s">
        <v>139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261" t="s">
        <v>349</v>
      </c>
      <c r="D175" s="262"/>
      <c r="E175" s="262"/>
      <c r="F175" s="262"/>
      <c r="G175" s="262"/>
      <c r="H175" s="164"/>
      <c r="I175" s="164"/>
      <c r="J175" s="164"/>
      <c r="K175" s="164"/>
      <c r="L175" s="164"/>
      <c r="M175" s="164"/>
      <c r="N175" s="163"/>
      <c r="O175" s="163"/>
      <c r="P175" s="163"/>
      <c r="Q175" s="163"/>
      <c r="R175" s="164"/>
      <c r="S175" s="164"/>
      <c r="T175" s="164"/>
      <c r="U175" s="164"/>
      <c r="V175" s="164"/>
      <c r="W175" s="164"/>
      <c r="X175" s="164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141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255" t="s">
        <v>350</v>
      </c>
      <c r="D176" s="256"/>
      <c r="E176" s="256"/>
      <c r="F176" s="256"/>
      <c r="G176" s="256"/>
      <c r="H176" s="164"/>
      <c r="I176" s="164"/>
      <c r="J176" s="164"/>
      <c r="K176" s="164"/>
      <c r="L176" s="164"/>
      <c r="M176" s="164"/>
      <c r="N176" s="163"/>
      <c r="O176" s="163"/>
      <c r="P176" s="163"/>
      <c r="Q176" s="163"/>
      <c r="R176" s="164"/>
      <c r="S176" s="164"/>
      <c r="T176" s="164"/>
      <c r="U176" s="164"/>
      <c r="V176" s="164"/>
      <c r="W176" s="164"/>
      <c r="X176" s="164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214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194" t="s">
        <v>351</v>
      </c>
      <c r="D177" s="166"/>
      <c r="E177" s="167">
        <v>3</v>
      </c>
      <c r="F177" s="164"/>
      <c r="G177" s="164"/>
      <c r="H177" s="164"/>
      <c r="I177" s="164"/>
      <c r="J177" s="164"/>
      <c r="K177" s="164"/>
      <c r="L177" s="164"/>
      <c r="M177" s="164"/>
      <c r="N177" s="163"/>
      <c r="O177" s="163"/>
      <c r="P177" s="163"/>
      <c r="Q177" s="163"/>
      <c r="R177" s="164"/>
      <c r="S177" s="164"/>
      <c r="T177" s="164"/>
      <c r="U177" s="164"/>
      <c r="V177" s="164"/>
      <c r="W177" s="164"/>
      <c r="X177" s="164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143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4" t="s">
        <v>352</v>
      </c>
      <c r="D178" s="166"/>
      <c r="E178" s="167">
        <v>2</v>
      </c>
      <c r="F178" s="164"/>
      <c r="G178" s="164"/>
      <c r="H178" s="164"/>
      <c r="I178" s="164"/>
      <c r="J178" s="164"/>
      <c r="K178" s="164"/>
      <c r="L178" s="164"/>
      <c r="M178" s="164"/>
      <c r="N178" s="163"/>
      <c r="O178" s="163"/>
      <c r="P178" s="163"/>
      <c r="Q178" s="163"/>
      <c r="R178" s="164"/>
      <c r="S178" s="164"/>
      <c r="T178" s="164"/>
      <c r="U178" s="164"/>
      <c r="V178" s="164"/>
      <c r="W178" s="164"/>
      <c r="X178" s="164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143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>
      <c r="A179" s="176">
        <v>46</v>
      </c>
      <c r="B179" s="177" t="s">
        <v>353</v>
      </c>
      <c r="C179" s="193" t="s">
        <v>354</v>
      </c>
      <c r="D179" s="178" t="s">
        <v>154</v>
      </c>
      <c r="E179" s="179">
        <v>53.92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79">
        <v>2.5200000000000001E-3</v>
      </c>
      <c r="O179" s="179">
        <f>ROUND(E179*N179,2)</f>
        <v>0.14000000000000001</v>
      </c>
      <c r="P179" s="179">
        <v>0</v>
      </c>
      <c r="Q179" s="179">
        <f>ROUND(E179*P179,2)</f>
        <v>0</v>
      </c>
      <c r="R179" s="181" t="s">
        <v>348</v>
      </c>
      <c r="S179" s="181" t="s">
        <v>137</v>
      </c>
      <c r="T179" s="182" t="s">
        <v>137</v>
      </c>
      <c r="U179" s="164">
        <v>0.8</v>
      </c>
      <c r="V179" s="164">
        <f>ROUND(E179*U179,2)</f>
        <v>43.14</v>
      </c>
      <c r="W179" s="164"/>
      <c r="X179" s="164" t="s">
        <v>138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139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261" t="s">
        <v>349</v>
      </c>
      <c r="D180" s="262"/>
      <c r="E180" s="262"/>
      <c r="F180" s="262"/>
      <c r="G180" s="262"/>
      <c r="H180" s="164"/>
      <c r="I180" s="164"/>
      <c r="J180" s="164"/>
      <c r="K180" s="164"/>
      <c r="L180" s="164"/>
      <c r="M180" s="164"/>
      <c r="N180" s="163"/>
      <c r="O180" s="163"/>
      <c r="P180" s="163"/>
      <c r="Q180" s="163"/>
      <c r="R180" s="164"/>
      <c r="S180" s="164"/>
      <c r="T180" s="164"/>
      <c r="U180" s="164"/>
      <c r="V180" s="164"/>
      <c r="W180" s="164"/>
      <c r="X180" s="164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141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55" t="s">
        <v>350</v>
      </c>
      <c r="D181" s="256"/>
      <c r="E181" s="256"/>
      <c r="F181" s="256"/>
      <c r="G181" s="256"/>
      <c r="H181" s="164"/>
      <c r="I181" s="164"/>
      <c r="J181" s="164"/>
      <c r="K181" s="164"/>
      <c r="L181" s="164"/>
      <c r="M181" s="164"/>
      <c r="N181" s="163"/>
      <c r="O181" s="163"/>
      <c r="P181" s="163"/>
      <c r="Q181" s="163"/>
      <c r="R181" s="164"/>
      <c r="S181" s="164"/>
      <c r="T181" s="164"/>
      <c r="U181" s="164"/>
      <c r="V181" s="164"/>
      <c r="W181" s="164"/>
      <c r="X181" s="164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214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194" t="s">
        <v>355</v>
      </c>
      <c r="D182" s="166"/>
      <c r="E182" s="167">
        <v>12.82</v>
      </c>
      <c r="F182" s="164"/>
      <c r="G182" s="164"/>
      <c r="H182" s="164"/>
      <c r="I182" s="164"/>
      <c r="J182" s="164"/>
      <c r="K182" s="164"/>
      <c r="L182" s="164"/>
      <c r="M182" s="164"/>
      <c r="N182" s="163"/>
      <c r="O182" s="163"/>
      <c r="P182" s="163"/>
      <c r="Q182" s="163"/>
      <c r="R182" s="164"/>
      <c r="S182" s="164"/>
      <c r="T182" s="164"/>
      <c r="U182" s="164"/>
      <c r="V182" s="164"/>
      <c r="W182" s="164"/>
      <c r="X182" s="164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143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194" t="s">
        <v>356</v>
      </c>
      <c r="D183" s="166"/>
      <c r="E183" s="167">
        <v>4</v>
      </c>
      <c r="F183" s="164"/>
      <c r="G183" s="164"/>
      <c r="H183" s="164"/>
      <c r="I183" s="164"/>
      <c r="J183" s="164"/>
      <c r="K183" s="164"/>
      <c r="L183" s="164"/>
      <c r="M183" s="164"/>
      <c r="N183" s="163"/>
      <c r="O183" s="163"/>
      <c r="P183" s="163"/>
      <c r="Q183" s="163"/>
      <c r="R183" s="164"/>
      <c r="S183" s="164"/>
      <c r="T183" s="164"/>
      <c r="U183" s="164"/>
      <c r="V183" s="164"/>
      <c r="W183" s="164"/>
      <c r="X183" s="164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143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194" t="s">
        <v>357</v>
      </c>
      <c r="D184" s="166"/>
      <c r="E184" s="167">
        <v>26.6</v>
      </c>
      <c r="F184" s="164"/>
      <c r="G184" s="164"/>
      <c r="H184" s="164"/>
      <c r="I184" s="164"/>
      <c r="J184" s="164"/>
      <c r="K184" s="164"/>
      <c r="L184" s="164"/>
      <c r="M184" s="164"/>
      <c r="N184" s="163"/>
      <c r="O184" s="163"/>
      <c r="P184" s="163"/>
      <c r="Q184" s="163"/>
      <c r="R184" s="164"/>
      <c r="S184" s="164"/>
      <c r="T184" s="164"/>
      <c r="U184" s="164"/>
      <c r="V184" s="164"/>
      <c r="W184" s="164"/>
      <c r="X184" s="164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143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4" t="s">
        <v>358</v>
      </c>
      <c r="D185" s="166"/>
      <c r="E185" s="167">
        <v>5</v>
      </c>
      <c r="F185" s="164"/>
      <c r="G185" s="164"/>
      <c r="H185" s="164"/>
      <c r="I185" s="164"/>
      <c r="J185" s="164"/>
      <c r="K185" s="164"/>
      <c r="L185" s="164"/>
      <c r="M185" s="164"/>
      <c r="N185" s="163"/>
      <c r="O185" s="163"/>
      <c r="P185" s="163"/>
      <c r="Q185" s="163"/>
      <c r="R185" s="164"/>
      <c r="S185" s="164"/>
      <c r="T185" s="164"/>
      <c r="U185" s="164"/>
      <c r="V185" s="164"/>
      <c r="W185" s="164"/>
      <c r="X185" s="164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143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194" t="s">
        <v>359</v>
      </c>
      <c r="D186" s="166"/>
      <c r="E186" s="167">
        <v>5.5</v>
      </c>
      <c r="F186" s="164"/>
      <c r="G186" s="164"/>
      <c r="H186" s="164"/>
      <c r="I186" s="164"/>
      <c r="J186" s="164"/>
      <c r="K186" s="164"/>
      <c r="L186" s="164"/>
      <c r="M186" s="164"/>
      <c r="N186" s="163"/>
      <c r="O186" s="163"/>
      <c r="P186" s="163"/>
      <c r="Q186" s="163"/>
      <c r="R186" s="164"/>
      <c r="S186" s="164"/>
      <c r="T186" s="164"/>
      <c r="U186" s="164"/>
      <c r="V186" s="164"/>
      <c r="W186" s="164"/>
      <c r="X186" s="164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143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>
      <c r="A187" s="176">
        <v>47</v>
      </c>
      <c r="B187" s="177" t="s">
        <v>360</v>
      </c>
      <c r="C187" s="193" t="s">
        <v>361</v>
      </c>
      <c r="D187" s="178" t="s">
        <v>154</v>
      </c>
      <c r="E187" s="179">
        <v>13.08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79">
        <v>3.5699999999999998E-3</v>
      </c>
      <c r="O187" s="179">
        <f>ROUND(E187*N187,2)</f>
        <v>0.05</v>
      </c>
      <c r="P187" s="179">
        <v>0</v>
      </c>
      <c r="Q187" s="179">
        <f>ROUND(E187*P187,2)</f>
        <v>0</v>
      </c>
      <c r="R187" s="181" t="s">
        <v>348</v>
      </c>
      <c r="S187" s="181" t="s">
        <v>137</v>
      </c>
      <c r="T187" s="182" t="s">
        <v>137</v>
      </c>
      <c r="U187" s="164">
        <v>0.55000000000000004</v>
      </c>
      <c r="V187" s="164">
        <f>ROUND(E187*U187,2)</f>
        <v>7.19</v>
      </c>
      <c r="W187" s="164"/>
      <c r="X187" s="164" t="s">
        <v>138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139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261" t="s">
        <v>349</v>
      </c>
      <c r="D188" s="262"/>
      <c r="E188" s="262"/>
      <c r="F188" s="262"/>
      <c r="G188" s="262"/>
      <c r="H188" s="164"/>
      <c r="I188" s="164"/>
      <c r="J188" s="164"/>
      <c r="K188" s="164"/>
      <c r="L188" s="164"/>
      <c r="M188" s="164"/>
      <c r="N188" s="163"/>
      <c r="O188" s="163"/>
      <c r="P188" s="163"/>
      <c r="Q188" s="163"/>
      <c r="R188" s="164"/>
      <c r="S188" s="164"/>
      <c r="T188" s="164"/>
      <c r="U188" s="164"/>
      <c r="V188" s="164"/>
      <c r="W188" s="164"/>
      <c r="X188" s="164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141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55" t="s">
        <v>350</v>
      </c>
      <c r="D189" s="256"/>
      <c r="E189" s="256"/>
      <c r="F189" s="256"/>
      <c r="G189" s="256"/>
      <c r="H189" s="164"/>
      <c r="I189" s="164"/>
      <c r="J189" s="164"/>
      <c r="K189" s="164"/>
      <c r="L189" s="164"/>
      <c r="M189" s="164"/>
      <c r="N189" s="163"/>
      <c r="O189" s="163"/>
      <c r="P189" s="163"/>
      <c r="Q189" s="163"/>
      <c r="R189" s="164"/>
      <c r="S189" s="164"/>
      <c r="T189" s="164"/>
      <c r="U189" s="164"/>
      <c r="V189" s="164"/>
      <c r="W189" s="164"/>
      <c r="X189" s="164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214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4" t="s">
        <v>362</v>
      </c>
      <c r="D190" s="166"/>
      <c r="E190" s="167">
        <v>6.54</v>
      </c>
      <c r="F190" s="164"/>
      <c r="G190" s="164"/>
      <c r="H190" s="164"/>
      <c r="I190" s="164"/>
      <c r="J190" s="164"/>
      <c r="K190" s="164"/>
      <c r="L190" s="164"/>
      <c r="M190" s="164"/>
      <c r="N190" s="163"/>
      <c r="O190" s="163"/>
      <c r="P190" s="163"/>
      <c r="Q190" s="163"/>
      <c r="R190" s="164"/>
      <c r="S190" s="164"/>
      <c r="T190" s="164"/>
      <c r="U190" s="164"/>
      <c r="V190" s="164"/>
      <c r="W190" s="164"/>
      <c r="X190" s="164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143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194" t="s">
        <v>363</v>
      </c>
      <c r="D191" s="166"/>
      <c r="E191" s="167">
        <v>6.54</v>
      </c>
      <c r="F191" s="164"/>
      <c r="G191" s="164"/>
      <c r="H191" s="164"/>
      <c r="I191" s="164"/>
      <c r="J191" s="164"/>
      <c r="K191" s="164"/>
      <c r="L191" s="164"/>
      <c r="M191" s="164"/>
      <c r="N191" s="163"/>
      <c r="O191" s="163"/>
      <c r="P191" s="163"/>
      <c r="Q191" s="163"/>
      <c r="R191" s="164"/>
      <c r="S191" s="164"/>
      <c r="T191" s="164"/>
      <c r="U191" s="164"/>
      <c r="V191" s="164"/>
      <c r="W191" s="164"/>
      <c r="X191" s="164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143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33.75" outlineLevel="1">
      <c r="A192" s="184">
        <v>48</v>
      </c>
      <c r="B192" s="185" t="s">
        <v>364</v>
      </c>
      <c r="C192" s="195" t="s">
        <v>365</v>
      </c>
      <c r="D192" s="186" t="s">
        <v>275</v>
      </c>
      <c r="E192" s="187">
        <v>5</v>
      </c>
      <c r="F192" s="188"/>
      <c r="G192" s="189">
        <f>ROUND(E192*F192,2)</f>
        <v>0</v>
      </c>
      <c r="H192" s="188"/>
      <c r="I192" s="189">
        <f>ROUND(E192*H192,2)</f>
        <v>0</v>
      </c>
      <c r="J192" s="188"/>
      <c r="K192" s="189">
        <f>ROUND(E192*J192,2)</f>
        <v>0</v>
      </c>
      <c r="L192" s="189">
        <v>21</v>
      </c>
      <c r="M192" s="189">
        <f>G192*(1+L192/100)</f>
        <v>0</v>
      </c>
      <c r="N192" s="187">
        <v>7.5800000000000006E-2</v>
      </c>
      <c r="O192" s="187">
        <f>ROUND(E192*N192,2)</f>
        <v>0.38</v>
      </c>
      <c r="P192" s="187">
        <v>0</v>
      </c>
      <c r="Q192" s="187">
        <f>ROUND(E192*P192,2)</f>
        <v>0</v>
      </c>
      <c r="R192" s="189" t="s">
        <v>348</v>
      </c>
      <c r="S192" s="189" t="s">
        <v>137</v>
      </c>
      <c r="T192" s="190" t="s">
        <v>137</v>
      </c>
      <c r="U192" s="164">
        <v>0.5</v>
      </c>
      <c r="V192" s="164">
        <f>ROUND(E192*U192,2)</f>
        <v>2.5</v>
      </c>
      <c r="W192" s="164"/>
      <c r="X192" s="164" t="s">
        <v>138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139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84">
        <v>49</v>
      </c>
      <c r="B193" s="185" t="s">
        <v>366</v>
      </c>
      <c r="C193" s="195" t="s">
        <v>367</v>
      </c>
      <c r="D193" s="186" t="s">
        <v>275</v>
      </c>
      <c r="E193" s="187">
        <v>5</v>
      </c>
      <c r="F193" s="188"/>
      <c r="G193" s="189">
        <f>ROUND(E193*F193,2)</f>
        <v>0</v>
      </c>
      <c r="H193" s="188"/>
      <c r="I193" s="189">
        <f>ROUND(E193*H193,2)</f>
        <v>0</v>
      </c>
      <c r="J193" s="188"/>
      <c r="K193" s="189">
        <f>ROUND(E193*J193,2)</f>
        <v>0</v>
      </c>
      <c r="L193" s="189">
        <v>21</v>
      </c>
      <c r="M193" s="189">
        <f>G193*(1+L193/100)</f>
        <v>0</v>
      </c>
      <c r="N193" s="187">
        <v>0</v>
      </c>
      <c r="O193" s="187">
        <f>ROUND(E193*N193,2)</f>
        <v>0</v>
      </c>
      <c r="P193" s="187">
        <v>2.5170000000000001E-2</v>
      </c>
      <c r="Q193" s="187">
        <f>ROUND(E193*P193,2)</f>
        <v>0.13</v>
      </c>
      <c r="R193" s="189" t="s">
        <v>348</v>
      </c>
      <c r="S193" s="189" t="s">
        <v>137</v>
      </c>
      <c r="T193" s="190" t="s">
        <v>137</v>
      </c>
      <c r="U193" s="164">
        <v>0.46500000000000002</v>
      </c>
      <c r="V193" s="164">
        <f>ROUND(E193*U193,2)</f>
        <v>2.33</v>
      </c>
      <c r="W193" s="164"/>
      <c r="X193" s="164" t="s">
        <v>138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139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76">
        <v>50</v>
      </c>
      <c r="B194" s="177" t="s">
        <v>368</v>
      </c>
      <c r="C194" s="193" t="s">
        <v>369</v>
      </c>
      <c r="D194" s="178" t="s">
        <v>275</v>
      </c>
      <c r="E194" s="179">
        <v>2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81"/>
      <c r="S194" s="181" t="s">
        <v>285</v>
      </c>
      <c r="T194" s="182" t="s">
        <v>286</v>
      </c>
      <c r="U194" s="164">
        <v>0</v>
      </c>
      <c r="V194" s="164">
        <f>ROUND(E194*U194,2)</f>
        <v>0</v>
      </c>
      <c r="W194" s="164"/>
      <c r="X194" s="164" t="s">
        <v>138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139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60">
        <v>51</v>
      </c>
      <c r="B195" s="161" t="s">
        <v>370</v>
      </c>
      <c r="C195" s="196" t="s">
        <v>371</v>
      </c>
      <c r="D195" s="162" t="s">
        <v>0</v>
      </c>
      <c r="E195" s="191"/>
      <c r="F195" s="165"/>
      <c r="G195" s="164">
        <f>ROUND(E195*F195,2)</f>
        <v>0</v>
      </c>
      <c r="H195" s="165"/>
      <c r="I195" s="164">
        <f>ROUND(E195*H195,2)</f>
        <v>0</v>
      </c>
      <c r="J195" s="165"/>
      <c r="K195" s="164">
        <f>ROUND(E195*J195,2)</f>
        <v>0</v>
      </c>
      <c r="L195" s="164">
        <v>21</v>
      </c>
      <c r="M195" s="164">
        <f>G195*(1+L195/100)</f>
        <v>0</v>
      </c>
      <c r="N195" s="163">
        <v>0</v>
      </c>
      <c r="O195" s="163">
        <f>ROUND(E195*N195,2)</f>
        <v>0</v>
      </c>
      <c r="P195" s="163">
        <v>0</v>
      </c>
      <c r="Q195" s="163">
        <f>ROUND(E195*P195,2)</f>
        <v>0</v>
      </c>
      <c r="R195" s="164" t="s">
        <v>348</v>
      </c>
      <c r="S195" s="164" t="s">
        <v>137</v>
      </c>
      <c r="T195" s="164" t="s">
        <v>137</v>
      </c>
      <c r="U195" s="164">
        <v>0</v>
      </c>
      <c r="V195" s="164">
        <f>ROUND(E195*U195,2)</f>
        <v>0</v>
      </c>
      <c r="W195" s="164"/>
      <c r="X195" s="164" t="s">
        <v>342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343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7" t="s">
        <v>372</v>
      </c>
      <c r="D196" s="258"/>
      <c r="E196" s="258"/>
      <c r="F196" s="258"/>
      <c r="G196" s="258"/>
      <c r="H196" s="164"/>
      <c r="I196" s="164"/>
      <c r="J196" s="164"/>
      <c r="K196" s="164"/>
      <c r="L196" s="164"/>
      <c r="M196" s="164"/>
      <c r="N196" s="163"/>
      <c r="O196" s="163"/>
      <c r="P196" s="163"/>
      <c r="Q196" s="163"/>
      <c r="R196" s="164"/>
      <c r="S196" s="164"/>
      <c r="T196" s="164"/>
      <c r="U196" s="164"/>
      <c r="V196" s="164"/>
      <c r="W196" s="164"/>
      <c r="X196" s="164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141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>
      <c r="A197" s="169" t="s">
        <v>131</v>
      </c>
      <c r="B197" s="170" t="s">
        <v>98</v>
      </c>
      <c r="C197" s="192" t="s">
        <v>99</v>
      </c>
      <c r="D197" s="171"/>
      <c r="E197" s="172"/>
      <c r="F197" s="173"/>
      <c r="G197" s="173">
        <f>SUMIF(AG198:AG199,"&lt;&gt;NOR",G198:G199)</f>
        <v>0</v>
      </c>
      <c r="H197" s="173"/>
      <c r="I197" s="173">
        <f>SUM(I198:I199)</f>
        <v>0</v>
      </c>
      <c r="J197" s="173"/>
      <c r="K197" s="173">
        <f>SUM(K198:K199)</f>
        <v>0</v>
      </c>
      <c r="L197" s="173"/>
      <c r="M197" s="173">
        <f>SUM(M198:M199)</f>
        <v>0</v>
      </c>
      <c r="N197" s="172"/>
      <c r="O197" s="172">
        <f>SUM(O198:O199)</f>
        <v>0</v>
      </c>
      <c r="P197" s="172"/>
      <c r="Q197" s="172">
        <f>SUM(Q198:Q199)</f>
        <v>0</v>
      </c>
      <c r="R197" s="173"/>
      <c r="S197" s="173"/>
      <c r="T197" s="174"/>
      <c r="U197" s="168"/>
      <c r="V197" s="168">
        <f>SUM(V198:V199)</f>
        <v>1.87</v>
      </c>
      <c r="W197" s="168"/>
      <c r="X197" s="168"/>
      <c r="AG197" t="s">
        <v>132</v>
      </c>
    </row>
    <row r="198" spans="1:60" outlineLevel="1">
      <c r="A198" s="176">
        <v>52</v>
      </c>
      <c r="B198" s="177" t="s">
        <v>373</v>
      </c>
      <c r="C198" s="193" t="s">
        <v>374</v>
      </c>
      <c r="D198" s="178" t="s">
        <v>154</v>
      </c>
      <c r="E198" s="179">
        <v>72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79">
        <v>6.0000000000000002E-5</v>
      </c>
      <c r="O198" s="179">
        <f>ROUND(E198*N198,2)</f>
        <v>0</v>
      </c>
      <c r="P198" s="179">
        <v>0</v>
      </c>
      <c r="Q198" s="179">
        <f>ROUND(E198*P198,2)</f>
        <v>0</v>
      </c>
      <c r="R198" s="181"/>
      <c r="S198" s="181" t="s">
        <v>137</v>
      </c>
      <c r="T198" s="182" t="s">
        <v>137</v>
      </c>
      <c r="U198" s="164">
        <v>2.5999999999999999E-2</v>
      </c>
      <c r="V198" s="164">
        <f>ROUND(E198*U198,2)</f>
        <v>1.87</v>
      </c>
      <c r="W198" s="164"/>
      <c r="X198" s="164" t="s">
        <v>138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139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194" t="s">
        <v>375</v>
      </c>
      <c r="D199" s="166"/>
      <c r="E199" s="167">
        <v>72</v>
      </c>
      <c r="F199" s="164"/>
      <c r="G199" s="164"/>
      <c r="H199" s="164"/>
      <c r="I199" s="164"/>
      <c r="J199" s="164"/>
      <c r="K199" s="164"/>
      <c r="L199" s="164"/>
      <c r="M199" s="164"/>
      <c r="N199" s="163"/>
      <c r="O199" s="163"/>
      <c r="P199" s="163"/>
      <c r="Q199" s="163"/>
      <c r="R199" s="164"/>
      <c r="S199" s="164"/>
      <c r="T199" s="164"/>
      <c r="U199" s="164"/>
      <c r="V199" s="164"/>
      <c r="W199" s="164"/>
      <c r="X199" s="164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143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>
      <c r="A200" s="169" t="s">
        <v>131</v>
      </c>
      <c r="B200" s="170" t="s">
        <v>100</v>
      </c>
      <c r="C200" s="192" t="s">
        <v>101</v>
      </c>
      <c r="D200" s="171"/>
      <c r="E200" s="172"/>
      <c r="F200" s="173"/>
      <c r="G200" s="173">
        <f>SUMIF(AG201:AG206,"&lt;&gt;NOR",G201:G206)</f>
        <v>0</v>
      </c>
      <c r="H200" s="173"/>
      <c r="I200" s="173">
        <f>SUM(I201:I206)</f>
        <v>0</v>
      </c>
      <c r="J200" s="173"/>
      <c r="K200" s="173">
        <f>SUM(K201:K206)</f>
        <v>0</v>
      </c>
      <c r="L200" s="173"/>
      <c r="M200" s="173">
        <f>SUM(M201:M206)</f>
        <v>0</v>
      </c>
      <c r="N200" s="172"/>
      <c r="O200" s="172">
        <f>SUM(O201:O206)</f>
        <v>0</v>
      </c>
      <c r="P200" s="172"/>
      <c r="Q200" s="172">
        <f>SUM(Q201:Q206)</f>
        <v>0</v>
      </c>
      <c r="R200" s="173"/>
      <c r="S200" s="173"/>
      <c r="T200" s="174"/>
      <c r="U200" s="168"/>
      <c r="V200" s="168">
        <f>SUM(V201:V206)</f>
        <v>23.35</v>
      </c>
      <c r="W200" s="168"/>
      <c r="X200" s="168"/>
      <c r="AG200" t="s">
        <v>132</v>
      </c>
    </row>
    <row r="201" spans="1:60" ht="22.5" outlineLevel="1">
      <c r="A201" s="184">
        <v>53</v>
      </c>
      <c r="B201" s="185" t="s">
        <v>376</v>
      </c>
      <c r="C201" s="195" t="s">
        <v>377</v>
      </c>
      <c r="D201" s="186" t="s">
        <v>251</v>
      </c>
      <c r="E201" s="187">
        <v>15.80955</v>
      </c>
      <c r="F201" s="188"/>
      <c r="G201" s="189">
        <f>ROUND(E201*F201,2)</f>
        <v>0</v>
      </c>
      <c r="H201" s="188"/>
      <c r="I201" s="189">
        <f>ROUND(E201*H201,2)</f>
        <v>0</v>
      </c>
      <c r="J201" s="188"/>
      <c r="K201" s="189">
        <f>ROUND(E201*J201,2)</f>
        <v>0</v>
      </c>
      <c r="L201" s="189">
        <v>21</v>
      </c>
      <c r="M201" s="189">
        <f>G201*(1+L201/100)</f>
        <v>0</v>
      </c>
      <c r="N201" s="187">
        <v>0</v>
      </c>
      <c r="O201" s="187">
        <f>ROUND(E201*N201,2)</f>
        <v>0</v>
      </c>
      <c r="P201" s="187">
        <v>0</v>
      </c>
      <c r="Q201" s="187">
        <f>ROUND(E201*P201,2)</f>
        <v>0</v>
      </c>
      <c r="R201" s="189" t="s">
        <v>136</v>
      </c>
      <c r="S201" s="189" t="s">
        <v>137</v>
      </c>
      <c r="T201" s="190" t="s">
        <v>137</v>
      </c>
      <c r="U201" s="164">
        <v>0.01</v>
      </c>
      <c r="V201" s="164">
        <f>ROUND(E201*U201,2)</f>
        <v>0.16</v>
      </c>
      <c r="W201" s="164"/>
      <c r="X201" s="164" t="s">
        <v>378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379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22.5" outlineLevel="1">
      <c r="A202" s="184">
        <v>54</v>
      </c>
      <c r="B202" s="185" t="s">
        <v>380</v>
      </c>
      <c r="C202" s="195" t="s">
        <v>381</v>
      </c>
      <c r="D202" s="186" t="s">
        <v>251</v>
      </c>
      <c r="E202" s="187">
        <v>300.38144999999997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7">
        <v>0</v>
      </c>
      <c r="O202" s="187">
        <f>ROUND(E202*N202,2)</f>
        <v>0</v>
      </c>
      <c r="P202" s="187">
        <v>0</v>
      </c>
      <c r="Q202" s="187">
        <f>ROUND(E202*P202,2)</f>
        <v>0</v>
      </c>
      <c r="R202" s="189" t="s">
        <v>136</v>
      </c>
      <c r="S202" s="189" t="s">
        <v>137</v>
      </c>
      <c r="T202" s="190" t="s">
        <v>137</v>
      </c>
      <c r="U202" s="164">
        <v>0</v>
      </c>
      <c r="V202" s="164">
        <f>ROUND(E202*U202,2)</f>
        <v>0</v>
      </c>
      <c r="W202" s="164"/>
      <c r="X202" s="164" t="s">
        <v>378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379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84">
        <v>55</v>
      </c>
      <c r="B203" s="185" t="s">
        <v>382</v>
      </c>
      <c r="C203" s="195" t="s">
        <v>383</v>
      </c>
      <c r="D203" s="186" t="s">
        <v>251</v>
      </c>
      <c r="E203" s="187">
        <v>15.80955</v>
      </c>
      <c r="F203" s="188"/>
      <c r="G203" s="189">
        <f>ROUND(E203*F203,2)</f>
        <v>0</v>
      </c>
      <c r="H203" s="188"/>
      <c r="I203" s="189">
        <f>ROUND(E203*H203,2)</f>
        <v>0</v>
      </c>
      <c r="J203" s="188"/>
      <c r="K203" s="189">
        <f>ROUND(E203*J203,2)</f>
        <v>0</v>
      </c>
      <c r="L203" s="189">
        <v>21</v>
      </c>
      <c r="M203" s="189">
        <f>G203*(1+L203/100)</f>
        <v>0</v>
      </c>
      <c r="N203" s="187">
        <v>0</v>
      </c>
      <c r="O203" s="187">
        <f>ROUND(E203*N203,2)</f>
        <v>0</v>
      </c>
      <c r="P203" s="187">
        <v>0</v>
      </c>
      <c r="Q203" s="187">
        <f>ROUND(E203*P203,2)</f>
        <v>0</v>
      </c>
      <c r="R203" s="189" t="s">
        <v>384</v>
      </c>
      <c r="S203" s="189" t="s">
        <v>137</v>
      </c>
      <c r="T203" s="190" t="s">
        <v>137</v>
      </c>
      <c r="U203" s="164">
        <v>0.94199999999999995</v>
      </c>
      <c r="V203" s="164">
        <f>ROUND(E203*U203,2)</f>
        <v>14.89</v>
      </c>
      <c r="W203" s="164"/>
      <c r="X203" s="164" t="s">
        <v>378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379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>
      <c r="A204" s="184">
        <v>56</v>
      </c>
      <c r="B204" s="185" t="s">
        <v>385</v>
      </c>
      <c r="C204" s="195" t="s">
        <v>386</v>
      </c>
      <c r="D204" s="186" t="s">
        <v>251</v>
      </c>
      <c r="E204" s="187">
        <v>79.047749999999994</v>
      </c>
      <c r="F204" s="188"/>
      <c r="G204" s="189">
        <f>ROUND(E204*F204,2)</f>
        <v>0</v>
      </c>
      <c r="H204" s="188"/>
      <c r="I204" s="189">
        <f>ROUND(E204*H204,2)</f>
        <v>0</v>
      </c>
      <c r="J204" s="188"/>
      <c r="K204" s="189">
        <f>ROUND(E204*J204,2)</f>
        <v>0</v>
      </c>
      <c r="L204" s="189">
        <v>21</v>
      </c>
      <c r="M204" s="189">
        <f>G204*(1+L204/100)</f>
        <v>0</v>
      </c>
      <c r="N204" s="187">
        <v>0</v>
      </c>
      <c r="O204" s="187">
        <f>ROUND(E204*N204,2)</f>
        <v>0</v>
      </c>
      <c r="P204" s="187">
        <v>0</v>
      </c>
      <c r="Q204" s="187">
        <f>ROUND(E204*P204,2)</f>
        <v>0</v>
      </c>
      <c r="R204" s="189" t="s">
        <v>384</v>
      </c>
      <c r="S204" s="189" t="s">
        <v>137</v>
      </c>
      <c r="T204" s="190" t="s">
        <v>137</v>
      </c>
      <c r="U204" s="164">
        <v>0.105</v>
      </c>
      <c r="V204" s="164">
        <f>ROUND(E204*U204,2)</f>
        <v>8.3000000000000007</v>
      </c>
      <c r="W204" s="164"/>
      <c r="X204" s="164" t="s">
        <v>378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379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>
      <c r="A205" s="176">
        <v>57</v>
      </c>
      <c r="B205" s="177" t="s">
        <v>387</v>
      </c>
      <c r="C205" s="193" t="s">
        <v>388</v>
      </c>
      <c r="D205" s="178" t="s">
        <v>251</v>
      </c>
      <c r="E205" s="179">
        <v>15.80955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81" t="s">
        <v>384</v>
      </c>
      <c r="S205" s="181" t="s">
        <v>137</v>
      </c>
      <c r="T205" s="182" t="s">
        <v>137</v>
      </c>
      <c r="U205" s="164">
        <v>0</v>
      </c>
      <c r="V205" s="164">
        <f>ROUND(E205*U205,2)</f>
        <v>0</v>
      </c>
      <c r="W205" s="164"/>
      <c r="X205" s="164" t="s">
        <v>378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379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259" t="s">
        <v>389</v>
      </c>
      <c r="D206" s="260"/>
      <c r="E206" s="260"/>
      <c r="F206" s="260"/>
      <c r="G206" s="260"/>
      <c r="H206" s="164"/>
      <c r="I206" s="164"/>
      <c r="J206" s="164"/>
      <c r="K206" s="164"/>
      <c r="L206" s="164"/>
      <c r="M206" s="164"/>
      <c r="N206" s="163"/>
      <c r="O206" s="163"/>
      <c r="P206" s="163"/>
      <c r="Q206" s="163"/>
      <c r="R206" s="164"/>
      <c r="S206" s="164"/>
      <c r="T206" s="164"/>
      <c r="U206" s="164"/>
      <c r="V206" s="164"/>
      <c r="W206" s="164"/>
      <c r="X206" s="164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214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>
      <c r="A207" s="3"/>
      <c r="B207" s="4"/>
      <c r="C207" s="197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118</v>
      </c>
    </row>
    <row r="208" spans="1:60">
      <c r="A208" s="156"/>
      <c r="B208" s="157" t="s">
        <v>29</v>
      </c>
      <c r="C208" s="198"/>
      <c r="D208" s="158"/>
      <c r="E208" s="159"/>
      <c r="F208" s="159"/>
      <c r="G208" s="175">
        <f>G8+G103+G127+G151+G154+G161+G169+G173+G197+G200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390</v>
      </c>
    </row>
    <row r="209" spans="3:33">
      <c r="C209" s="199"/>
      <c r="D209" s="10"/>
      <c r="AG209" t="s">
        <v>391</v>
      </c>
    </row>
    <row r="210" spans="3:33">
      <c r="D210" s="10"/>
    </row>
    <row r="211" spans="3:33">
      <c r="D211" s="10"/>
    </row>
    <row r="212" spans="3:33">
      <c r="D212" s="10"/>
    </row>
    <row r="213" spans="3:33">
      <c r="D213" s="10"/>
    </row>
    <row r="214" spans="3:33">
      <c r="D214" s="10"/>
    </row>
    <row r="215" spans="3:33">
      <c r="D215" s="10"/>
    </row>
    <row r="216" spans="3:33">
      <c r="D216" s="10"/>
    </row>
    <row r="217" spans="3:33">
      <c r="D217" s="10"/>
    </row>
    <row r="218" spans="3:33">
      <c r="D218" s="10"/>
    </row>
    <row r="219" spans="3:33">
      <c r="D219" s="10"/>
    </row>
    <row r="220" spans="3:33">
      <c r="D220" s="10"/>
    </row>
    <row r="221" spans="3:33">
      <c r="D221" s="10"/>
    </row>
    <row r="222" spans="3:33">
      <c r="D222" s="10"/>
    </row>
    <row r="223" spans="3:33">
      <c r="D223" s="10"/>
    </row>
    <row r="224" spans="3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objects="1" scenarios="1"/>
  <mergeCells count="39">
    <mergeCell ref="C15:G15"/>
    <mergeCell ref="A1:G1"/>
    <mergeCell ref="C2:G2"/>
    <mergeCell ref="C3:G3"/>
    <mergeCell ref="C4:G4"/>
    <mergeCell ref="C10:G10"/>
    <mergeCell ref="C60:G60"/>
    <mergeCell ref="C17:G17"/>
    <mergeCell ref="C19:G19"/>
    <mergeCell ref="C22:G22"/>
    <mergeCell ref="C25:G25"/>
    <mergeCell ref="C28:G28"/>
    <mergeCell ref="C30:G30"/>
    <mergeCell ref="C40:G40"/>
    <mergeCell ref="C42:G42"/>
    <mergeCell ref="C50:G50"/>
    <mergeCell ref="C52:G52"/>
    <mergeCell ref="C55:G55"/>
    <mergeCell ref="C171:G171"/>
    <mergeCell ref="C65:G65"/>
    <mergeCell ref="C66:G66"/>
    <mergeCell ref="C71:G71"/>
    <mergeCell ref="C82:G82"/>
    <mergeCell ref="C105:G105"/>
    <mergeCell ref="C135:G135"/>
    <mergeCell ref="C140:G140"/>
    <mergeCell ref="C145:G145"/>
    <mergeCell ref="C148:G148"/>
    <mergeCell ref="C164:G164"/>
    <mergeCell ref="C167:G167"/>
    <mergeCell ref="C189:G189"/>
    <mergeCell ref="C196:G196"/>
    <mergeCell ref="C206:G206"/>
    <mergeCell ref="C172:G172"/>
    <mergeCell ref="C175:G175"/>
    <mergeCell ref="C176:G176"/>
    <mergeCell ref="C180:G180"/>
    <mergeCell ref="C181:G181"/>
    <mergeCell ref="C188:G1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R2" sqref="R2"/>
    </sheetView>
  </sheetViews>
  <sheetFormatPr defaultRowHeight="12.75" outlineLevelRow="1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3" t="s">
        <v>105</v>
      </c>
      <c r="B1" s="263"/>
      <c r="C1" s="263"/>
      <c r="D1" s="263"/>
      <c r="E1" s="263"/>
      <c r="F1" s="263"/>
      <c r="G1" s="263"/>
      <c r="AG1" t="s">
        <v>106</v>
      </c>
    </row>
    <row r="2" spans="1:60" ht="25.15" customHeight="1">
      <c r="A2" s="145" t="s">
        <v>7</v>
      </c>
      <c r="B2" s="49" t="s">
        <v>43</v>
      </c>
      <c r="C2" s="264" t="s">
        <v>657</v>
      </c>
      <c r="D2" s="265"/>
      <c r="E2" s="265"/>
      <c r="F2" s="265"/>
      <c r="G2" s="266"/>
      <c r="AG2" t="s">
        <v>107</v>
      </c>
    </row>
    <row r="3" spans="1:60" ht="25.15" customHeight="1">
      <c r="A3" s="145" t="s">
        <v>8</v>
      </c>
      <c r="B3" s="49" t="s">
        <v>56</v>
      </c>
      <c r="C3" s="264" t="s">
        <v>658</v>
      </c>
      <c r="D3" s="265"/>
      <c r="E3" s="265"/>
      <c r="F3" s="265"/>
      <c r="G3" s="266"/>
      <c r="AC3" s="127" t="s">
        <v>107</v>
      </c>
      <c r="AG3" t="s">
        <v>108</v>
      </c>
    </row>
    <row r="4" spans="1:60" ht="25.15" customHeight="1">
      <c r="A4" s="146" t="s">
        <v>9</v>
      </c>
      <c r="B4" s="147" t="s">
        <v>54</v>
      </c>
      <c r="C4" s="267" t="s">
        <v>55</v>
      </c>
      <c r="D4" s="268"/>
      <c r="E4" s="268"/>
      <c r="F4" s="268"/>
      <c r="G4" s="269"/>
      <c r="AG4" t="s">
        <v>109</v>
      </c>
    </row>
    <row r="5" spans="1:60">
      <c r="D5" s="10"/>
    </row>
    <row r="6" spans="1:60" ht="38.25">
      <c r="A6" s="149" t="s">
        <v>110</v>
      </c>
      <c r="B6" s="151" t="s">
        <v>111</v>
      </c>
      <c r="C6" s="151" t="s">
        <v>112</v>
      </c>
      <c r="D6" s="150" t="s">
        <v>113</v>
      </c>
      <c r="E6" s="149" t="s">
        <v>114</v>
      </c>
      <c r="F6" s="148" t="s">
        <v>115</v>
      </c>
      <c r="G6" s="149" t="s">
        <v>29</v>
      </c>
      <c r="H6" s="152" t="s">
        <v>30</v>
      </c>
      <c r="I6" s="152" t="s">
        <v>116</v>
      </c>
      <c r="J6" s="152" t="s">
        <v>31</v>
      </c>
      <c r="K6" s="152" t="s">
        <v>117</v>
      </c>
      <c r="L6" s="152" t="s">
        <v>118</v>
      </c>
      <c r="M6" s="152" t="s">
        <v>119</v>
      </c>
      <c r="N6" s="152" t="s">
        <v>120</v>
      </c>
      <c r="O6" s="152" t="s">
        <v>121</v>
      </c>
      <c r="P6" s="152" t="s">
        <v>122</v>
      </c>
      <c r="Q6" s="152" t="s">
        <v>123</v>
      </c>
      <c r="R6" s="152" t="s">
        <v>124</v>
      </c>
      <c r="S6" s="152" t="s">
        <v>125</v>
      </c>
      <c r="T6" s="152" t="s">
        <v>126</v>
      </c>
      <c r="U6" s="152" t="s">
        <v>127</v>
      </c>
      <c r="V6" s="152" t="s">
        <v>128</v>
      </c>
      <c r="W6" s="152" t="s">
        <v>129</v>
      </c>
      <c r="X6" s="152" t="s">
        <v>130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>
      <c r="A8" s="169" t="s">
        <v>131</v>
      </c>
      <c r="B8" s="170" t="s">
        <v>72</v>
      </c>
      <c r="C8" s="192" t="s">
        <v>73</v>
      </c>
      <c r="D8" s="171"/>
      <c r="E8" s="172"/>
      <c r="F8" s="173"/>
      <c r="G8" s="173">
        <f>SUMIF(AG9:AG121,"&lt;&gt;NOR",G9:G121)</f>
        <v>0</v>
      </c>
      <c r="H8" s="173"/>
      <c r="I8" s="173">
        <f>SUM(I9:I121)</f>
        <v>0</v>
      </c>
      <c r="J8" s="173"/>
      <c r="K8" s="173">
        <f>SUM(K9:K121)</f>
        <v>0</v>
      </c>
      <c r="L8" s="173"/>
      <c r="M8" s="173">
        <f>SUM(M9:M121)</f>
        <v>0</v>
      </c>
      <c r="N8" s="172"/>
      <c r="O8" s="172">
        <f>SUM(O9:O121)</f>
        <v>138.4</v>
      </c>
      <c r="P8" s="172"/>
      <c r="Q8" s="172">
        <f>SUM(Q9:Q121)</f>
        <v>35.130000000000003</v>
      </c>
      <c r="R8" s="173"/>
      <c r="S8" s="173"/>
      <c r="T8" s="174"/>
      <c r="U8" s="168"/>
      <c r="V8" s="168">
        <f>SUM(V9:V121)</f>
        <v>685.70999999999992</v>
      </c>
      <c r="W8" s="168"/>
      <c r="X8" s="168"/>
      <c r="AG8" t="s">
        <v>132</v>
      </c>
    </row>
    <row r="9" spans="1:60" ht="22.5" outlineLevel="1">
      <c r="A9" s="176">
        <v>1</v>
      </c>
      <c r="B9" s="177" t="s">
        <v>147</v>
      </c>
      <c r="C9" s="193" t="s">
        <v>148</v>
      </c>
      <c r="D9" s="178" t="s">
        <v>149</v>
      </c>
      <c r="E9" s="179">
        <v>150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 t="s">
        <v>150</v>
      </c>
      <c r="S9" s="181" t="s">
        <v>137</v>
      </c>
      <c r="T9" s="182" t="s">
        <v>137</v>
      </c>
      <c r="U9" s="164">
        <v>0.20300000000000001</v>
      </c>
      <c r="V9" s="164">
        <f>ROUND(E9*U9,2)</f>
        <v>30.45</v>
      </c>
      <c r="W9" s="164"/>
      <c r="X9" s="164" t="s">
        <v>138</v>
      </c>
      <c r="Y9" s="153"/>
      <c r="Z9" s="153"/>
      <c r="AA9" s="153"/>
      <c r="AB9" s="153"/>
      <c r="AC9" s="153"/>
      <c r="AD9" s="153"/>
      <c r="AE9" s="153"/>
      <c r="AF9" s="153"/>
      <c r="AG9" s="153" t="s">
        <v>139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>
      <c r="A10" s="160"/>
      <c r="B10" s="161"/>
      <c r="C10" s="261" t="s">
        <v>151</v>
      </c>
      <c r="D10" s="262"/>
      <c r="E10" s="262"/>
      <c r="F10" s="262"/>
      <c r="G10" s="262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83" t="str">
        <f>C10</f>
        <v>na vzdálenost od hladiny vody v jímce po výšku roviny proložené osou nejvyššího bodu výtlačného potrubí. Včetně odpadní potrubí v délce do 20 m.</v>
      </c>
      <c r="BB10" s="153"/>
      <c r="BC10" s="153"/>
      <c r="BD10" s="153"/>
      <c r="BE10" s="153"/>
      <c r="BF10" s="153"/>
      <c r="BG10" s="153"/>
      <c r="BH10" s="153"/>
    </row>
    <row r="11" spans="1:60" outlineLevel="1">
      <c r="A11" s="176">
        <v>2</v>
      </c>
      <c r="B11" s="177" t="s">
        <v>152</v>
      </c>
      <c r="C11" s="193" t="s">
        <v>153</v>
      </c>
      <c r="D11" s="178" t="s">
        <v>154</v>
      </c>
      <c r="E11" s="179">
        <v>10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2.478E-2</v>
      </c>
      <c r="O11" s="179">
        <f>ROUND(E11*N11,2)</f>
        <v>0.25</v>
      </c>
      <c r="P11" s="179">
        <v>0</v>
      </c>
      <c r="Q11" s="179">
        <f>ROUND(E11*P11,2)</f>
        <v>0</v>
      </c>
      <c r="R11" s="181" t="s">
        <v>150</v>
      </c>
      <c r="S11" s="181" t="s">
        <v>137</v>
      </c>
      <c r="T11" s="182" t="s">
        <v>137</v>
      </c>
      <c r="U11" s="164">
        <v>0.55000000000000004</v>
      </c>
      <c r="V11" s="164">
        <f>ROUND(E11*U11,2)</f>
        <v>5.5</v>
      </c>
      <c r="W11" s="164"/>
      <c r="X11" s="164" t="s">
        <v>138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139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>
      <c r="A12" s="160"/>
      <c r="B12" s="161"/>
      <c r="C12" s="261" t="s">
        <v>155</v>
      </c>
      <c r="D12" s="262"/>
      <c r="E12" s="262"/>
      <c r="F12" s="262"/>
      <c r="G12" s="262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83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194" t="s">
        <v>392</v>
      </c>
      <c r="D13" s="166"/>
      <c r="E13" s="167">
        <v>10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53"/>
      <c r="Z13" s="153"/>
      <c r="AA13" s="153"/>
      <c r="AB13" s="153"/>
      <c r="AC13" s="153"/>
      <c r="AD13" s="153"/>
      <c r="AE13" s="153"/>
      <c r="AF13" s="153"/>
      <c r="AG13" s="153" t="s">
        <v>143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76">
        <v>3</v>
      </c>
      <c r="B14" s="177" t="s">
        <v>156</v>
      </c>
      <c r="C14" s="193" t="s">
        <v>157</v>
      </c>
      <c r="D14" s="178" t="s">
        <v>158</v>
      </c>
      <c r="E14" s="179">
        <v>30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 t="s">
        <v>150</v>
      </c>
      <c r="S14" s="181" t="s">
        <v>137</v>
      </c>
      <c r="T14" s="182" t="s">
        <v>137</v>
      </c>
      <c r="U14" s="164">
        <v>1.548</v>
      </c>
      <c r="V14" s="164">
        <f>ROUND(E14*U14,2)</f>
        <v>46.44</v>
      </c>
      <c r="W14" s="164"/>
      <c r="X14" s="164" t="s">
        <v>138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139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61" t="s">
        <v>159</v>
      </c>
      <c r="D15" s="262"/>
      <c r="E15" s="262"/>
      <c r="F15" s="262"/>
      <c r="G15" s="262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141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83" t="str">
        <f>C15</f>
        <v>příplatek k cenám vykopávek za ztížení vykopávky v blízkosti podzemního vedení nebo výbušnin v horninách jakékoliv třídy,</v>
      </c>
      <c r="BB15" s="153"/>
      <c r="BC15" s="153"/>
      <c r="BD15" s="153"/>
      <c r="BE15" s="153"/>
      <c r="BF15" s="153"/>
      <c r="BG15" s="153"/>
      <c r="BH15" s="153"/>
    </row>
    <row r="16" spans="1:60" outlineLevel="1">
      <c r="A16" s="176">
        <v>4</v>
      </c>
      <c r="B16" s="177" t="s">
        <v>161</v>
      </c>
      <c r="C16" s="193" t="s">
        <v>162</v>
      </c>
      <c r="D16" s="178" t="s">
        <v>158</v>
      </c>
      <c r="E16" s="179">
        <v>17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 t="s">
        <v>150</v>
      </c>
      <c r="S16" s="181" t="s">
        <v>137</v>
      </c>
      <c r="T16" s="182" t="s">
        <v>137</v>
      </c>
      <c r="U16" s="164">
        <v>9.7000000000000003E-2</v>
      </c>
      <c r="V16" s="164">
        <f>ROUND(E16*U16,2)</f>
        <v>1.65</v>
      </c>
      <c r="W16" s="164"/>
      <c r="X16" s="164" t="s">
        <v>138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61" t="s">
        <v>163</v>
      </c>
      <c r="D17" s="262"/>
      <c r="E17" s="262"/>
      <c r="F17" s="262"/>
      <c r="G17" s="262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3"/>
      <c r="Z17" s="153"/>
      <c r="AA17" s="153"/>
      <c r="AB17" s="153"/>
      <c r="AC17" s="153"/>
      <c r="AD17" s="153"/>
      <c r="AE17" s="153"/>
      <c r="AF17" s="153"/>
      <c r="AG17" s="153" t="s">
        <v>141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83" t="str">
        <f>C17</f>
        <v>nebo lesní půdy, s vodorovným přemístěním na hromady v místě upotřebení nebo na dočasné či trvalé skládky se složením</v>
      </c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4" t="s">
        <v>393</v>
      </c>
      <c r="D18" s="166"/>
      <c r="E18" s="167">
        <v>17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53"/>
      <c r="Z18" s="153"/>
      <c r="AA18" s="153"/>
      <c r="AB18" s="153"/>
      <c r="AC18" s="153"/>
      <c r="AD18" s="153"/>
      <c r="AE18" s="153"/>
      <c r="AF18" s="153"/>
      <c r="AG18" s="153" t="s">
        <v>143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>
      <c r="A19" s="176">
        <v>5</v>
      </c>
      <c r="B19" s="177" t="s">
        <v>394</v>
      </c>
      <c r="C19" s="193" t="s">
        <v>395</v>
      </c>
      <c r="D19" s="178" t="s">
        <v>158</v>
      </c>
      <c r="E19" s="179">
        <v>8.25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 t="s">
        <v>150</v>
      </c>
      <c r="S19" s="181" t="s">
        <v>137</v>
      </c>
      <c r="T19" s="182" t="s">
        <v>137</v>
      </c>
      <c r="U19" s="164">
        <v>1.4</v>
      </c>
      <c r="V19" s="164">
        <f>ROUND(E19*U19,2)</f>
        <v>11.55</v>
      </c>
      <c r="W19" s="164"/>
      <c r="X19" s="164" t="s">
        <v>138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139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261" t="s">
        <v>396</v>
      </c>
      <c r="D20" s="262"/>
      <c r="E20" s="262"/>
      <c r="F20" s="262"/>
      <c r="G20" s="262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53"/>
      <c r="Z20" s="153"/>
      <c r="AA20" s="153"/>
      <c r="AB20" s="153"/>
      <c r="AC20" s="153"/>
      <c r="AD20" s="153"/>
      <c r="AE20" s="153"/>
      <c r="AF20" s="153"/>
      <c r="AG20" s="153" t="s">
        <v>141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194" t="s">
        <v>397</v>
      </c>
      <c r="D21" s="166"/>
      <c r="E21" s="167">
        <v>8.25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53"/>
      <c r="Z21" s="153"/>
      <c r="AA21" s="153"/>
      <c r="AB21" s="153"/>
      <c r="AC21" s="153"/>
      <c r="AD21" s="153"/>
      <c r="AE21" s="153"/>
      <c r="AF21" s="153"/>
      <c r="AG21" s="153" t="s">
        <v>143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76">
        <v>6</v>
      </c>
      <c r="B22" s="177" t="s">
        <v>398</v>
      </c>
      <c r="C22" s="193" t="s">
        <v>399</v>
      </c>
      <c r="D22" s="178" t="s">
        <v>158</v>
      </c>
      <c r="E22" s="179">
        <v>181.50299999999999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 t="s">
        <v>150</v>
      </c>
      <c r="S22" s="181" t="s">
        <v>137</v>
      </c>
      <c r="T22" s="182" t="s">
        <v>137</v>
      </c>
      <c r="U22" s="164">
        <v>2.2490000000000001</v>
      </c>
      <c r="V22" s="164">
        <f>ROUND(E22*U22,2)</f>
        <v>408.2</v>
      </c>
      <c r="W22" s="164"/>
      <c r="X22" s="164" t="s">
        <v>138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139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>
      <c r="A23" s="160"/>
      <c r="B23" s="161"/>
      <c r="C23" s="261" t="s">
        <v>400</v>
      </c>
      <c r="D23" s="262"/>
      <c r="E23" s="262"/>
      <c r="F23" s="262"/>
      <c r="G23" s="262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83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3" s="153"/>
      <c r="BC23" s="153"/>
      <c r="BD23" s="153"/>
      <c r="BE23" s="153"/>
      <c r="BF23" s="153"/>
      <c r="BG23" s="153"/>
      <c r="BH23" s="153"/>
    </row>
    <row r="24" spans="1:60" outlineLevel="1">
      <c r="A24" s="160"/>
      <c r="B24" s="161"/>
      <c r="C24" s="194" t="s">
        <v>401</v>
      </c>
      <c r="D24" s="166"/>
      <c r="E24" s="167">
        <v>86.688000000000002</v>
      </c>
      <c r="F24" s="164"/>
      <c r="G24" s="164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53"/>
      <c r="Z24" s="153"/>
      <c r="AA24" s="153"/>
      <c r="AB24" s="153"/>
      <c r="AC24" s="153"/>
      <c r="AD24" s="153"/>
      <c r="AE24" s="153"/>
      <c r="AF24" s="153"/>
      <c r="AG24" s="153" t="s">
        <v>143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194" t="s">
        <v>402</v>
      </c>
      <c r="D25" s="166"/>
      <c r="E25" s="167">
        <v>94.814999999999998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76">
        <v>7</v>
      </c>
      <c r="B26" s="177" t="s">
        <v>403</v>
      </c>
      <c r="C26" s="193" t="s">
        <v>404</v>
      </c>
      <c r="D26" s="178" t="s">
        <v>158</v>
      </c>
      <c r="E26" s="179">
        <v>181.50299999999999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 t="s">
        <v>150</v>
      </c>
      <c r="S26" s="181" t="s">
        <v>137</v>
      </c>
      <c r="T26" s="182" t="s">
        <v>137</v>
      </c>
      <c r="U26" s="164">
        <v>0.107</v>
      </c>
      <c r="V26" s="164">
        <f>ROUND(E26*U26,2)</f>
        <v>19.420000000000002</v>
      </c>
      <c r="W26" s="164"/>
      <c r="X26" s="164" t="s">
        <v>138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139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>
      <c r="A27" s="160"/>
      <c r="B27" s="161"/>
      <c r="C27" s="261" t="s">
        <v>400</v>
      </c>
      <c r="D27" s="262"/>
      <c r="E27" s="262"/>
      <c r="F27" s="262"/>
      <c r="G27" s="262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53"/>
      <c r="Z27" s="153"/>
      <c r="AA27" s="153"/>
      <c r="AB27" s="153"/>
      <c r="AC27" s="153"/>
      <c r="AD27" s="153"/>
      <c r="AE27" s="153"/>
      <c r="AF27" s="153"/>
      <c r="AG27" s="153" t="s">
        <v>141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83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7" s="153"/>
      <c r="BC27" s="153"/>
      <c r="BD27" s="153"/>
      <c r="BE27" s="153"/>
      <c r="BF27" s="153"/>
      <c r="BG27" s="153"/>
      <c r="BH27" s="153"/>
    </row>
    <row r="28" spans="1:60" outlineLevel="1">
      <c r="A28" s="176">
        <v>8</v>
      </c>
      <c r="B28" s="177" t="s">
        <v>171</v>
      </c>
      <c r="C28" s="193" t="s">
        <v>172</v>
      </c>
      <c r="D28" s="178" t="s">
        <v>158</v>
      </c>
      <c r="E28" s="179">
        <v>48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 t="s">
        <v>150</v>
      </c>
      <c r="S28" s="181" t="s">
        <v>137</v>
      </c>
      <c r="T28" s="182" t="s">
        <v>137</v>
      </c>
      <c r="U28" s="164">
        <v>0.37</v>
      </c>
      <c r="V28" s="164">
        <f>ROUND(E28*U28,2)</f>
        <v>17.760000000000002</v>
      </c>
      <c r="W28" s="164"/>
      <c r="X28" s="164" t="s">
        <v>138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139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>
      <c r="A29" s="160"/>
      <c r="B29" s="161"/>
      <c r="C29" s="261" t="s">
        <v>173</v>
      </c>
      <c r="D29" s="262"/>
      <c r="E29" s="262"/>
      <c r="F29" s="262"/>
      <c r="G29" s="262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53"/>
      <c r="Z29" s="153"/>
      <c r="AA29" s="153"/>
      <c r="AB29" s="153"/>
      <c r="AC29" s="153"/>
      <c r="AD29" s="153"/>
      <c r="AE29" s="153"/>
      <c r="AF29" s="153"/>
      <c r="AG29" s="153" t="s">
        <v>141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83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194" t="s">
        <v>405</v>
      </c>
      <c r="D30" s="166"/>
      <c r="E30" s="167">
        <v>7.2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53"/>
      <c r="Z30" s="153"/>
      <c r="AA30" s="153"/>
      <c r="AB30" s="153"/>
      <c r="AC30" s="153"/>
      <c r="AD30" s="153"/>
      <c r="AE30" s="153"/>
      <c r="AF30" s="153"/>
      <c r="AG30" s="153" t="s">
        <v>143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194" t="s">
        <v>406</v>
      </c>
      <c r="D31" s="166"/>
      <c r="E31" s="167">
        <v>5.4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4" t="s">
        <v>407</v>
      </c>
      <c r="D32" s="166"/>
      <c r="E32" s="167">
        <v>2.7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3"/>
      <c r="Z32" s="153"/>
      <c r="AA32" s="153"/>
      <c r="AB32" s="153"/>
      <c r="AC32" s="153"/>
      <c r="AD32" s="153"/>
      <c r="AE32" s="153"/>
      <c r="AF32" s="153"/>
      <c r="AG32" s="153" t="s">
        <v>143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4" t="s">
        <v>408</v>
      </c>
      <c r="D33" s="166"/>
      <c r="E33" s="167">
        <v>2.4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4" t="s">
        <v>409</v>
      </c>
      <c r="D34" s="166"/>
      <c r="E34" s="167">
        <v>2.7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53"/>
      <c r="Z34" s="153"/>
      <c r="AA34" s="153"/>
      <c r="AB34" s="153"/>
      <c r="AC34" s="153"/>
      <c r="AD34" s="153"/>
      <c r="AE34" s="153"/>
      <c r="AF34" s="153"/>
      <c r="AG34" s="153" t="s">
        <v>143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4" t="s">
        <v>410</v>
      </c>
      <c r="D35" s="166"/>
      <c r="E35" s="167">
        <v>3.6</v>
      </c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53"/>
      <c r="Z35" s="153"/>
      <c r="AA35" s="153"/>
      <c r="AB35" s="153"/>
      <c r="AC35" s="153"/>
      <c r="AD35" s="153"/>
      <c r="AE35" s="153"/>
      <c r="AF35" s="153"/>
      <c r="AG35" s="153" t="s">
        <v>143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4" t="s">
        <v>411</v>
      </c>
      <c r="D36" s="166"/>
      <c r="E36" s="167">
        <v>24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3"/>
      <c r="Z36" s="153"/>
      <c r="AA36" s="153"/>
      <c r="AB36" s="153"/>
      <c r="AC36" s="153"/>
      <c r="AD36" s="153"/>
      <c r="AE36" s="153"/>
      <c r="AF36" s="153"/>
      <c r="AG36" s="153" t="s">
        <v>143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76">
        <v>9</v>
      </c>
      <c r="B37" s="177" t="s">
        <v>182</v>
      </c>
      <c r="C37" s="193" t="s">
        <v>183</v>
      </c>
      <c r="D37" s="178" t="s">
        <v>158</v>
      </c>
      <c r="E37" s="179">
        <v>48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 t="s">
        <v>150</v>
      </c>
      <c r="S37" s="181" t="s">
        <v>137</v>
      </c>
      <c r="T37" s="182" t="s">
        <v>137</v>
      </c>
      <c r="U37" s="164">
        <v>0.38979999999999998</v>
      </c>
      <c r="V37" s="164">
        <f>ROUND(E37*U37,2)</f>
        <v>18.71</v>
      </c>
      <c r="W37" s="164"/>
      <c r="X37" s="164" t="s">
        <v>138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139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>
      <c r="A38" s="160"/>
      <c r="B38" s="161"/>
      <c r="C38" s="261" t="s">
        <v>173</v>
      </c>
      <c r="D38" s="262"/>
      <c r="E38" s="262"/>
      <c r="F38" s="262"/>
      <c r="G38" s="262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53"/>
      <c r="Z38" s="153"/>
      <c r="AA38" s="153"/>
      <c r="AB38" s="153"/>
      <c r="AC38" s="153"/>
      <c r="AD38" s="153"/>
      <c r="AE38" s="153"/>
      <c r="AF38" s="153"/>
      <c r="AG38" s="153" t="s">
        <v>141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83" t="str">
        <f>C38</f>
        <v>zapažených i nezapažených s urovnáním dna do předepsaného profilu a spádu, s přehozením výkopku na přilehlém terénu na vzdálenost do 3 m od podélné osy rýhy nebo s naložením výkopku na dopravní prostředek.</v>
      </c>
      <c r="BB38" s="153"/>
      <c r="BC38" s="153"/>
      <c r="BD38" s="153"/>
      <c r="BE38" s="153"/>
      <c r="BF38" s="153"/>
      <c r="BG38" s="153"/>
      <c r="BH38" s="153"/>
    </row>
    <row r="39" spans="1:60" outlineLevel="1">
      <c r="A39" s="176">
        <v>10</v>
      </c>
      <c r="B39" s="177" t="s">
        <v>412</v>
      </c>
      <c r="C39" s="193" t="s">
        <v>413</v>
      </c>
      <c r="D39" s="178" t="s">
        <v>158</v>
      </c>
      <c r="E39" s="179">
        <v>0.9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150</v>
      </c>
      <c r="S39" s="181" t="s">
        <v>137</v>
      </c>
      <c r="T39" s="182" t="s">
        <v>137</v>
      </c>
      <c r="U39" s="164">
        <v>6.298</v>
      </c>
      <c r="V39" s="164">
        <f>ROUND(E39*U39,2)</f>
        <v>5.67</v>
      </c>
      <c r="W39" s="164"/>
      <c r="X39" s="164" t="s">
        <v>138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139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261" t="s">
        <v>414</v>
      </c>
      <c r="D40" s="262"/>
      <c r="E40" s="262"/>
      <c r="F40" s="262"/>
      <c r="G40" s="262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53"/>
      <c r="Z40" s="153"/>
      <c r="AA40" s="153"/>
      <c r="AB40" s="153"/>
      <c r="AC40" s="153"/>
      <c r="AD40" s="153"/>
      <c r="AE40" s="153"/>
      <c r="AF40" s="153"/>
      <c r="AG40" s="153" t="s">
        <v>141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194" t="s">
        <v>415</v>
      </c>
      <c r="D41" s="166"/>
      <c r="E41" s="167">
        <v>0.9</v>
      </c>
      <c r="F41" s="164"/>
      <c r="G41" s="16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53"/>
      <c r="Z41" s="153"/>
      <c r="AA41" s="153"/>
      <c r="AB41" s="153"/>
      <c r="AC41" s="153"/>
      <c r="AD41" s="153"/>
      <c r="AE41" s="153"/>
      <c r="AF41" s="153"/>
      <c r="AG41" s="153" t="s">
        <v>143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76">
        <v>11</v>
      </c>
      <c r="B42" s="177" t="s">
        <v>416</v>
      </c>
      <c r="C42" s="193" t="s">
        <v>417</v>
      </c>
      <c r="D42" s="178" t="s">
        <v>158</v>
      </c>
      <c r="E42" s="179">
        <v>0.9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81" t="s">
        <v>150</v>
      </c>
      <c r="S42" s="181" t="s">
        <v>137</v>
      </c>
      <c r="T42" s="182" t="s">
        <v>137</v>
      </c>
      <c r="U42" s="164">
        <v>3.81</v>
      </c>
      <c r="V42" s="164">
        <f>ROUND(E42*U42,2)</f>
        <v>3.43</v>
      </c>
      <c r="W42" s="164"/>
      <c r="X42" s="164" t="s">
        <v>138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139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261" t="s">
        <v>418</v>
      </c>
      <c r="D43" s="262"/>
      <c r="E43" s="262"/>
      <c r="F43" s="262"/>
      <c r="G43" s="262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53"/>
      <c r="Z43" s="153"/>
      <c r="AA43" s="153"/>
      <c r="AB43" s="153"/>
      <c r="AC43" s="153"/>
      <c r="AD43" s="153"/>
      <c r="AE43" s="153"/>
      <c r="AF43" s="153"/>
      <c r="AG43" s="153" t="s">
        <v>141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83" t="str">
        <f>C43</f>
        <v xml:space="preserve"> bez naložení, avšak s vyprázdněním nádoby na hromady nebo do dopravního prostředku, na každých třeba i započatých 3 m výšky,</v>
      </c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4" t="s">
        <v>415</v>
      </c>
      <c r="D44" s="166"/>
      <c r="E44" s="167">
        <v>0.9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53"/>
      <c r="Z44" s="153"/>
      <c r="AA44" s="153"/>
      <c r="AB44" s="153"/>
      <c r="AC44" s="153"/>
      <c r="AD44" s="153"/>
      <c r="AE44" s="153"/>
      <c r="AF44" s="153"/>
      <c r="AG44" s="153" t="s">
        <v>143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6">
        <v>12</v>
      </c>
      <c r="B45" s="177" t="s">
        <v>195</v>
      </c>
      <c r="C45" s="193" t="s">
        <v>196</v>
      </c>
      <c r="D45" s="178" t="s">
        <v>158</v>
      </c>
      <c r="E45" s="179">
        <v>202.97380000000001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 t="s">
        <v>150</v>
      </c>
      <c r="S45" s="181" t="s">
        <v>137</v>
      </c>
      <c r="T45" s="182" t="s">
        <v>137</v>
      </c>
      <c r="U45" s="164">
        <v>0.01</v>
      </c>
      <c r="V45" s="164">
        <f>ROUND(E45*U45,2)</f>
        <v>2.0299999999999998</v>
      </c>
      <c r="W45" s="164"/>
      <c r="X45" s="164" t="s">
        <v>138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139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61" t="s">
        <v>197</v>
      </c>
      <c r="D46" s="262"/>
      <c r="E46" s="262"/>
      <c r="F46" s="262"/>
      <c r="G46" s="262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53"/>
      <c r="Z46" s="153"/>
      <c r="AA46" s="153"/>
      <c r="AB46" s="153"/>
      <c r="AC46" s="153"/>
      <c r="AD46" s="153"/>
      <c r="AE46" s="153"/>
      <c r="AF46" s="153"/>
      <c r="AG46" s="153" t="s">
        <v>141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4" t="s">
        <v>419</v>
      </c>
      <c r="D47" s="166"/>
      <c r="E47" s="167">
        <v>167.1738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53"/>
      <c r="Z47" s="153"/>
      <c r="AA47" s="153"/>
      <c r="AB47" s="153"/>
      <c r="AC47" s="153"/>
      <c r="AD47" s="153"/>
      <c r="AE47" s="153"/>
      <c r="AF47" s="153"/>
      <c r="AG47" s="153" t="s">
        <v>143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4" t="s">
        <v>420</v>
      </c>
      <c r="D48" s="166"/>
      <c r="E48" s="167">
        <v>1.8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194" t="s">
        <v>421</v>
      </c>
      <c r="D49" s="166"/>
      <c r="E49" s="167">
        <v>34</v>
      </c>
      <c r="F49" s="164"/>
      <c r="G49" s="1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53"/>
      <c r="Z49" s="153"/>
      <c r="AA49" s="153"/>
      <c r="AB49" s="153"/>
      <c r="AC49" s="153"/>
      <c r="AD49" s="153"/>
      <c r="AE49" s="153"/>
      <c r="AF49" s="153"/>
      <c r="AG49" s="153" t="s">
        <v>143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>
      <c r="A50" s="176">
        <v>13</v>
      </c>
      <c r="B50" s="177" t="s">
        <v>199</v>
      </c>
      <c r="C50" s="193" t="s">
        <v>200</v>
      </c>
      <c r="D50" s="178" t="s">
        <v>158</v>
      </c>
      <c r="E50" s="179">
        <v>146.81610000000001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 t="s">
        <v>150</v>
      </c>
      <c r="S50" s="181" t="s">
        <v>137</v>
      </c>
      <c r="T50" s="182" t="s">
        <v>137</v>
      </c>
      <c r="U50" s="164">
        <v>0.01</v>
      </c>
      <c r="V50" s="164">
        <f>ROUND(E50*U50,2)</f>
        <v>1.47</v>
      </c>
      <c r="W50" s="164"/>
      <c r="X50" s="164" t="s">
        <v>138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139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261" t="s">
        <v>197</v>
      </c>
      <c r="D51" s="262"/>
      <c r="E51" s="262"/>
      <c r="F51" s="262"/>
      <c r="G51" s="262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141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4" t="s">
        <v>422</v>
      </c>
      <c r="D52" s="166"/>
      <c r="E52" s="167">
        <v>181.50299999999999</v>
      </c>
      <c r="F52" s="164"/>
      <c r="G52" s="164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53"/>
      <c r="Z52" s="153"/>
      <c r="AA52" s="153"/>
      <c r="AB52" s="153"/>
      <c r="AC52" s="153"/>
      <c r="AD52" s="153"/>
      <c r="AE52" s="153"/>
      <c r="AF52" s="153"/>
      <c r="AG52" s="153" t="s">
        <v>143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4" t="s">
        <v>423</v>
      </c>
      <c r="D53" s="166"/>
      <c r="E53" s="167">
        <v>48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4" t="s">
        <v>424</v>
      </c>
      <c r="D54" s="166"/>
      <c r="E54" s="167">
        <v>-143.1309</v>
      </c>
      <c r="F54" s="164"/>
      <c r="G54" s="164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53"/>
      <c r="Z54" s="153"/>
      <c r="AA54" s="153"/>
      <c r="AB54" s="153"/>
      <c r="AC54" s="153"/>
      <c r="AD54" s="153"/>
      <c r="AE54" s="153"/>
      <c r="AF54" s="153"/>
      <c r="AG54" s="153" t="s">
        <v>143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4" t="s">
        <v>415</v>
      </c>
      <c r="D55" s="166"/>
      <c r="E55" s="167">
        <v>0.9</v>
      </c>
      <c r="F55" s="164"/>
      <c r="G55" s="164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53"/>
      <c r="Z55" s="153"/>
      <c r="AA55" s="153"/>
      <c r="AB55" s="153"/>
      <c r="AC55" s="153"/>
      <c r="AD55" s="153"/>
      <c r="AE55" s="153"/>
      <c r="AF55" s="153"/>
      <c r="AG55" s="153" t="s">
        <v>143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4" t="s">
        <v>425</v>
      </c>
      <c r="D56" s="166"/>
      <c r="E56" s="167">
        <v>59.543999999999997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>
      <c r="A57" s="176">
        <v>14</v>
      </c>
      <c r="B57" s="177" t="s">
        <v>204</v>
      </c>
      <c r="C57" s="193" t="s">
        <v>205</v>
      </c>
      <c r="D57" s="178" t="s">
        <v>158</v>
      </c>
      <c r="E57" s="179">
        <v>3670.4025000000001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 t="s">
        <v>150</v>
      </c>
      <c r="S57" s="181" t="s">
        <v>137</v>
      </c>
      <c r="T57" s="182" t="s">
        <v>137</v>
      </c>
      <c r="U57" s="164">
        <v>0</v>
      </c>
      <c r="V57" s="164">
        <f>ROUND(E57*U57,2)</f>
        <v>0</v>
      </c>
      <c r="W57" s="164"/>
      <c r="X57" s="164" t="s">
        <v>138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139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261" t="s">
        <v>197</v>
      </c>
      <c r="D58" s="262"/>
      <c r="E58" s="262"/>
      <c r="F58" s="262"/>
      <c r="G58" s="262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3"/>
      <c r="Z58" s="153"/>
      <c r="AA58" s="153"/>
      <c r="AB58" s="153"/>
      <c r="AC58" s="153"/>
      <c r="AD58" s="153"/>
      <c r="AE58" s="153"/>
      <c r="AF58" s="153"/>
      <c r="AG58" s="153" t="s">
        <v>141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194" t="s">
        <v>426</v>
      </c>
      <c r="D59" s="166"/>
      <c r="E59" s="167">
        <v>3670.4025000000001</v>
      </c>
      <c r="F59" s="164"/>
      <c r="G59" s="164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53"/>
      <c r="Z59" s="153"/>
      <c r="AA59" s="153"/>
      <c r="AB59" s="153"/>
      <c r="AC59" s="153"/>
      <c r="AD59" s="153"/>
      <c r="AE59" s="153"/>
      <c r="AF59" s="153"/>
      <c r="AG59" s="153" t="s">
        <v>143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>
      <c r="A60" s="176">
        <v>15</v>
      </c>
      <c r="B60" s="177" t="s">
        <v>207</v>
      </c>
      <c r="C60" s="193" t="s">
        <v>427</v>
      </c>
      <c r="D60" s="178" t="s">
        <v>158</v>
      </c>
      <c r="E60" s="179">
        <v>83.181899999999999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81" t="s">
        <v>150</v>
      </c>
      <c r="S60" s="181" t="s">
        <v>137</v>
      </c>
      <c r="T60" s="182" t="s">
        <v>137</v>
      </c>
      <c r="U60" s="164">
        <v>0.65</v>
      </c>
      <c r="V60" s="164">
        <f>ROUND(E60*U60,2)</f>
        <v>54.07</v>
      </c>
      <c r="W60" s="164"/>
      <c r="X60" s="164" t="s">
        <v>138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139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4" t="s">
        <v>428</v>
      </c>
      <c r="D61" s="166"/>
      <c r="E61" s="167">
        <v>83.181899999999999</v>
      </c>
      <c r="F61" s="164"/>
      <c r="G61" s="164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53"/>
      <c r="Z61" s="153"/>
      <c r="AA61" s="153"/>
      <c r="AB61" s="153"/>
      <c r="AC61" s="153"/>
      <c r="AD61" s="153"/>
      <c r="AE61" s="153"/>
      <c r="AF61" s="153"/>
      <c r="AG61" s="153" t="s">
        <v>143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>
      <c r="A62" s="176">
        <v>16</v>
      </c>
      <c r="B62" s="177" t="s">
        <v>210</v>
      </c>
      <c r="C62" s="193" t="s">
        <v>211</v>
      </c>
      <c r="D62" s="178" t="s">
        <v>158</v>
      </c>
      <c r="E62" s="179">
        <v>143.1309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81" t="s">
        <v>150</v>
      </c>
      <c r="S62" s="181" t="s">
        <v>137</v>
      </c>
      <c r="T62" s="182" t="s">
        <v>137</v>
      </c>
      <c r="U62" s="164">
        <v>0.2</v>
      </c>
      <c r="V62" s="164">
        <f>ROUND(E62*U62,2)</f>
        <v>28.63</v>
      </c>
      <c r="W62" s="164"/>
      <c r="X62" s="164" t="s">
        <v>138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139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261" t="s">
        <v>212</v>
      </c>
      <c r="D63" s="262"/>
      <c r="E63" s="262"/>
      <c r="F63" s="262"/>
      <c r="G63" s="262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3"/>
      <c r="Z63" s="153"/>
      <c r="AA63" s="153"/>
      <c r="AB63" s="153"/>
      <c r="AC63" s="153"/>
      <c r="AD63" s="153"/>
      <c r="AE63" s="153"/>
      <c r="AF63" s="153"/>
      <c r="AG63" s="153" t="s">
        <v>141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255" t="s">
        <v>213</v>
      </c>
      <c r="D64" s="256"/>
      <c r="E64" s="256"/>
      <c r="F64" s="256"/>
      <c r="G64" s="256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53"/>
      <c r="Z64" s="153"/>
      <c r="AA64" s="153"/>
      <c r="AB64" s="153"/>
      <c r="AC64" s="153"/>
      <c r="AD64" s="153"/>
      <c r="AE64" s="153"/>
      <c r="AF64" s="153"/>
      <c r="AG64" s="153" t="s">
        <v>214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4" t="s">
        <v>429</v>
      </c>
      <c r="D65" s="166"/>
      <c r="E65" s="167">
        <v>35.345999999999997</v>
      </c>
      <c r="F65" s="164"/>
      <c r="G65" s="164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143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194" t="s">
        <v>430</v>
      </c>
      <c r="D66" s="166"/>
      <c r="E66" s="167">
        <v>35.345999999999997</v>
      </c>
      <c r="F66" s="164"/>
      <c r="G66" s="164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53"/>
      <c r="Z66" s="153"/>
      <c r="AA66" s="153"/>
      <c r="AB66" s="153"/>
      <c r="AC66" s="153"/>
      <c r="AD66" s="153"/>
      <c r="AE66" s="153"/>
      <c r="AF66" s="153"/>
      <c r="AG66" s="153" t="s">
        <v>143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4" t="s">
        <v>431</v>
      </c>
      <c r="D67" s="166"/>
      <c r="E67" s="167">
        <v>3.6</v>
      </c>
      <c r="F67" s="164"/>
      <c r="G67" s="164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4" t="s">
        <v>432</v>
      </c>
      <c r="D68" s="166"/>
      <c r="E68" s="167">
        <v>2.7</v>
      </c>
      <c r="F68" s="164"/>
      <c r="G68" s="164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53"/>
      <c r="Z68" s="153"/>
      <c r="AA68" s="153"/>
      <c r="AB68" s="153"/>
      <c r="AC68" s="153"/>
      <c r="AD68" s="153"/>
      <c r="AE68" s="153"/>
      <c r="AF68" s="153"/>
      <c r="AG68" s="153" t="s">
        <v>143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194" t="s">
        <v>433</v>
      </c>
      <c r="D69" s="166"/>
      <c r="E69" s="167">
        <v>1.8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143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4" t="s">
        <v>434</v>
      </c>
      <c r="D70" s="166"/>
      <c r="E70" s="167">
        <v>1.605</v>
      </c>
      <c r="F70" s="164"/>
      <c r="G70" s="164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53"/>
      <c r="Z70" s="153"/>
      <c r="AA70" s="153"/>
      <c r="AB70" s="153"/>
      <c r="AC70" s="153"/>
      <c r="AD70" s="153"/>
      <c r="AE70" s="153"/>
      <c r="AF70" s="153"/>
      <c r="AG70" s="153" t="s">
        <v>143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60"/>
      <c r="B71" s="161"/>
      <c r="C71" s="194" t="s">
        <v>435</v>
      </c>
      <c r="D71" s="166"/>
      <c r="E71" s="167">
        <v>1.8</v>
      </c>
      <c r="F71" s="164"/>
      <c r="G71" s="164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53"/>
      <c r="Z71" s="153"/>
      <c r="AA71" s="153"/>
      <c r="AB71" s="153"/>
      <c r="AC71" s="153"/>
      <c r="AD71" s="153"/>
      <c r="AE71" s="153"/>
      <c r="AF71" s="153"/>
      <c r="AG71" s="153" t="s">
        <v>143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194" t="s">
        <v>436</v>
      </c>
      <c r="D72" s="166"/>
      <c r="E72" s="167">
        <v>1.8</v>
      </c>
      <c r="F72" s="164"/>
      <c r="G72" s="16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4" t="s">
        <v>411</v>
      </c>
      <c r="D73" s="166"/>
      <c r="E73" s="167">
        <v>24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53"/>
      <c r="Z73" s="153"/>
      <c r="AA73" s="153"/>
      <c r="AB73" s="153"/>
      <c r="AC73" s="153"/>
      <c r="AD73" s="153"/>
      <c r="AE73" s="153"/>
      <c r="AF73" s="153"/>
      <c r="AG73" s="153" t="s">
        <v>143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4" t="s">
        <v>437</v>
      </c>
      <c r="D74" s="166"/>
      <c r="E74" s="167"/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53"/>
      <c r="Z74" s="153"/>
      <c r="AA74" s="153"/>
      <c r="AB74" s="153"/>
      <c r="AC74" s="153"/>
      <c r="AD74" s="153"/>
      <c r="AE74" s="153"/>
      <c r="AF74" s="153"/>
      <c r="AG74" s="153" t="s">
        <v>143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4" t="s">
        <v>438</v>
      </c>
      <c r="D75" s="166"/>
      <c r="E75" s="167">
        <v>4.71</v>
      </c>
      <c r="F75" s="164"/>
      <c r="G75" s="164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53"/>
      <c r="Z75" s="153"/>
      <c r="AA75" s="153"/>
      <c r="AB75" s="153"/>
      <c r="AC75" s="153"/>
      <c r="AD75" s="153"/>
      <c r="AE75" s="153"/>
      <c r="AF75" s="153"/>
      <c r="AG75" s="153" t="s">
        <v>143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4" t="s">
        <v>439</v>
      </c>
      <c r="D76" s="166"/>
      <c r="E76" s="167">
        <v>0.14130000000000001</v>
      </c>
      <c r="F76" s="164"/>
      <c r="G76" s="164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53"/>
      <c r="Z76" s="153"/>
      <c r="AA76" s="153"/>
      <c r="AB76" s="153"/>
      <c r="AC76" s="153"/>
      <c r="AD76" s="153"/>
      <c r="AE76" s="153"/>
      <c r="AF76" s="153"/>
      <c r="AG76" s="153" t="s">
        <v>143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4" t="s">
        <v>440</v>
      </c>
      <c r="D77" s="166"/>
      <c r="E77" s="167">
        <v>0.28260000000000002</v>
      </c>
      <c r="F77" s="164"/>
      <c r="G77" s="164"/>
      <c r="H77" s="164"/>
      <c r="I77" s="164"/>
      <c r="J77" s="164"/>
      <c r="K77" s="164"/>
      <c r="L77" s="164"/>
      <c r="M77" s="164"/>
      <c r="N77" s="163"/>
      <c r="O77" s="163"/>
      <c r="P77" s="163"/>
      <c r="Q77" s="163"/>
      <c r="R77" s="164"/>
      <c r="S77" s="164"/>
      <c r="T77" s="164"/>
      <c r="U77" s="164"/>
      <c r="V77" s="164"/>
      <c r="W77" s="164"/>
      <c r="X77" s="164"/>
      <c r="Y77" s="153"/>
      <c r="Z77" s="153"/>
      <c r="AA77" s="153"/>
      <c r="AB77" s="153"/>
      <c r="AC77" s="153"/>
      <c r="AD77" s="153"/>
      <c r="AE77" s="153"/>
      <c r="AF77" s="153"/>
      <c r="AG77" s="153" t="s">
        <v>143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4" t="s">
        <v>441</v>
      </c>
      <c r="D78" s="166"/>
      <c r="E78" s="167">
        <v>15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143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4" t="s">
        <v>442</v>
      </c>
      <c r="D79" s="166"/>
      <c r="E79" s="167">
        <v>15</v>
      </c>
      <c r="F79" s="164"/>
      <c r="G79" s="164"/>
      <c r="H79" s="164"/>
      <c r="I79" s="164"/>
      <c r="J79" s="164"/>
      <c r="K79" s="164"/>
      <c r="L79" s="164"/>
      <c r="M79" s="164"/>
      <c r="N79" s="163"/>
      <c r="O79" s="163"/>
      <c r="P79" s="163"/>
      <c r="Q79" s="163"/>
      <c r="R79" s="164"/>
      <c r="S79" s="164"/>
      <c r="T79" s="164"/>
      <c r="U79" s="164"/>
      <c r="V79" s="164"/>
      <c r="W79" s="164"/>
      <c r="X79" s="164"/>
      <c r="Y79" s="153"/>
      <c r="Z79" s="153"/>
      <c r="AA79" s="153"/>
      <c r="AB79" s="153"/>
      <c r="AC79" s="153"/>
      <c r="AD79" s="153"/>
      <c r="AE79" s="153"/>
      <c r="AF79" s="153"/>
      <c r="AG79" s="153" t="s">
        <v>143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76">
        <v>17</v>
      </c>
      <c r="B80" s="177" t="s">
        <v>218</v>
      </c>
      <c r="C80" s="193" t="s">
        <v>219</v>
      </c>
      <c r="D80" s="178" t="s">
        <v>158</v>
      </c>
      <c r="E80" s="179">
        <v>11.204000000000001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1.7</v>
      </c>
      <c r="O80" s="179">
        <f>ROUND(E80*N80,2)</f>
        <v>19.05</v>
      </c>
      <c r="P80" s="179">
        <v>0</v>
      </c>
      <c r="Q80" s="179">
        <f>ROUND(E80*P80,2)</f>
        <v>0</v>
      </c>
      <c r="R80" s="181" t="s">
        <v>150</v>
      </c>
      <c r="S80" s="181" t="s">
        <v>137</v>
      </c>
      <c r="T80" s="182" t="s">
        <v>137</v>
      </c>
      <c r="U80" s="164">
        <v>1.59</v>
      </c>
      <c r="V80" s="164">
        <f>ROUND(E80*U80,2)</f>
        <v>17.809999999999999</v>
      </c>
      <c r="W80" s="164"/>
      <c r="X80" s="164" t="s">
        <v>138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139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>
      <c r="A81" s="160"/>
      <c r="B81" s="161"/>
      <c r="C81" s="261" t="s">
        <v>220</v>
      </c>
      <c r="D81" s="262"/>
      <c r="E81" s="262"/>
      <c r="F81" s="262"/>
      <c r="G81" s="262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53"/>
      <c r="Z81" s="153"/>
      <c r="AA81" s="153"/>
      <c r="AB81" s="153"/>
      <c r="AC81" s="153"/>
      <c r="AD81" s="153"/>
      <c r="AE81" s="153"/>
      <c r="AF81" s="153"/>
      <c r="AG81" s="153" t="s">
        <v>141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83" t="str">
        <f>C81</f>
        <v>sypaninou z vhodných hornin tř. 1 - 4 nebo materiálem připraveným podél výkopu ve vzdálenosti do 3 m od jeho kraje, pro jakoukoliv hloubku výkopu a jakoukoliv míru zhutnění,</v>
      </c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4" t="s">
        <v>443</v>
      </c>
      <c r="D82" s="166"/>
      <c r="E82" s="167">
        <v>2.88</v>
      </c>
      <c r="F82" s="164"/>
      <c r="G82" s="164"/>
      <c r="H82" s="164"/>
      <c r="I82" s="164"/>
      <c r="J82" s="164"/>
      <c r="K82" s="164"/>
      <c r="L82" s="164"/>
      <c r="M82" s="164"/>
      <c r="N82" s="163"/>
      <c r="O82" s="163"/>
      <c r="P82" s="163"/>
      <c r="Q82" s="163"/>
      <c r="R82" s="164"/>
      <c r="S82" s="164"/>
      <c r="T82" s="164"/>
      <c r="U82" s="164"/>
      <c r="V82" s="164"/>
      <c r="W82" s="164"/>
      <c r="X82" s="164"/>
      <c r="Y82" s="153"/>
      <c r="Z82" s="153"/>
      <c r="AA82" s="153"/>
      <c r="AB82" s="153"/>
      <c r="AC82" s="153"/>
      <c r="AD82" s="153"/>
      <c r="AE82" s="153"/>
      <c r="AF82" s="153"/>
      <c r="AG82" s="153" t="s">
        <v>143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194" t="s">
        <v>444</v>
      </c>
      <c r="D83" s="166"/>
      <c r="E83" s="167">
        <v>2.16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53"/>
      <c r="Z83" s="153"/>
      <c r="AA83" s="153"/>
      <c r="AB83" s="153"/>
      <c r="AC83" s="153"/>
      <c r="AD83" s="153"/>
      <c r="AE83" s="153"/>
      <c r="AF83" s="153"/>
      <c r="AG83" s="153" t="s">
        <v>143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194" t="s">
        <v>445</v>
      </c>
      <c r="D84" s="166"/>
      <c r="E84" s="167">
        <v>0.72</v>
      </c>
      <c r="F84" s="164"/>
      <c r="G84" s="164"/>
      <c r="H84" s="164"/>
      <c r="I84" s="164"/>
      <c r="J84" s="164"/>
      <c r="K84" s="164"/>
      <c r="L84" s="164"/>
      <c r="M84" s="164"/>
      <c r="N84" s="163"/>
      <c r="O84" s="163"/>
      <c r="P84" s="163"/>
      <c r="Q84" s="163"/>
      <c r="R84" s="164"/>
      <c r="S84" s="164"/>
      <c r="T84" s="164"/>
      <c r="U84" s="164"/>
      <c r="V84" s="164"/>
      <c r="W84" s="164"/>
      <c r="X84" s="164"/>
      <c r="Y84" s="153"/>
      <c r="Z84" s="153"/>
      <c r="AA84" s="153"/>
      <c r="AB84" s="153"/>
      <c r="AC84" s="153"/>
      <c r="AD84" s="153"/>
      <c r="AE84" s="153"/>
      <c r="AF84" s="153"/>
      <c r="AG84" s="153" t="s">
        <v>143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4" t="s">
        <v>446</v>
      </c>
      <c r="D85" s="166"/>
      <c r="E85" s="167">
        <v>1.284</v>
      </c>
      <c r="F85" s="164"/>
      <c r="G85" s="164"/>
      <c r="H85" s="164"/>
      <c r="I85" s="164"/>
      <c r="J85" s="164"/>
      <c r="K85" s="164"/>
      <c r="L85" s="164"/>
      <c r="M85" s="164"/>
      <c r="N85" s="163"/>
      <c r="O85" s="163"/>
      <c r="P85" s="163"/>
      <c r="Q85" s="163"/>
      <c r="R85" s="164"/>
      <c r="S85" s="164"/>
      <c r="T85" s="164"/>
      <c r="U85" s="164"/>
      <c r="V85" s="164"/>
      <c r="W85" s="164"/>
      <c r="X85" s="164"/>
      <c r="Y85" s="153"/>
      <c r="Z85" s="153"/>
      <c r="AA85" s="153"/>
      <c r="AB85" s="153"/>
      <c r="AC85" s="153"/>
      <c r="AD85" s="153"/>
      <c r="AE85" s="153"/>
      <c r="AF85" s="153"/>
      <c r="AG85" s="153" t="s">
        <v>143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4" t="s">
        <v>447</v>
      </c>
      <c r="D86" s="166"/>
      <c r="E86" s="167">
        <v>0.72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53"/>
      <c r="Z86" s="153"/>
      <c r="AA86" s="153"/>
      <c r="AB86" s="153"/>
      <c r="AC86" s="153"/>
      <c r="AD86" s="153"/>
      <c r="AE86" s="153"/>
      <c r="AF86" s="153"/>
      <c r="AG86" s="153" t="s">
        <v>143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194" t="s">
        <v>448</v>
      </c>
      <c r="D87" s="166"/>
      <c r="E87" s="167">
        <v>1.44</v>
      </c>
      <c r="F87" s="164"/>
      <c r="G87" s="164"/>
      <c r="H87" s="164"/>
      <c r="I87" s="164"/>
      <c r="J87" s="164"/>
      <c r="K87" s="164"/>
      <c r="L87" s="164"/>
      <c r="M87" s="164"/>
      <c r="N87" s="163"/>
      <c r="O87" s="163"/>
      <c r="P87" s="163"/>
      <c r="Q87" s="163"/>
      <c r="R87" s="164"/>
      <c r="S87" s="164"/>
      <c r="T87" s="164"/>
      <c r="U87" s="164"/>
      <c r="V87" s="164"/>
      <c r="W87" s="164"/>
      <c r="X87" s="164"/>
      <c r="Y87" s="153"/>
      <c r="Z87" s="153"/>
      <c r="AA87" s="153"/>
      <c r="AB87" s="153"/>
      <c r="AC87" s="153"/>
      <c r="AD87" s="153"/>
      <c r="AE87" s="153"/>
      <c r="AF87" s="153"/>
      <c r="AG87" s="153" t="s">
        <v>143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4" t="s">
        <v>229</v>
      </c>
      <c r="D88" s="166"/>
      <c r="E88" s="167">
        <v>2</v>
      </c>
      <c r="F88" s="164"/>
      <c r="G88" s="164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53"/>
      <c r="Z88" s="153"/>
      <c r="AA88" s="153"/>
      <c r="AB88" s="153"/>
      <c r="AC88" s="153"/>
      <c r="AD88" s="153"/>
      <c r="AE88" s="153"/>
      <c r="AF88" s="153"/>
      <c r="AG88" s="153" t="s">
        <v>143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76">
        <v>18</v>
      </c>
      <c r="B89" s="177" t="s">
        <v>449</v>
      </c>
      <c r="C89" s="193" t="s">
        <v>450</v>
      </c>
      <c r="D89" s="178" t="s">
        <v>135</v>
      </c>
      <c r="E89" s="179">
        <v>170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 t="s">
        <v>451</v>
      </c>
      <c r="S89" s="181" t="s">
        <v>137</v>
      </c>
      <c r="T89" s="182" t="s">
        <v>137</v>
      </c>
      <c r="U89" s="164">
        <v>0.06</v>
      </c>
      <c r="V89" s="164">
        <f>ROUND(E89*U89,2)</f>
        <v>10.199999999999999</v>
      </c>
      <c r="W89" s="164"/>
      <c r="X89" s="164" t="s">
        <v>138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139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261" t="s">
        <v>452</v>
      </c>
      <c r="D90" s="262"/>
      <c r="E90" s="262"/>
      <c r="F90" s="262"/>
      <c r="G90" s="262"/>
      <c r="H90" s="164"/>
      <c r="I90" s="164"/>
      <c r="J90" s="164"/>
      <c r="K90" s="164"/>
      <c r="L90" s="164"/>
      <c r="M90" s="164"/>
      <c r="N90" s="163"/>
      <c r="O90" s="163"/>
      <c r="P90" s="163"/>
      <c r="Q90" s="163"/>
      <c r="R90" s="164"/>
      <c r="S90" s="164"/>
      <c r="T90" s="164"/>
      <c r="U90" s="164"/>
      <c r="V90" s="164"/>
      <c r="W90" s="164"/>
      <c r="X90" s="164"/>
      <c r="Y90" s="153"/>
      <c r="Z90" s="153"/>
      <c r="AA90" s="153"/>
      <c r="AB90" s="153"/>
      <c r="AC90" s="153"/>
      <c r="AD90" s="153"/>
      <c r="AE90" s="153"/>
      <c r="AF90" s="153"/>
      <c r="AG90" s="153" t="s">
        <v>141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4" t="s">
        <v>453</v>
      </c>
      <c r="D91" s="166"/>
      <c r="E91" s="167">
        <v>170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53"/>
      <c r="Z91" s="153"/>
      <c r="AA91" s="153"/>
      <c r="AB91" s="153"/>
      <c r="AC91" s="153"/>
      <c r="AD91" s="153"/>
      <c r="AE91" s="153"/>
      <c r="AF91" s="153"/>
      <c r="AG91" s="153" t="s">
        <v>143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76">
        <v>19</v>
      </c>
      <c r="B92" s="177" t="s">
        <v>454</v>
      </c>
      <c r="C92" s="193" t="s">
        <v>455</v>
      </c>
      <c r="D92" s="178" t="s">
        <v>135</v>
      </c>
      <c r="E92" s="179">
        <v>170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 t="s">
        <v>456</v>
      </c>
      <c r="S92" s="181" t="s">
        <v>137</v>
      </c>
      <c r="T92" s="182" t="s">
        <v>137</v>
      </c>
      <c r="U92" s="164">
        <v>7.0000000000000001E-3</v>
      </c>
      <c r="V92" s="164">
        <f>ROUND(E92*U92,2)</f>
        <v>1.19</v>
      </c>
      <c r="W92" s="164"/>
      <c r="X92" s="164" t="s">
        <v>138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139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261" t="s">
        <v>457</v>
      </c>
      <c r="D93" s="262"/>
      <c r="E93" s="262"/>
      <c r="F93" s="262"/>
      <c r="G93" s="262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53"/>
      <c r="Z93" s="153"/>
      <c r="AA93" s="153"/>
      <c r="AB93" s="153"/>
      <c r="AC93" s="153"/>
      <c r="AD93" s="153"/>
      <c r="AE93" s="153"/>
      <c r="AF93" s="153"/>
      <c r="AG93" s="153" t="s">
        <v>141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4" t="s">
        <v>453</v>
      </c>
      <c r="D94" s="166"/>
      <c r="E94" s="167">
        <v>170</v>
      </c>
      <c r="F94" s="164"/>
      <c r="G94" s="164"/>
      <c r="H94" s="164"/>
      <c r="I94" s="164"/>
      <c r="J94" s="164"/>
      <c r="K94" s="164"/>
      <c r="L94" s="164"/>
      <c r="M94" s="164"/>
      <c r="N94" s="163"/>
      <c r="O94" s="163"/>
      <c r="P94" s="163"/>
      <c r="Q94" s="163"/>
      <c r="R94" s="164"/>
      <c r="S94" s="164"/>
      <c r="T94" s="164"/>
      <c r="U94" s="164"/>
      <c r="V94" s="164"/>
      <c r="W94" s="164"/>
      <c r="X94" s="164"/>
      <c r="Y94" s="153"/>
      <c r="Z94" s="153"/>
      <c r="AA94" s="153"/>
      <c r="AB94" s="153"/>
      <c r="AC94" s="153"/>
      <c r="AD94" s="153"/>
      <c r="AE94" s="153"/>
      <c r="AF94" s="153"/>
      <c r="AG94" s="153" t="s">
        <v>143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76">
        <v>20</v>
      </c>
      <c r="B95" s="177" t="s">
        <v>230</v>
      </c>
      <c r="C95" s="193" t="s">
        <v>231</v>
      </c>
      <c r="D95" s="178" t="s">
        <v>135</v>
      </c>
      <c r="E95" s="179">
        <v>76.38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81" t="s">
        <v>150</v>
      </c>
      <c r="S95" s="181" t="s">
        <v>137</v>
      </c>
      <c r="T95" s="182" t="s">
        <v>137</v>
      </c>
      <c r="U95" s="164">
        <v>0.02</v>
      </c>
      <c r="V95" s="164">
        <f>ROUND(E95*U95,2)</f>
        <v>1.53</v>
      </c>
      <c r="W95" s="164"/>
      <c r="X95" s="164" t="s">
        <v>138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139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61" t="s">
        <v>232</v>
      </c>
      <c r="D96" s="262"/>
      <c r="E96" s="262"/>
      <c r="F96" s="262"/>
      <c r="G96" s="262"/>
      <c r="H96" s="164"/>
      <c r="I96" s="164"/>
      <c r="J96" s="164"/>
      <c r="K96" s="164"/>
      <c r="L96" s="164"/>
      <c r="M96" s="164"/>
      <c r="N96" s="163"/>
      <c r="O96" s="163"/>
      <c r="P96" s="163"/>
      <c r="Q96" s="163"/>
      <c r="R96" s="164"/>
      <c r="S96" s="164"/>
      <c r="T96" s="164"/>
      <c r="U96" s="164"/>
      <c r="V96" s="164"/>
      <c r="W96" s="164"/>
      <c r="X96" s="164"/>
      <c r="Y96" s="153"/>
      <c r="Z96" s="153"/>
      <c r="AA96" s="153"/>
      <c r="AB96" s="153"/>
      <c r="AC96" s="153"/>
      <c r="AD96" s="153"/>
      <c r="AE96" s="153"/>
      <c r="AF96" s="153"/>
      <c r="AG96" s="153" t="s">
        <v>141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4" t="s">
        <v>458</v>
      </c>
      <c r="D97" s="166"/>
      <c r="E97" s="167">
        <v>27.09</v>
      </c>
      <c r="F97" s="164"/>
      <c r="G97" s="164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53"/>
      <c r="Z97" s="153"/>
      <c r="AA97" s="153"/>
      <c r="AB97" s="153"/>
      <c r="AC97" s="153"/>
      <c r="AD97" s="153"/>
      <c r="AE97" s="153"/>
      <c r="AF97" s="153"/>
      <c r="AG97" s="153" t="s">
        <v>143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194" t="s">
        <v>459</v>
      </c>
      <c r="D98" s="166"/>
      <c r="E98" s="167">
        <v>27.09</v>
      </c>
      <c r="F98" s="164"/>
      <c r="G98" s="164"/>
      <c r="H98" s="164"/>
      <c r="I98" s="164"/>
      <c r="J98" s="164"/>
      <c r="K98" s="164"/>
      <c r="L98" s="164"/>
      <c r="M98" s="164"/>
      <c r="N98" s="163"/>
      <c r="O98" s="163"/>
      <c r="P98" s="163"/>
      <c r="Q98" s="163"/>
      <c r="R98" s="164"/>
      <c r="S98" s="164"/>
      <c r="T98" s="164"/>
      <c r="U98" s="164"/>
      <c r="V98" s="164"/>
      <c r="W98" s="164"/>
      <c r="X98" s="164"/>
      <c r="Y98" s="153"/>
      <c r="Z98" s="153"/>
      <c r="AA98" s="153"/>
      <c r="AB98" s="153"/>
      <c r="AC98" s="153"/>
      <c r="AD98" s="153"/>
      <c r="AE98" s="153"/>
      <c r="AF98" s="153"/>
      <c r="AG98" s="153" t="s">
        <v>143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194" t="s">
        <v>460</v>
      </c>
      <c r="D99" s="166"/>
      <c r="E99" s="167">
        <v>7.2</v>
      </c>
      <c r="F99" s="164"/>
      <c r="G99" s="164"/>
      <c r="H99" s="164"/>
      <c r="I99" s="164"/>
      <c r="J99" s="164"/>
      <c r="K99" s="164"/>
      <c r="L99" s="164"/>
      <c r="M99" s="164"/>
      <c r="N99" s="163"/>
      <c r="O99" s="163"/>
      <c r="P99" s="163"/>
      <c r="Q99" s="163"/>
      <c r="R99" s="164"/>
      <c r="S99" s="164"/>
      <c r="T99" s="164"/>
      <c r="U99" s="164"/>
      <c r="V99" s="164"/>
      <c r="W99" s="164"/>
      <c r="X99" s="164"/>
      <c r="Y99" s="153"/>
      <c r="Z99" s="153"/>
      <c r="AA99" s="153"/>
      <c r="AB99" s="153"/>
      <c r="AC99" s="153"/>
      <c r="AD99" s="153"/>
      <c r="AE99" s="153"/>
      <c r="AF99" s="153"/>
      <c r="AG99" s="153" t="s">
        <v>143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194" t="s">
        <v>461</v>
      </c>
      <c r="D100" s="166"/>
      <c r="E100" s="167">
        <v>5.4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4" t="s">
        <v>462</v>
      </c>
      <c r="D101" s="166"/>
      <c r="E101" s="167">
        <v>1.8</v>
      </c>
      <c r="F101" s="164"/>
      <c r="G101" s="164"/>
      <c r="H101" s="164"/>
      <c r="I101" s="164"/>
      <c r="J101" s="164"/>
      <c r="K101" s="164"/>
      <c r="L101" s="164"/>
      <c r="M101" s="164"/>
      <c r="N101" s="163"/>
      <c r="O101" s="163"/>
      <c r="P101" s="163"/>
      <c r="Q101" s="163"/>
      <c r="R101" s="164"/>
      <c r="S101" s="164"/>
      <c r="T101" s="164"/>
      <c r="U101" s="164"/>
      <c r="V101" s="164"/>
      <c r="W101" s="164"/>
      <c r="X101" s="164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143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194" t="s">
        <v>463</v>
      </c>
      <c r="D102" s="166"/>
      <c r="E102" s="167">
        <v>2.4</v>
      </c>
      <c r="F102" s="164"/>
      <c r="G102" s="164"/>
      <c r="H102" s="164"/>
      <c r="I102" s="164"/>
      <c r="J102" s="164"/>
      <c r="K102" s="164"/>
      <c r="L102" s="164"/>
      <c r="M102" s="164"/>
      <c r="N102" s="163"/>
      <c r="O102" s="163"/>
      <c r="P102" s="163"/>
      <c r="Q102" s="163"/>
      <c r="R102" s="164"/>
      <c r="S102" s="164"/>
      <c r="T102" s="164"/>
      <c r="U102" s="164"/>
      <c r="V102" s="164"/>
      <c r="W102" s="164"/>
      <c r="X102" s="164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143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194" t="s">
        <v>464</v>
      </c>
      <c r="D103" s="166"/>
      <c r="E103" s="167">
        <v>1.8</v>
      </c>
      <c r="F103" s="164"/>
      <c r="G103" s="164"/>
      <c r="H103" s="164"/>
      <c r="I103" s="164"/>
      <c r="J103" s="164"/>
      <c r="K103" s="164"/>
      <c r="L103" s="164"/>
      <c r="M103" s="164"/>
      <c r="N103" s="163"/>
      <c r="O103" s="163"/>
      <c r="P103" s="163"/>
      <c r="Q103" s="163"/>
      <c r="R103" s="164"/>
      <c r="S103" s="164"/>
      <c r="T103" s="164"/>
      <c r="U103" s="164"/>
      <c r="V103" s="164"/>
      <c r="W103" s="164"/>
      <c r="X103" s="164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4" t="s">
        <v>465</v>
      </c>
      <c r="D104" s="166"/>
      <c r="E104" s="167">
        <v>3.6</v>
      </c>
      <c r="F104" s="164"/>
      <c r="G104" s="164"/>
      <c r="H104" s="164"/>
      <c r="I104" s="164"/>
      <c r="J104" s="164"/>
      <c r="K104" s="164"/>
      <c r="L104" s="164"/>
      <c r="M104" s="164"/>
      <c r="N104" s="163"/>
      <c r="O104" s="163"/>
      <c r="P104" s="163"/>
      <c r="Q104" s="163"/>
      <c r="R104" s="164"/>
      <c r="S104" s="164"/>
      <c r="T104" s="164"/>
      <c r="U104" s="164"/>
      <c r="V104" s="164"/>
      <c r="W104" s="164"/>
      <c r="X104" s="164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143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84">
        <v>21</v>
      </c>
      <c r="B105" s="185" t="s">
        <v>247</v>
      </c>
      <c r="C105" s="195" t="s">
        <v>248</v>
      </c>
      <c r="D105" s="186" t="s">
        <v>158</v>
      </c>
      <c r="E105" s="187">
        <v>146.81610000000001</v>
      </c>
      <c r="F105" s="188"/>
      <c r="G105" s="189">
        <f>ROUND(E105*F105,2)</f>
        <v>0</v>
      </c>
      <c r="H105" s="188"/>
      <c r="I105" s="189">
        <f>ROUND(E105*H105,2)</f>
        <v>0</v>
      </c>
      <c r="J105" s="188"/>
      <c r="K105" s="189">
        <f>ROUND(E105*J105,2)</f>
        <v>0</v>
      </c>
      <c r="L105" s="189">
        <v>21</v>
      </c>
      <c r="M105" s="189">
        <f>G105*(1+L105/100)</f>
        <v>0</v>
      </c>
      <c r="N105" s="187">
        <v>0</v>
      </c>
      <c r="O105" s="187">
        <f>ROUND(E105*N105,2)</f>
        <v>0</v>
      </c>
      <c r="P105" s="187">
        <v>0</v>
      </c>
      <c r="Q105" s="187">
        <f>ROUND(E105*P105,2)</f>
        <v>0</v>
      </c>
      <c r="R105" s="189" t="s">
        <v>150</v>
      </c>
      <c r="S105" s="189" t="s">
        <v>137</v>
      </c>
      <c r="T105" s="190" t="s">
        <v>137</v>
      </c>
      <c r="U105" s="164">
        <v>0</v>
      </c>
      <c r="V105" s="164">
        <f>ROUND(E105*U105,2)</f>
        <v>0</v>
      </c>
      <c r="W105" s="164"/>
      <c r="X105" s="164" t="s">
        <v>138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139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84">
        <v>22</v>
      </c>
      <c r="B106" s="185" t="s">
        <v>466</v>
      </c>
      <c r="C106" s="195" t="s">
        <v>467</v>
      </c>
      <c r="D106" s="186" t="s">
        <v>468</v>
      </c>
      <c r="E106" s="187">
        <v>1</v>
      </c>
      <c r="F106" s="188"/>
      <c r="G106" s="189">
        <f>ROUND(E106*F106,2)</f>
        <v>0</v>
      </c>
      <c r="H106" s="188"/>
      <c r="I106" s="189">
        <f>ROUND(E106*H106,2)</f>
        <v>0</v>
      </c>
      <c r="J106" s="188"/>
      <c r="K106" s="189">
        <f>ROUND(E106*J106,2)</f>
        <v>0</v>
      </c>
      <c r="L106" s="189">
        <v>21</v>
      </c>
      <c r="M106" s="189">
        <f>G106*(1+L106/100)</f>
        <v>0</v>
      </c>
      <c r="N106" s="187">
        <v>0</v>
      </c>
      <c r="O106" s="187">
        <f>ROUND(E106*N106,2)</f>
        <v>0</v>
      </c>
      <c r="P106" s="187">
        <v>0</v>
      </c>
      <c r="Q106" s="187">
        <f>ROUND(E106*P106,2)</f>
        <v>0</v>
      </c>
      <c r="R106" s="189"/>
      <c r="S106" s="189" t="s">
        <v>285</v>
      </c>
      <c r="T106" s="190" t="s">
        <v>286</v>
      </c>
      <c r="U106" s="164">
        <v>0</v>
      </c>
      <c r="V106" s="164">
        <f>ROUND(E106*U106,2)</f>
        <v>0</v>
      </c>
      <c r="W106" s="164"/>
      <c r="X106" s="164" t="s">
        <v>138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139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76">
        <v>23</v>
      </c>
      <c r="B107" s="177" t="s">
        <v>469</v>
      </c>
      <c r="C107" s="193" t="s">
        <v>470</v>
      </c>
      <c r="D107" s="178" t="s">
        <v>158</v>
      </c>
      <c r="E107" s="179">
        <v>35.133899999999997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1</v>
      </c>
      <c r="Q107" s="179">
        <f>ROUND(E107*P107,2)</f>
        <v>35.130000000000003</v>
      </c>
      <c r="R107" s="181"/>
      <c r="S107" s="181" t="s">
        <v>285</v>
      </c>
      <c r="T107" s="182" t="s">
        <v>286</v>
      </c>
      <c r="U107" s="164">
        <v>0</v>
      </c>
      <c r="V107" s="164">
        <f>ROUND(E107*U107,2)</f>
        <v>0</v>
      </c>
      <c r="W107" s="164"/>
      <c r="X107" s="164" t="s">
        <v>138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139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4" t="s">
        <v>438</v>
      </c>
      <c r="D108" s="166"/>
      <c r="E108" s="167">
        <v>4.71</v>
      </c>
      <c r="F108" s="164"/>
      <c r="G108" s="164"/>
      <c r="H108" s="164"/>
      <c r="I108" s="164"/>
      <c r="J108" s="164"/>
      <c r="K108" s="164"/>
      <c r="L108" s="164"/>
      <c r="M108" s="164"/>
      <c r="N108" s="163"/>
      <c r="O108" s="163"/>
      <c r="P108" s="163"/>
      <c r="Q108" s="163"/>
      <c r="R108" s="164"/>
      <c r="S108" s="164"/>
      <c r="T108" s="164"/>
      <c r="U108" s="164"/>
      <c r="V108" s="164"/>
      <c r="W108" s="164"/>
      <c r="X108" s="164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4" t="s">
        <v>439</v>
      </c>
      <c r="D109" s="166"/>
      <c r="E109" s="167">
        <v>0.14130000000000001</v>
      </c>
      <c r="F109" s="164"/>
      <c r="G109" s="164"/>
      <c r="H109" s="164"/>
      <c r="I109" s="164"/>
      <c r="J109" s="164"/>
      <c r="K109" s="164"/>
      <c r="L109" s="164"/>
      <c r="M109" s="164"/>
      <c r="N109" s="163"/>
      <c r="O109" s="163"/>
      <c r="P109" s="163"/>
      <c r="Q109" s="163"/>
      <c r="R109" s="164"/>
      <c r="S109" s="164"/>
      <c r="T109" s="164"/>
      <c r="U109" s="164"/>
      <c r="V109" s="164"/>
      <c r="W109" s="164"/>
      <c r="X109" s="164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143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4" t="s">
        <v>440</v>
      </c>
      <c r="D110" s="166"/>
      <c r="E110" s="167">
        <v>0.28260000000000002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194" t="s">
        <v>441</v>
      </c>
      <c r="D111" s="166"/>
      <c r="E111" s="167">
        <v>15</v>
      </c>
      <c r="F111" s="164"/>
      <c r="G111" s="164"/>
      <c r="H111" s="164"/>
      <c r="I111" s="164"/>
      <c r="J111" s="164"/>
      <c r="K111" s="164"/>
      <c r="L111" s="164"/>
      <c r="M111" s="164"/>
      <c r="N111" s="163"/>
      <c r="O111" s="163"/>
      <c r="P111" s="163"/>
      <c r="Q111" s="163"/>
      <c r="R111" s="164"/>
      <c r="S111" s="164"/>
      <c r="T111" s="164"/>
      <c r="U111" s="164"/>
      <c r="V111" s="164"/>
      <c r="W111" s="164"/>
      <c r="X111" s="164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194" t="s">
        <v>442</v>
      </c>
      <c r="D112" s="166"/>
      <c r="E112" s="167">
        <v>15</v>
      </c>
      <c r="F112" s="164"/>
      <c r="G112" s="164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143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76">
        <v>24</v>
      </c>
      <c r="B113" s="177" t="s">
        <v>471</v>
      </c>
      <c r="C113" s="193" t="s">
        <v>472</v>
      </c>
      <c r="D113" s="178" t="s">
        <v>275</v>
      </c>
      <c r="E113" s="179">
        <v>2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285</v>
      </c>
      <c r="T113" s="182" t="s">
        <v>286</v>
      </c>
      <c r="U113" s="164">
        <v>0</v>
      </c>
      <c r="V113" s="164">
        <f>ROUND(E113*U113,2)</f>
        <v>0</v>
      </c>
      <c r="W113" s="164"/>
      <c r="X113" s="164" t="s">
        <v>138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139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4" t="s">
        <v>473</v>
      </c>
      <c r="D114" s="166"/>
      <c r="E114" s="167">
        <v>1</v>
      </c>
      <c r="F114" s="164"/>
      <c r="G114" s="164"/>
      <c r="H114" s="164"/>
      <c r="I114" s="164"/>
      <c r="J114" s="164"/>
      <c r="K114" s="164"/>
      <c r="L114" s="164"/>
      <c r="M114" s="164"/>
      <c r="N114" s="163"/>
      <c r="O114" s="163"/>
      <c r="P114" s="163"/>
      <c r="Q114" s="163"/>
      <c r="R114" s="164"/>
      <c r="S114" s="164"/>
      <c r="T114" s="164"/>
      <c r="U114" s="164"/>
      <c r="V114" s="164"/>
      <c r="W114" s="164"/>
      <c r="X114" s="164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143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4" t="s">
        <v>474</v>
      </c>
      <c r="D115" s="166"/>
      <c r="E115" s="167">
        <v>1</v>
      </c>
      <c r="F115" s="164"/>
      <c r="G115" s="164"/>
      <c r="H115" s="164"/>
      <c r="I115" s="164"/>
      <c r="J115" s="164"/>
      <c r="K115" s="164"/>
      <c r="L115" s="164"/>
      <c r="M115" s="164"/>
      <c r="N115" s="163"/>
      <c r="O115" s="163"/>
      <c r="P115" s="163"/>
      <c r="Q115" s="163"/>
      <c r="R115" s="164"/>
      <c r="S115" s="164"/>
      <c r="T115" s="164"/>
      <c r="U115" s="164"/>
      <c r="V115" s="164"/>
      <c r="W115" s="164"/>
      <c r="X115" s="164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143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84">
        <v>25</v>
      </c>
      <c r="B116" s="185" t="s">
        <v>475</v>
      </c>
      <c r="C116" s="195" t="s">
        <v>476</v>
      </c>
      <c r="D116" s="186" t="s">
        <v>477</v>
      </c>
      <c r="E116" s="187">
        <v>10</v>
      </c>
      <c r="F116" s="188"/>
      <c r="G116" s="189">
        <f>ROUND(E116*F116,2)</f>
        <v>0</v>
      </c>
      <c r="H116" s="188"/>
      <c r="I116" s="189">
        <f>ROUND(E116*H116,2)</f>
        <v>0</v>
      </c>
      <c r="J116" s="188"/>
      <c r="K116" s="189">
        <f>ROUND(E116*J116,2)</f>
        <v>0</v>
      </c>
      <c r="L116" s="189">
        <v>21</v>
      </c>
      <c r="M116" s="189">
        <f>G116*(1+L116/100)</f>
        <v>0</v>
      </c>
      <c r="N116" s="187">
        <v>1E-3</v>
      </c>
      <c r="O116" s="187">
        <f>ROUND(E116*N116,2)</f>
        <v>0.01</v>
      </c>
      <c r="P116" s="187">
        <v>0</v>
      </c>
      <c r="Q116" s="187">
        <f>ROUND(E116*P116,2)</f>
        <v>0</v>
      </c>
      <c r="R116" s="189" t="s">
        <v>252</v>
      </c>
      <c r="S116" s="189" t="s">
        <v>137</v>
      </c>
      <c r="T116" s="190" t="s">
        <v>137</v>
      </c>
      <c r="U116" s="164">
        <v>0</v>
      </c>
      <c r="V116" s="164">
        <f>ROUND(E116*U116,2)</f>
        <v>0</v>
      </c>
      <c r="W116" s="164"/>
      <c r="X116" s="164" t="s">
        <v>253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254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6">
        <v>26</v>
      </c>
      <c r="B117" s="177" t="s">
        <v>249</v>
      </c>
      <c r="C117" s="193" t="s">
        <v>250</v>
      </c>
      <c r="D117" s="178" t="s">
        <v>251</v>
      </c>
      <c r="E117" s="179">
        <v>119.08799999999999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1</v>
      </c>
      <c r="O117" s="179">
        <f>ROUND(E117*N117,2)</f>
        <v>119.09</v>
      </c>
      <c r="P117" s="179">
        <v>0</v>
      </c>
      <c r="Q117" s="179">
        <f>ROUND(E117*P117,2)</f>
        <v>0</v>
      </c>
      <c r="R117" s="181" t="s">
        <v>252</v>
      </c>
      <c r="S117" s="181" t="s">
        <v>137</v>
      </c>
      <c r="T117" s="182" t="s">
        <v>137</v>
      </c>
      <c r="U117" s="164">
        <v>0</v>
      </c>
      <c r="V117" s="164">
        <f>ROUND(E117*U117,2)</f>
        <v>0</v>
      </c>
      <c r="W117" s="164"/>
      <c r="X117" s="164" t="s">
        <v>253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254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4" t="s">
        <v>478</v>
      </c>
      <c r="D118" s="166"/>
      <c r="E118" s="167">
        <v>3.6</v>
      </c>
      <c r="F118" s="164"/>
      <c r="G118" s="164"/>
      <c r="H118" s="164"/>
      <c r="I118" s="164"/>
      <c r="J118" s="164"/>
      <c r="K118" s="164"/>
      <c r="L118" s="164"/>
      <c r="M118" s="164"/>
      <c r="N118" s="163"/>
      <c r="O118" s="163"/>
      <c r="P118" s="163"/>
      <c r="Q118" s="163"/>
      <c r="R118" s="164"/>
      <c r="S118" s="164"/>
      <c r="T118" s="164"/>
      <c r="U118" s="164"/>
      <c r="V118" s="164"/>
      <c r="W118" s="164"/>
      <c r="X118" s="164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143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194" t="s">
        <v>479</v>
      </c>
      <c r="D119" s="166"/>
      <c r="E119" s="167">
        <v>4.8</v>
      </c>
      <c r="F119" s="164"/>
      <c r="G119" s="164"/>
      <c r="H119" s="164"/>
      <c r="I119" s="164"/>
      <c r="J119" s="164"/>
      <c r="K119" s="164"/>
      <c r="L119" s="164"/>
      <c r="M119" s="164"/>
      <c r="N119" s="163"/>
      <c r="O119" s="163"/>
      <c r="P119" s="163"/>
      <c r="Q119" s="163"/>
      <c r="R119" s="164"/>
      <c r="S119" s="164"/>
      <c r="T119" s="164"/>
      <c r="U119" s="164"/>
      <c r="V119" s="164"/>
      <c r="W119" s="164"/>
      <c r="X119" s="164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143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4" t="s">
        <v>480</v>
      </c>
      <c r="D120" s="166"/>
      <c r="E120" s="167">
        <v>24</v>
      </c>
      <c r="F120" s="164"/>
      <c r="G120" s="164"/>
      <c r="H120" s="164"/>
      <c r="I120" s="164"/>
      <c r="J120" s="164"/>
      <c r="K120" s="164"/>
      <c r="L120" s="164"/>
      <c r="M120" s="164"/>
      <c r="N120" s="163"/>
      <c r="O120" s="163"/>
      <c r="P120" s="163"/>
      <c r="Q120" s="163"/>
      <c r="R120" s="164"/>
      <c r="S120" s="164"/>
      <c r="T120" s="164"/>
      <c r="U120" s="164"/>
      <c r="V120" s="164"/>
      <c r="W120" s="164"/>
      <c r="X120" s="164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143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194" t="s">
        <v>481</v>
      </c>
      <c r="D121" s="166"/>
      <c r="E121" s="167">
        <v>86.688000000000002</v>
      </c>
      <c r="F121" s="164"/>
      <c r="G121" s="164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>
      <c r="A122" s="169" t="s">
        <v>131</v>
      </c>
      <c r="B122" s="170" t="s">
        <v>74</v>
      </c>
      <c r="C122" s="192" t="s">
        <v>75</v>
      </c>
      <c r="D122" s="171"/>
      <c r="E122" s="172"/>
      <c r="F122" s="173"/>
      <c r="G122" s="173">
        <f>SUMIF(AG123:AG139,"&lt;&gt;NOR",G123:G139)</f>
        <v>0</v>
      </c>
      <c r="H122" s="173"/>
      <c r="I122" s="173">
        <f>SUM(I123:I139)</f>
        <v>0</v>
      </c>
      <c r="J122" s="173"/>
      <c r="K122" s="173">
        <f>SUM(K123:K139)</f>
        <v>0</v>
      </c>
      <c r="L122" s="173"/>
      <c r="M122" s="173">
        <f>SUM(M123:M139)</f>
        <v>0</v>
      </c>
      <c r="N122" s="172"/>
      <c r="O122" s="172">
        <f>SUM(O123:O139)</f>
        <v>29.95</v>
      </c>
      <c r="P122" s="172"/>
      <c r="Q122" s="172">
        <f>SUM(Q123:Q139)</f>
        <v>0</v>
      </c>
      <c r="R122" s="173"/>
      <c r="S122" s="173"/>
      <c r="T122" s="174"/>
      <c r="U122" s="168"/>
      <c r="V122" s="168">
        <f>SUM(V123:V139)</f>
        <v>10.02</v>
      </c>
      <c r="W122" s="168"/>
      <c r="X122" s="168"/>
      <c r="AG122" t="s">
        <v>132</v>
      </c>
    </row>
    <row r="123" spans="1:60" outlineLevel="1">
      <c r="A123" s="176">
        <v>27</v>
      </c>
      <c r="B123" s="177" t="s">
        <v>259</v>
      </c>
      <c r="C123" s="193" t="s">
        <v>260</v>
      </c>
      <c r="D123" s="178" t="s">
        <v>158</v>
      </c>
      <c r="E123" s="179">
        <v>2.3010000000000002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79">
        <v>1.9205000000000001</v>
      </c>
      <c r="O123" s="179">
        <f>ROUND(E123*N123,2)</f>
        <v>4.42</v>
      </c>
      <c r="P123" s="179">
        <v>0</v>
      </c>
      <c r="Q123" s="179">
        <f>ROUND(E123*P123,2)</f>
        <v>0</v>
      </c>
      <c r="R123" s="181" t="s">
        <v>261</v>
      </c>
      <c r="S123" s="181" t="s">
        <v>137</v>
      </c>
      <c r="T123" s="182" t="s">
        <v>137</v>
      </c>
      <c r="U123" s="164">
        <v>1.23</v>
      </c>
      <c r="V123" s="164">
        <f>ROUND(E123*U123,2)</f>
        <v>2.83</v>
      </c>
      <c r="W123" s="164"/>
      <c r="X123" s="164" t="s">
        <v>138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139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259" t="s">
        <v>262</v>
      </c>
      <c r="D124" s="260"/>
      <c r="E124" s="260"/>
      <c r="F124" s="260"/>
      <c r="G124" s="260"/>
      <c r="H124" s="164"/>
      <c r="I124" s="164"/>
      <c r="J124" s="164"/>
      <c r="K124" s="164"/>
      <c r="L124" s="164"/>
      <c r="M124" s="164"/>
      <c r="N124" s="163"/>
      <c r="O124" s="163"/>
      <c r="P124" s="163"/>
      <c r="Q124" s="163"/>
      <c r="R124" s="164"/>
      <c r="S124" s="164"/>
      <c r="T124" s="164"/>
      <c r="U124" s="164"/>
      <c r="V124" s="164"/>
      <c r="W124" s="164"/>
      <c r="X124" s="164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214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194" t="s">
        <v>482</v>
      </c>
      <c r="D125" s="166"/>
      <c r="E125" s="167">
        <v>0.72</v>
      </c>
      <c r="F125" s="164"/>
      <c r="G125" s="164"/>
      <c r="H125" s="164"/>
      <c r="I125" s="164"/>
      <c r="J125" s="164"/>
      <c r="K125" s="164"/>
      <c r="L125" s="164"/>
      <c r="M125" s="164"/>
      <c r="N125" s="163"/>
      <c r="O125" s="163"/>
      <c r="P125" s="163"/>
      <c r="Q125" s="163"/>
      <c r="R125" s="164"/>
      <c r="S125" s="164"/>
      <c r="T125" s="164"/>
      <c r="U125" s="164"/>
      <c r="V125" s="164"/>
      <c r="W125" s="164"/>
      <c r="X125" s="164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4" t="s">
        <v>483</v>
      </c>
      <c r="D126" s="166"/>
      <c r="E126" s="167">
        <v>0.54</v>
      </c>
      <c r="F126" s="164"/>
      <c r="G126" s="164"/>
      <c r="H126" s="164"/>
      <c r="I126" s="164"/>
      <c r="J126" s="164"/>
      <c r="K126" s="164"/>
      <c r="L126" s="164"/>
      <c r="M126" s="164"/>
      <c r="N126" s="163"/>
      <c r="O126" s="163"/>
      <c r="P126" s="163"/>
      <c r="Q126" s="163"/>
      <c r="R126" s="164"/>
      <c r="S126" s="164"/>
      <c r="T126" s="164"/>
      <c r="U126" s="164"/>
      <c r="V126" s="164"/>
      <c r="W126" s="164"/>
      <c r="X126" s="164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143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194" t="s">
        <v>484</v>
      </c>
      <c r="D127" s="166"/>
      <c r="E127" s="167">
        <v>0.18</v>
      </c>
      <c r="F127" s="164"/>
      <c r="G127" s="164"/>
      <c r="H127" s="164"/>
      <c r="I127" s="164"/>
      <c r="J127" s="164"/>
      <c r="K127" s="164"/>
      <c r="L127" s="164"/>
      <c r="M127" s="164"/>
      <c r="N127" s="163"/>
      <c r="O127" s="163"/>
      <c r="P127" s="163"/>
      <c r="Q127" s="163"/>
      <c r="R127" s="164"/>
      <c r="S127" s="164"/>
      <c r="T127" s="164"/>
      <c r="U127" s="164"/>
      <c r="V127" s="164"/>
      <c r="W127" s="164"/>
      <c r="X127" s="164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143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4" t="s">
        <v>485</v>
      </c>
      <c r="D128" s="166"/>
      <c r="E128" s="167">
        <v>0.32100000000000001</v>
      </c>
      <c r="F128" s="164"/>
      <c r="G128" s="164"/>
      <c r="H128" s="164"/>
      <c r="I128" s="164"/>
      <c r="J128" s="164"/>
      <c r="K128" s="164"/>
      <c r="L128" s="164"/>
      <c r="M128" s="164"/>
      <c r="N128" s="163"/>
      <c r="O128" s="163"/>
      <c r="P128" s="163"/>
      <c r="Q128" s="163"/>
      <c r="R128" s="164"/>
      <c r="S128" s="164"/>
      <c r="T128" s="164"/>
      <c r="U128" s="164"/>
      <c r="V128" s="164"/>
      <c r="W128" s="164"/>
      <c r="X128" s="164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143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194" t="s">
        <v>486</v>
      </c>
      <c r="D129" s="166"/>
      <c r="E129" s="167">
        <v>0.18</v>
      </c>
      <c r="F129" s="164"/>
      <c r="G129" s="16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143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4" t="s">
        <v>487</v>
      </c>
      <c r="D130" s="166"/>
      <c r="E130" s="167">
        <v>0.36</v>
      </c>
      <c r="F130" s="164"/>
      <c r="G130" s="164"/>
      <c r="H130" s="164"/>
      <c r="I130" s="164"/>
      <c r="J130" s="164"/>
      <c r="K130" s="164"/>
      <c r="L130" s="164"/>
      <c r="M130" s="164"/>
      <c r="N130" s="163"/>
      <c r="O130" s="163"/>
      <c r="P130" s="163"/>
      <c r="Q130" s="163"/>
      <c r="R130" s="164"/>
      <c r="S130" s="164"/>
      <c r="T130" s="164"/>
      <c r="U130" s="164"/>
      <c r="V130" s="164"/>
      <c r="W130" s="164"/>
      <c r="X130" s="164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143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6">
        <v>28</v>
      </c>
      <c r="B131" s="177" t="s">
        <v>488</v>
      </c>
      <c r="C131" s="193" t="s">
        <v>489</v>
      </c>
      <c r="D131" s="178" t="s">
        <v>158</v>
      </c>
      <c r="E131" s="179">
        <v>10.047000000000001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79">
        <v>2.5249999999999999</v>
      </c>
      <c r="O131" s="179">
        <f>ROUND(E131*N131,2)</f>
        <v>25.37</v>
      </c>
      <c r="P131" s="179">
        <v>0</v>
      </c>
      <c r="Q131" s="179">
        <f>ROUND(E131*P131,2)</f>
        <v>0</v>
      </c>
      <c r="R131" s="181" t="s">
        <v>320</v>
      </c>
      <c r="S131" s="181" t="s">
        <v>137</v>
      </c>
      <c r="T131" s="182" t="s">
        <v>137</v>
      </c>
      <c r="U131" s="164">
        <v>0.48</v>
      </c>
      <c r="V131" s="164">
        <f>ROUND(E131*U131,2)</f>
        <v>4.82</v>
      </c>
      <c r="W131" s="164"/>
      <c r="X131" s="164" t="s">
        <v>138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139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261" t="s">
        <v>490</v>
      </c>
      <c r="D132" s="262"/>
      <c r="E132" s="262"/>
      <c r="F132" s="262"/>
      <c r="G132" s="262"/>
      <c r="H132" s="164"/>
      <c r="I132" s="164"/>
      <c r="J132" s="164"/>
      <c r="K132" s="164"/>
      <c r="L132" s="164"/>
      <c r="M132" s="164"/>
      <c r="N132" s="163"/>
      <c r="O132" s="163"/>
      <c r="P132" s="163"/>
      <c r="Q132" s="163"/>
      <c r="R132" s="164"/>
      <c r="S132" s="164"/>
      <c r="T132" s="164"/>
      <c r="U132" s="164"/>
      <c r="V132" s="164"/>
      <c r="W132" s="164"/>
      <c r="X132" s="164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141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60"/>
      <c r="B133" s="161"/>
      <c r="C133" s="194" t="s">
        <v>491</v>
      </c>
      <c r="D133" s="166"/>
      <c r="E133" s="167">
        <v>2.6234999999999999</v>
      </c>
      <c r="F133" s="164"/>
      <c r="G133" s="164"/>
      <c r="H133" s="164"/>
      <c r="I133" s="164"/>
      <c r="J133" s="164"/>
      <c r="K133" s="164"/>
      <c r="L133" s="164"/>
      <c r="M133" s="164"/>
      <c r="N133" s="163"/>
      <c r="O133" s="163"/>
      <c r="P133" s="163"/>
      <c r="Q133" s="163"/>
      <c r="R133" s="164"/>
      <c r="S133" s="164"/>
      <c r="T133" s="164"/>
      <c r="U133" s="164"/>
      <c r="V133" s="164"/>
      <c r="W133" s="164"/>
      <c r="X133" s="164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194" t="s">
        <v>492</v>
      </c>
      <c r="D134" s="166"/>
      <c r="E134" s="167">
        <v>2.6234999999999999</v>
      </c>
      <c r="F134" s="164"/>
      <c r="G134" s="164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143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4" t="s">
        <v>493</v>
      </c>
      <c r="D135" s="166"/>
      <c r="E135" s="167">
        <v>4.8</v>
      </c>
      <c r="F135" s="164"/>
      <c r="G135" s="164"/>
      <c r="H135" s="164"/>
      <c r="I135" s="164"/>
      <c r="J135" s="164"/>
      <c r="K135" s="164"/>
      <c r="L135" s="164"/>
      <c r="M135" s="164"/>
      <c r="N135" s="163"/>
      <c r="O135" s="163"/>
      <c r="P135" s="163"/>
      <c r="Q135" s="163"/>
      <c r="R135" s="164"/>
      <c r="S135" s="164"/>
      <c r="T135" s="164"/>
      <c r="U135" s="164"/>
      <c r="V135" s="164"/>
      <c r="W135" s="164"/>
      <c r="X135" s="164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76">
        <v>29</v>
      </c>
      <c r="B136" s="177" t="s">
        <v>494</v>
      </c>
      <c r="C136" s="193" t="s">
        <v>495</v>
      </c>
      <c r="D136" s="178" t="s">
        <v>251</v>
      </c>
      <c r="E136" s="179">
        <v>0.15531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79">
        <v>1.0570200000000001</v>
      </c>
      <c r="O136" s="179">
        <f>ROUND(E136*N136,2)</f>
        <v>0.16</v>
      </c>
      <c r="P136" s="179">
        <v>0</v>
      </c>
      <c r="Q136" s="179">
        <f>ROUND(E136*P136,2)</f>
        <v>0</v>
      </c>
      <c r="R136" s="181" t="s">
        <v>320</v>
      </c>
      <c r="S136" s="181" t="s">
        <v>137</v>
      </c>
      <c r="T136" s="182" t="s">
        <v>137</v>
      </c>
      <c r="U136" s="164">
        <v>15.23</v>
      </c>
      <c r="V136" s="164">
        <f>ROUND(E136*U136,2)</f>
        <v>2.37</v>
      </c>
      <c r="W136" s="164"/>
      <c r="X136" s="164" t="s">
        <v>138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139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261" t="s">
        <v>496</v>
      </c>
      <c r="D137" s="262"/>
      <c r="E137" s="262"/>
      <c r="F137" s="262"/>
      <c r="G137" s="262"/>
      <c r="H137" s="164"/>
      <c r="I137" s="164"/>
      <c r="J137" s="164"/>
      <c r="K137" s="164"/>
      <c r="L137" s="164"/>
      <c r="M137" s="164"/>
      <c r="N137" s="163"/>
      <c r="O137" s="163"/>
      <c r="P137" s="163"/>
      <c r="Q137" s="163"/>
      <c r="R137" s="164"/>
      <c r="S137" s="164"/>
      <c r="T137" s="164"/>
      <c r="U137" s="164"/>
      <c r="V137" s="164"/>
      <c r="W137" s="164"/>
      <c r="X137" s="164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141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4" t="s">
        <v>497</v>
      </c>
      <c r="D138" s="166"/>
      <c r="E138" s="167">
        <v>7.7660000000000007E-2</v>
      </c>
      <c r="F138" s="164"/>
      <c r="G138" s="164"/>
      <c r="H138" s="164"/>
      <c r="I138" s="164"/>
      <c r="J138" s="164"/>
      <c r="K138" s="164"/>
      <c r="L138" s="164"/>
      <c r="M138" s="164"/>
      <c r="N138" s="163"/>
      <c r="O138" s="163"/>
      <c r="P138" s="163"/>
      <c r="Q138" s="163"/>
      <c r="R138" s="164"/>
      <c r="S138" s="164"/>
      <c r="T138" s="164"/>
      <c r="U138" s="164"/>
      <c r="V138" s="164"/>
      <c r="W138" s="164"/>
      <c r="X138" s="164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194" t="s">
        <v>498</v>
      </c>
      <c r="D139" s="166"/>
      <c r="E139" s="167">
        <v>7.7660000000000007E-2</v>
      </c>
      <c r="F139" s="164"/>
      <c r="G139" s="164"/>
      <c r="H139" s="164"/>
      <c r="I139" s="164"/>
      <c r="J139" s="164"/>
      <c r="K139" s="164"/>
      <c r="L139" s="164"/>
      <c r="M139" s="164"/>
      <c r="N139" s="163"/>
      <c r="O139" s="163"/>
      <c r="P139" s="163"/>
      <c r="Q139" s="163"/>
      <c r="R139" s="164"/>
      <c r="S139" s="164"/>
      <c r="T139" s="164"/>
      <c r="U139" s="164"/>
      <c r="V139" s="164"/>
      <c r="W139" s="164"/>
      <c r="X139" s="164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143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>
      <c r="A140" s="169" t="s">
        <v>131</v>
      </c>
      <c r="B140" s="170" t="s">
        <v>76</v>
      </c>
      <c r="C140" s="192" t="s">
        <v>77</v>
      </c>
      <c r="D140" s="171"/>
      <c r="E140" s="172"/>
      <c r="F140" s="173"/>
      <c r="G140" s="173">
        <f>SUMIF(AG141:AG159,"&lt;&gt;NOR",G141:G159)</f>
        <v>0</v>
      </c>
      <c r="H140" s="173"/>
      <c r="I140" s="173">
        <f>SUM(I141:I159)</f>
        <v>0</v>
      </c>
      <c r="J140" s="173"/>
      <c r="K140" s="173">
        <f>SUM(K141:K159)</f>
        <v>0</v>
      </c>
      <c r="L140" s="173"/>
      <c r="M140" s="173">
        <f>SUM(M141:M159)</f>
        <v>0</v>
      </c>
      <c r="N140" s="172"/>
      <c r="O140" s="172">
        <f>SUM(O141:O159)</f>
        <v>2.11</v>
      </c>
      <c r="P140" s="172"/>
      <c r="Q140" s="172">
        <f>SUM(Q141:Q159)</f>
        <v>0</v>
      </c>
      <c r="R140" s="173"/>
      <c r="S140" s="173"/>
      <c r="T140" s="174"/>
      <c r="U140" s="168"/>
      <c r="V140" s="168">
        <f>SUM(V141:V159)</f>
        <v>7.41</v>
      </c>
      <c r="W140" s="168"/>
      <c r="X140" s="168"/>
      <c r="AG140" t="s">
        <v>132</v>
      </c>
    </row>
    <row r="141" spans="1:60" ht="22.5" outlineLevel="1">
      <c r="A141" s="176">
        <v>30</v>
      </c>
      <c r="B141" s="177" t="s">
        <v>499</v>
      </c>
      <c r="C141" s="193" t="s">
        <v>500</v>
      </c>
      <c r="D141" s="178" t="s">
        <v>275</v>
      </c>
      <c r="E141" s="179">
        <v>2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5.1499999999999997E-2</v>
      </c>
      <c r="O141" s="179">
        <f>ROUND(E141*N141,2)</f>
        <v>0.1</v>
      </c>
      <c r="P141" s="179">
        <v>0</v>
      </c>
      <c r="Q141" s="179">
        <f>ROUND(E141*P141,2)</f>
        <v>0</v>
      </c>
      <c r="R141" s="181" t="s">
        <v>501</v>
      </c>
      <c r="S141" s="181" t="s">
        <v>137</v>
      </c>
      <c r="T141" s="182" t="s">
        <v>137</v>
      </c>
      <c r="U141" s="164">
        <v>0.23100000000000001</v>
      </c>
      <c r="V141" s="164">
        <f>ROUND(E141*U141,2)</f>
        <v>0.46</v>
      </c>
      <c r="W141" s="164"/>
      <c r="X141" s="164" t="s">
        <v>138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139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261" t="s">
        <v>502</v>
      </c>
      <c r="D142" s="262"/>
      <c r="E142" s="262"/>
      <c r="F142" s="262"/>
      <c r="G142" s="262"/>
      <c r="H142" s="164"/>
      <c r="I142" s="164"/>
      <c r="J142" s="164"/>
      <c r="K142" s="164"/>
      <c r="L142" s="164"/>
      <c r="M142" s="164"/>
      <c r="N142" s="163"/>
      <c r="O142" s="163"/>
      <c r="P142" s="163"/>
      <c r="Q142" s="163"/>
      <c r="R142" s="164"/>
      <c r="S142" s="164"/>
      <c r="T142" s="164"/>
      <c r="U142" s="164"/>
      <c r="V142" s="164"/>
      <c r="W142" s="164"/>
      <c r="X142" s="164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141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ht="22.5" outlineLevel="1">
      <c r="A143" s="176">
        <v>31</v>
      </c>
      <c r="B143" s="177" t="s">
        <v>503</v>
      </c>
      <c r="C143" s="193" t="s">
        <v>504</v>
      </c>
      <c r="D143" s="178" t="s">
        <v>275</v>
      </c>
      <c r="E143" s="179">
        <v>2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0.10434</v>
      </c>
      <c r="O143" s="179">
        <f>ROUND(E143*N143,2)</f>
        <v>0.21</v>
      </c>
      <c r="P143" s="179">
        <v>0</v>
      </c>
      <c r="Q143" s="179">
        <f>ROUND(E143*P143,2)</f>
        <v>0</v>
      </c>
      <c r="R143" s="181" t="s">
        <v>501</v>
      </c>
      <c r="S143" s="181" t="s">
        <v>137</v>
      </c>
      <c r="T143" s="182" t="s">
        <v>137</v>
      </c>
      <c r="U143" s="164">
        <v>0.49199999999999999</v>
      </c>
      <c r="V143" s="164">
        <f>ROUND(E143*U143,2)</f>
        <v>0.98</v>
      </c>
      <c r="W143" s="164"/>
      <c r="X143" s="164" t="s">
        <v>138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139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261" t="s">
        <v>502</v>
      </c>
      <c r="D144" s="262"/>
      <c r="E144" s="262"/>
      <c r="F144" s="262"/>
      <c r="G144" s="262"/>
      <c r="H144" s="164"/>
      <c r="I144" s="164"/>
      <c r="J144" s="164"/>
      <c r="K144" s="164"/>
      <c r="L144" s="164"/>
      <c r="M144" s="164"/>
      <c r="N144" s="163"/>
      <c r="O144" s="163"/>
      <c r="P144" s="163"/>
      <c r="Q144" s="163"/>
      <c r="R144" s="164"/>
      <c r="S144" s="164"/>
      <c r="T144" s="164"/>
      <c r="U144" s="164"/>
      <c r="V144" s="164"/>
      <c r="W144" s="164"/>
      <c r="X144" s="164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141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76">
        <v>32</v>
      </c>
      <c r="B145" s="177" t="s">
        <v>505</v>
      </c>
      <c r="C145" s="193" t="s">
        <v>506</v>
      </c>
      <c r="D145" s="178" t="s">
        <v>135</v>
      </c>
      <c r="E145" s="179">
        <v>3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79">
        <v>0.37564999999999998</v>
      </c>
      <c r="O145" s="179">
        <f>ROUND(E145*N145,2)</f>
        <v>1.1299999999999999</v>
      </c>
      <c r="P145" s="179">
        <v>0</v>
      </c>
      <c r="Q145" s="179">
        <f>ROUND(E145*P145,2)</f>
        <v>0</v>
      </c>
      <c r="R145" s="181" t="s">
        <v>320</v>
      </c>
      <c r="S145" s="181" t="s">
        <v>137</v>
      </c>
      <c r="T145" s="182" t="s">
        <v>137</v>
      </c>
      <c r="U145" s="164">
        <v>0.59599999999999997</v>
      </c>
      <c r="V145" s="164">
        <f>ROUND(E145*U145,2)</f>
        <v>1.79</v>
      </c>
      <c r="W145" s="164"/>
      <c r="X145" s="164" t="s">
        <v>138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139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261" t="s">
        <v>507</v>
      </c>
      <c r="D146" s="262"/>
      <c r="E146" s="262"/>
      <c r="F146" s="262"/>
      <c r="G146" s="262"/>
      <c r="H146" s="164"/>
      <c r="I146" s="164"/>
      <c r="J146" s="164"/>
      <c r="K146" s="164"/>
      <c r="L146" s="164"/>
      <c r="M146" s="164"/>
      <c r="N146" s="163"/>
      <c r="O146" s="163"/>
      <c r="P146" s="163"/>
      <c r="Q146" s="163"/>
      <c r="R146" s="164"/>
      <c r="S146" s="164"/>
      <c r="T146" s="164"/>
      <c r="U146" s="164"/>
      <c r="V146" s="164"/>
      <c r="W146" s="164"/>
      <c r="X146" s="164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141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194" t="s">
        <v>508</v>
      </c>
      <c r="D147" s="166"/>
      <c r="E147" s="167">
        <v>3</v>
      </c>
      <c r="F147" s="164"/>
      <c r="G147" s="164"/>
      <c r="H147" s="164"/>
      <c r="I147" s="164"/>
      <c r="J147" s="164"/>
      <c r="K147" s="164"/>
      <c r="L147" s="164"/>
      <c r="M147" s="164"/>
      <c r="N147" s="163"/>
      <c r="O147" s="163"/>
      <c r="P147" s="163"/>
      <c r="Q147" s="163"/>
      <c r="R147" s="164"/>
      <c r="S147" s="164"/>
      <c r="T147" s="164"/>
      <c r="U147" s="164"/>
      <c r="V147" s="164"/>
      <c r="W147" s="164"/>
      <c r="X147" s="164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143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76">
        <v>33</v>
      </c>
      <c r="B148" s="177" t="s">
        <v>509</v>
      </c>
      <c r="C148" s="193" t="s">
        <v>510</v>
      </c>
      <c r="D148" s="178" t="s">
        <v>158</v>
      </c>
      <c r="E148" s="179">
        <v>0.21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21</v>
      </c>
      <c r="M148" s="181">
        <f>G148*(1+L148/100)</f>
        <v>0</v>
      </c>
      <c r="N148" s="179">
        <v>2.5280900000000002</v>
      </c>
      <c r="O148" s="179">
        <f>ROUND(E148*N148,2)</f>
        <v>0.53</v>
      </c>
      <c r="P148" s="179">
        <v>0</v>
      </c>
      <c r="Q148" s="179">
        <f>ROUND(E148*P148,2)</f>
        <v>0</v>
      </c>
      <c r="R148" s="181" t="s">
        <v>320</v>
      </c>
      <c r="S148" s="181" t="s">
        <v>137</v>
      </c>
      <c r="T148" s="182" t="s">
        <v>137</v>
      </c>
      <c r="U148" s="164">
        <v>1.3560000000000001</v>
      </c>
      <c r="V148" s="164">
        <f>ROUND(E148*U148,2)</f>
        <v>0.28000000000000003</v>
      </c>
      <c r="W148" s="164"/>
      <c r="X148" s="164" t="s">
        <v>138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139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261" t="s">
        <v>511</v>
      </c>
      <c r="D149" s="262"/>
      <c r="E149" s="262"/>
      <c r="F149" s="262"/>
      <c r="G149" s="262"/>
      <c r="H149" s="164"/>
      <c r="I149" s="164"/>
      <c r="J149" s="164"/>
      <c r="K149" s="164"/>
      <c r="L149" s="164"/>
      <c r="M149" s="164"/>
      <c r="N149" s="163"/>
      <c r="O149" s="163"/>
      <c r="P149" s="163"/>
      <c r="Q149" s="163"/>
      <c r="R149" s="164"/>
      <c r="S149" s="164"/>
      <c r="T149" s="164"/>
      <c r="U149" s="164"/>
      <c r="V149" s="164"/>
      <c r="W149" s="164"/>
      <c r="X149" s="164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141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4" t="s">
        <v>512</v>
      </c>
      <c r="D150" s="166"/>
      <c r="E150" s="167">
        <v>0.21</v>
      </c>
      <c r="F150" s="164"/>
      <c r="G150" s="164"/>
      <c r="H150" s="164"/>
      <c r="I150" s="164"/>
      <c r="J150" s="164"/>
      <c r="K150" s="164"/>
      <c r="L150" s="164"/>
      <c r="M150" s="164"/>
      <c r="N150" s="163"/>
      <c r="O150" s="163"/>
      <c r="P150" s="163"/>
      <c r="Q150" s="163"/>
      <c r="R150" s="164"/>
      <c r="S150" s="164"/>
      <c r="T150" s="164"/>
      <c r="U150" s="164"/>
      <c r="V150" s="164"/>
      <c r="W150" s="164"/>
      <c r="X150" s="164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143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76">
        <v>34</v>
      </c>
      <c r="B151" s="177" t="s">
        <v>513</v>
      </c>
      <c r="C151" s="193" t="s">
        <v>514</v>
      </c>
      <c r="D151" s="178" t="s">
        <v>135</v>
      </c>
      <c r="E151" s="179">
        <v>2.52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79">
        <v>3.5249999999999997E-2</v>
      </c>
      <c r="O151" s="179">
        <f>ROUND(E151*N151,2)</f>
        <v>0.09</v>
      </c>
      <c r="P151" s="179">
        <v>0</v>
      </c>
      <c r="Q151" s="179">
        <f>ROUND(E151*P151,2)</f>
        <v>0</v>
      </c>
      <c r="R151" s="181" t="s">
        <v>320</v>
      </c>
      <c r="S151" s="181" t="s">
        <v>137</v>
      </c>
      <c r="T151" s="182" t="s">
        <v>137</v>
      </c>
      <c r="U151" s="164">
        <v>0.74</v>
      </c>
      <c r="V151" s="164">
        <f>ROUND(E151*U151,2)</f>
        <v>1.86</v>
      </c>
      <c r="W151" s="164"/>
      <c r="X151" s="164" t="s">
        <v>138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139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ht="22.5" outlineLevel="1">
      <c r="A152" s="160"/>
      <c r="B152" s="161"/>
      <c r="C152" s="261" t="s">
        <v>515</v>
      </c>
      <c r="D152" s="262"/>
      <c r="E152" s="262"/>
      <c r="F152" s="262"/>
      <c r="G152" s="262"/>
      <c r="H152" s="164"/>
      <c r="I152" s="164"/>
      <c r="J152" s="164"/>
      <c r="K152" s="164"/>
      <c r="L152" s="164"/>
      <c r="M152" s="164"/>
      <c r="N152" s="163"/>
      <c r="O152" s="163"/>
      <c r="P152" s="163"/>
      <c r="Q152" s="163"/>
      <c r="R152" s="164"/>
      <c r="S152" s="164"/>
      <c r="T152" s="164"/>
      <c r="U152" s="164"/>
      <c r="V152" s="164"/>
      <c r="W152" s="164"/>
      <c r="X152" s="164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141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83" t="str">
        <f>C152</f>
        <v>svislé nebo šikmé (odkloněné), půdorysně přímé nebo zalomené, stěn nosných, výplňových, nebo příček, včetně vzpěr nebo jiného zajištění</v>
      </c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4" t="s">
        <v>516</v>
      </c>
      <c r="D153" s="166"/>
      <c r="E153" s="167">
        <v>2.52</v>
      </c>
      <c r="F153" s="164"/>
      <c r="G153" s="164"/>
      <c r="H153" s="164"/>
      <c r="I153" s="164"/>
      <c r="J153" s="164"/>
      <c r="K153" s="164"/>
      <c r="L153" s="164"/>
      <c r="M153" s="164"/>
      <c r="N153" s="163"/>
      <c r="O153" s="163"/>
      <c r="P153" s="163"/>
      <c r="Q153" s="163"/>
      <c r="R153" s="164"/>
      <c r="S153" s="164"/>
      <c r="T153" s="164"/>
      <c r="U153" s="164"/>
      <c r="V153" s="164"/>
      <c r="W153" s="164"/>
      <c r="X153" s="164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143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76">
        <v>35</v>
      </c>
      <c r="B154" s="177" t="s">
        <v>517</v>
      </c>
      <c r="C154" s="193" t="s">
        <v>518</v>
      </c>
      <c r="D154" s="178" t="s">
        <v>135</v>
      </c>
      <c r="E154" s="179">
        <v>2.52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21</v>
      </c>
      <c r="M154" s="181">
        <f>G154*(1+L154/100)</f>
        <v>0</v>
      </c>
      <c r="N154" s="179">
        <v>0</v>
      </c>
      <c r="O154" s="179">
        <f>ROUND(E154*N154,2)</f>
        <v>0</v>
      </c>
      <c r="P154" s="179">
        <v>0</v>
      </c>
      <c r="Q154" s="179">
        <f>ROUND(E154*P154,2)</f>
        <v>0</v>
      </c>
      <c r="R154" s="181" t="s">
        <v>320</v>
      </c>
      <c r="S154" s="181" t="s">
        <v>137</v>
      </c>
      <c r="T154" s="182" t="s">
        <v>137</v>
      </c>
      <c r="U154" s="164">
        <v>0.35</v>
      </c>
      <c r="V154" s="164">
        <f>ROUND(E154*U154,2)</f>
        <v>0.88</v>
      </c>
      <c r="W154" s="164"/>
      <c r="X154" s="164" t="s">
        <v>138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139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1">
      <c r="A155" s="160"/>
      <c r="B155" s="161"/>
      <c r="C155" s="261" t="s">
        <v>515</v>
      </c>
      <c r="D155" s="262"/>
      <c r="E155" s="262"/>
      <c r="F155" s="262"/>
      <c r="G155" s="262"/>
      <c r="H155" s="164"/>
      <c r="I155" s="164"/>
      <c r="J155" s="164"/>
      <c r="K155" s="164"/>
      <c r="L155" s="164"/>
      <c r="M155" s="164"/>
      <c r="N155" s="163"/>
      <c r="O155" s="163"/>
      <c r="P155" s="163"/>
      <c r="Q155" s="163"/>
      <c r="R155" s="164"/>
      <c r="S155" s="164"/>
      <c r="T155" s="164"/>
      <c r="U155" s="164"/>
      <c r="V155" s="164"/>
      <c r="W155" s="164"/>
      <c r="X155" s="164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141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83" t="str">
        <f>C155</f>
        <v>svislé nebo šikmé (odkloněné), půdorysně přímé nebo zalomené, stěn nosných, výplňových, nebo příček, včetně vzpěr nebo jiného zajištění</v>
      </c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76">
        <v>36</v>
      </c>
      <c r="B156" s="177" t="s">
        <v>519</v>
      </c>
      <c r="C156" s="193" t="s">
        <v>520</v>
      </c>
      <c r="D156" s="178" t="s">
        <v>251</v>
      </c>
      <c r="E156" s="179">
        <v>4.727E-2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79">
        <v>1.02491</v>
      </c>
      <c r="O156" s="179">
        <f>ROUND(E156*N156,2)</f>
        <v>0.05</v>
      </c>
      <c r="P156" s="179">
        <v>0</v>
      </c>
      <c r="Q156" s="179">
        <f>ROUND(E156*P156,2)</f>
        <v>0</v>
      </c>
      <c r="R156" s="181" t="s">
        <v>320</v>
      </c>
      <c r="S156" s="181" t="s">
        <v>137</v>
      </c>
      <c r="T156" s="182" t="s">
        <v>137</v>
      </c>
      <c r="U156" s="164">
        <v>24.56</v>
      </c>
      <c r="V156" s="164">
        <f>ROUND(E156*U156,2)</f>
        <v>1.1599999999999999</v>
      </c>
      <c r="W156" s="164"/>
      <c r="X156" s="164" t="s">
        <v>138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139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261" t="s">
        <v>521</v>
      </c>
      <c r="D157" s="262"/>
      <c r="E157" s="262"/>
      <c r="F157" s="262"/>
      <c r="G157" s="262"/>
      <c r="H157" s="164"/>
      <c r="I157" s="164"/>
      <c r="J157" s="164"/>
      <c r="K157" s="164"/>
      <c r="L157" s="164"/>
      <c r="M157" s="164"/>
      <c r="N157" s="163"/>
      <c r="O157" s="163"/>
      <c r="P157" s="163"/>
      <c r="Q157" s="163"/>
      <c r="R157" s="164"/>
      <c r="S157" s="164"/>
      <c r="T157" s="164"/>
      <c r="U157" s="164"/>
      <c r="V157" s="164"/>
      <c r="W157" s="164"/>
      <c r="X157" s="164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141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194" t="s">
        <v>522</v>
      </c>
      <c r="D158" s="166"/>
      <c r="E158" s="167">
        <v>2.2069999999999999E-2</v>
      </c>
      <c r="F158" s="164"/>
      <c r="G158" s="164"/>
      <c r="H158" s="164"/>
      <c r="I158" s="164"/>
      <c r="J158" s="164"/>
      <c r="K158" s="164"/>
      <c r="L158" s="164"/>
      <c r="M158" s="164"/>
      <c r="N158" s="163"/>
      <c r="O158" s="163"/>
      <c r="P158" s="163"/>
      <c r="Q158" s="163"/>
      <c r="R158" s="164"/>
      <c r="S158" s="164"/>
      <c r="T158" s="164"/>
      <c r="U158" s="164"/>
      <c r="V158" s="164"/>
      <c r="W158" s="164"/>
      <c r="X158" s="164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143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4" t="s">
        <v>523</v>
      </c>
      <c r="D159" s="166"/>
      <c r="E159" s="167">
        <v>2.52E-2</v>
      </c>
      <c r="F159" s="164"/>
      <c r="G159" s="164"/>
      <c r="H159" s="164"/>
      <c r="I159" s="164"/>
      <c r="J159" s="164"/>
      <c r="K159" s="164"/>
      <c r="L159" s="164"/>
      <c r="M159" s="164"/>
      <c r="N159" s="163"/>
      <c r="O159" s="163"/>
      <c r="P159" s="163"/>
      <c r="Q159" s="163"/>
      <c r="R159" s="164"/>
      <c r="S159" s="164"/>
      <c r="T159" s="164"/>
      <c r="U159" s="164"/>
      <c r="V159" s="164"/>
      <c r="W159" s="164"/>
      <c r="X159" s="164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143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>
      <c r="A160" s="169" t="s">
        <v>131</v>
      </c>
      <c r="B160" s="170" t="s">
        <v>78</v>
      </c>
      <c r="C160" s="192" t="s">
        <v>79</v>
      </c>
      <c r="D160" s="171"/>
      <c r="E160" s="172"/>
      <c r="F160" s="173"/>
      <c r="G160" s="173">
        <f>SUMIF(AG161:AG166,"&lt;&gt;NOR",G161:G166)</f>
        <v>0</v>
      </c>
      <c r="H160" s="173"/>
      <c r="I160" s="173">
        <f>SUM(I161:I166)</f>
        <v>0</v>
      </c>
      <c r="J160" s="173"/>
      <c r="K160" s="173">
        <f>SUM(K161:K166)</f>
        <v>0</v>
      </c>
      <c r="L160" s="173"/>
      <c r="M160" s="173">
        <f>SUM(M161:M166)</f>
        <v>0</v>
      </c>
      <c r="N160" s="172"/>
      <c r="O160" s="172">
        <f>SUM(O161:O166)</f>
        <v>20.73</v>
      </c>
      <c r="P160" s="172"/>
      <c r="Q160" s="172">
        <f>SUM(Q161:Q166)</f>
        <v>0</v>
      </c>
      <c r="R160" s="173"/>
      <c r="S160" s="173"/>
      <c r="T160" s="174"/>
      <c r="U160" s="168"/>
      <c r="V160" s="168">
        <f>SUM(V161:V166)</f>
        <v>7.46</v>
      </c>
      <c r="W160" s="168"/>
      <c r="X160" s="168"/>
      <c r="AG160" t="s">
        <v>132</v>
      </c>
    </row>
    <row r="161" spans="1:60" ht="22.5" outlineLevel="1">
      <c r="A161" s="176">
        <v>37</v>
      </c>
      <c r="B161" s="177" t="s">
        <v>294</v>
      </c>
      <c r="C161" s="193" t="s">
        <v>295</v>
      </c>
      <c r="D161" s="178" t="s">
        <v>135</v>
      </c>
      <c r="E161" s="179">
        <v>54.18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79">
        <v>0.28799999999999998</v>
      </c>
      <c r="O161" s="179">
        <f>ROUND(E161*N161,2)</f>
        <v>15.6</v>
      </c>
      <c r="P161" s="179">
        <v>0</v>
      </c>
      <c r="Q161" s="179">
        <f>ROUND(E161*P161,2)</f>
        <v>0</v>
      </c>
      <c r="R161" s="181" t="s">
        <v>136</v>
      </c>
      <c r="S161" s="181" t="s">
        <v>137</v>
      </c>
      <c r="T161" s="182" t="s">
        <v>137</v>
      </c>
      <c r="U161" s="164">
        <v>0.02</v>
      </c>
      <c r="V161" s="164">
        <f>ROUND(E161*U161,2)</f>
        <v>1.08</v>
      </c>
      <c r="W161" s="164"/>
      <c r="X161" s="164" t="s">
        <v>138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139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60"/>
      <c r="B162" s="161"/>
      <c r="C162" s="194" t="s">
        <v>458</v>
      </c>
      <c r="D162" s="166"/>
      <c r="E162" s="167">
        <v>27.09</v>
      </c>
      <c r="F162" s="164"/>
      <c r="G162" s="164"/>
      <c r="H162" s="164"/>
      <c r="I162" s="164"/>
      <c r="J162" s="164"/>
      <c r="K162" s="164"/>
      <c r="L162" s="164"/>
      <c r="M162" s="164"/>
      <c r="N162" s="163"/>
      <c r="O162" s="163"/>
      <c r="P162" s="163"/>
      <c r="Q162" s="163"/>
      <c r="R162" s="164"/>
      <c r="S162" s="164"/>
      <c r="T162" s="164"/>
      <c r="U162" s="164"/>
      <c r="V162" s="164"/>
      <c r="W162" s="164"/>
      <c r="X162" s="164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143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194" t="s">
        <v>459</v>
      </c>
      <c r="D163" s="166"/>
      <c r="E163" s="167">
        <v>27.09</v>
      </c>
      <c r="F163" s="164"/>
      <c r="G163" s="164"/>
      <c r="H163" s="164"/>
      <c r="I163" s="164"/>
      <c r="J163" s="164"/>
      <c r="K163" s="164"/>
      <c r="L163" s="164"/>
      <c r="M163" s="164"/>
      <c r="N163" s="163"/>
      <c r="O163" s="163"/>
      <c r="P163" s="163"/>
      <c r="Q163" s="163"/>
      <c r="R163" s="164"/>
      <c r="S163" s="164"/>
      <c r="T163" s="164"/>
      <c r="U163" s="164"/>
      <c r="V163" s="164"/>
      <c r="W163" s="164"/>
      <c r="X163" s="164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143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>
      <c r="A164" s="176">
        <v>38</v>
      </c>
      <c r="B164" s="177" t="s">
        <v>524</v>
      </c>
      <c r="C164" s="193" t="s">
        <v>525</v>
      </c>
      <c r="D164" s="178" t="s">
        <v>135</v>
      </c>
      <c r="E164" s="179">
        <v>9.5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79">
        <v>0.54</v>
      </c>
      <c r="O164" s="179">
        <f>ROUND(E164*N164,2)</f>
        <v>5.13</v>
      </c>
      <c r="P164" s="179">
        <v>0</v>
      </c>
      <c r="Q164" s="179">
        <f>ROUND(E164*P164,2)</f>
        <v>0</v>
      </c>
      <c r="R164" s="181" t="s">
        <v>136</v>
      </c>
      <c r="S164" s="181" t="s">
        <v>137</v>
      </c>
      <c r="T164" s="182" t="s">
        <v>137</v>
      </c>
      <c r="U164" s="164">
        <v>0.67200000000000004</v>
      </c>
      <c r="V164" s="164">
        <f>ROUND(E164*U164,2)</f>
        <v>6.38</v>
      </c>
      <c r="W164" s="164"/>
      <c r="X164" s="164" t="s">
        <v>138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139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61" t="s">
        <v>526</v>
      </c>
      <c r="D165" s="262"/>
      <c r="E165" s="262"/>
      <c r="F165" s="262"/>
      <c r="G165" s="262"/>
      <c r="H165" s="164"/>
      <c r="I165" s="164"/>
      <c r="J165" s="164"/>
      <c r="K165" s="164"/>
      <c r="L165" s="164"/>
      <c r="M165" s="164"/>
      <c r="N165" s="163"/>
      <c r="O165" s="163"/>
      <c r="P165" s="163"/>
      <c r="Q165" s="163"/>
      <c r="R165" s="164"/>
      <c r="S165" s="164"/>
      <c r="T165" s="164"/>
      <c r="U165" s="164"/>
      <c r="V165" s="164"/>
      <c r="W165" s="164"/>
      <c r="X165" s="164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141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83" t="str">
        <f>C165</f>
        <v>lomařsky upraveného rigolového, bez vyplnění spár v ploše vodorovné nebo ve sklonu, s provedením lože tl. 50 mm</v>
      </c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194" t="s">
        <v>527</v>
      </c>
      <c r="D166" s="166"/>
      <c r="E166" s="167">
        <v>9.5</v>
      </c>
      <c r="F166" s="164"/>
      <c r="G166" s="164"/>
      <c r="H166" s="164"/>
      <c r="I166" s="164"/>
      <c r="J166" s="164"/>
      <c r="K166" s="164"/>
      <c r="L166" s="164"/>
      <c r="M166" s="164"/>
      <c r="N166" s="163"/>
      <c r="O166" s="163"/>
      <c r="P166" s="163"/>
      <c r="Q166" s="163"/>
      <c r="R166" s="164"/>
      <c r="S166" s="164"/>
      <c r="T166" s="164"/>
      <c r="U166" s="164"/>
      <c r="V166" s="164"/>
      <c r="W166" s="164"/>
      <c r="X166" s="164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143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>
      <c r="A167" s="169" t="s">
        <v>131</v>
      </c>
      <c r="B167" s="170" t="s">
        <v>80</v>
      </c>
      <c r="C167" s="192" t="s">
        <v>81</v>
      </c>
      <c r="D167" s="171"/>
      <c r="E167" s="172"/>
      <c r="F167" s="173"/>
      <c r="G167" s="173">
        <f>SUMIF(AG168:AG178,"&lt;&gt;NOR",G168:G178)</f>
        <v>0</v>
      </c>
      <c r="H167" s="173"/>
      <c r="I167" s="173">
        <f>SUM(I168:I178)</f>
        <v>0</v>
      </c>
      <c r="J167" s="173"/>
      <c r="K167" s="173">
        <f>SUM(K168:K178)</f>
        <v>0</v>
      </c>
      <c r="L167" s="173"/>
      <c r="M167" s="173">
        <f>SUM(M168:M178)</f>
        <v>0</v>
      </c>
      <c r="N167" s="172"/>
      <c r="O167" s="172">
        <f>SUM(O168:O178)</f>
        <v>1.0899999999999999</v>
      </c>
      <c r="P167" s="172"/>
      <c r="Q167" s="172">
        <f>SUM(Q168:Q178)</f>
        <v>0</v>
      </c>
      <c r="R167" s="173"/>
      <c r="S167" s="173"/>
      <c r="T167" s="174"/>
      <c r="U167" s="168"/>
      <c r="V167" s="168">
        <f>SUM(V168:V178)</f>
        <v>1.69</v>
      </c>
      <c r="W167" s="168"/>
      <c r="X167" s="168"/>
      <c r="AG167" t="s">
        <v>132</v>
      </c>
    </row>
    <row r="168" spans="1:60" outlineLevel="1">
      <c r="A168" s="176">
        <v>39</v>
      </c>
      <c r="B168" s="177" t="s">
        <v>528</v>
      </c>
      <c r="C168" s="193" t="s">
        <v>529</v>
      </c>
      <c r="D168" s="178" t="s">
        <v>158</v>
      </c>
      <c r="E168" s="179">
        <v>3.4299999999999997E-2</v>
      </c>
      <c r="F168" s="180"/>
      <c r="G168" s="181">
        <f>ROUND(E168*F168,2)</f>
        <v>0</v>
      </c>
      <c r="H168" s="180"/>
      <c r="I168" s="181">
        <f>ROUND(E168*H168,2)</f>
        <v>0</v>
      </c>
      <c r="J168" s="180"/>
      <c r="K168" s="181">
        <f>ROUND(E168*J168,2)</f>
        <v>0</v>
      </c>
      <c r="L168" s="181">
        <v>21</v>
      </c>
      <c r="M168" s="181">
        <f>G168*(1+L168/100)</f>
        <v>0</v>
      </c>
      <c r="N168" s="179">
        <v>2.5249999999999999</v>
      </c>
      <c r="O168" s="179">
        <f>ROUND(E168*N168,2)</f>
        <v>0.09</v>
      </c>
      <c r="P168" s="179">
        <v>0</v>
      </c>
      <c r="Q168" s="179">
        <f>ROUND(E168*P168,2)</f>
        <v>0</v>
      </c>
      <c r="R168" s="181" t="s">
        <v>320</v>
      </c>
      <c r="S168" s="181" t="s">
        <v>137</v>
      </c>
      <c r="T168" s="182" t="s">
        <v>137</v>
      </c>
      <c r="U168" s="164">
        <v>3.2130000000000001</v>
      </c>
      <c r="V168" s="164">
        <f>ROUND(E168*U168,2)</f>
        <v>0.11</v>
      </c>
      <c r="W168" s="164"/>
      <c r="X168" s="164" t="s">
        <v>138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139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61" t="s">
        <v>530</v>
      </c>
      <c r="D169" s="262"/>
      <c r="E169" s="262"/>
      <c r="F169" s="262"/>
      <c r="G169" s="262"/>
      <c r="H169" s="164"/>
      <c r="I169" s="164"/>
      <c r="J169" s="164"/>
      <c r="K169" s="164"/>
      <c r="L169" s="164"/>
      <c r="M169" s="164"/>
      <c r="N169" s="163"/>
      <c r="O169" s="163"/>
      <c r="P169" s="163"/>
      <c r="Q169" s="163"/>
      <c r="R169" s="164"/>
      <c r="S169" s="164"/>
      <c r="T169" s="164"/>
      <c r="U169" s="164"/>
      <c r="V169" s="164"/>
      <c r="W169" s="164"/>
      <c r="X169" s="164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141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255" t="s">
        <v>531</v>
      </c>
      <c r="D170" s="256"/>
      <c r="E170" s="256"/>
      <c r="F170" s="256"/>
      <c r="G170" s="256"/>
      <c r="H170" s="164"/>
      <c r="I170" s="164"/>
      <c r="J170" s="164"/>
      <c r="K170" s="164"/>
      <c r="L170" s="164"/>
      <c r="M170" s="164"/>
      <c r="N170" s="163"/>
      <c r="O170" s="163"/>
      <c r="P170" s="163"/>
      <c r="Q170" s="163"/>
      <c r="R170" s="164"/>
      <c r="S170" s="164"/>
      <c r="T170" s="164"/>
      <c r="U170" s="164"/>
      <c r="V170" s="164"/>
      <c r="W170" s="164"/>
      <c r="X170" s="164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214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4" t="s">
        <v>532</v>
      </c>
      <c r="D171" s="166"/>
      <c r="E171" s="167">
        <v>3.4299999999999997E-2</v>
      </c>
      <c r="F171" s="164"/>
      <c r="G171" s="164"/>
      <c r="H171" s="164"/>
      <c r="I171" s="164"/>
      <c r="J171" s="164"/>
      <c r="K171" s="164"/>
      <c r="L171" s="164"/>
      <c r="M171" s="164"/>
      <c r="N171" s="163"/>
      <c r="O171" s="163"/>
      <c r="P171" s="163"/>
      <c r="Q171" s="163"/>
      <c r="R171" s="164"/>
      <c r="S171" s="164"/>
      <c r="T171" s="164"/>
      <c r="U171" s="164"/>
      <c r="V171" s="164"/>
      <c r="W171" s="164"/>
      <c r="X171" s="164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143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76">
        <v>40</v>
      </c>
      <c r="B172" s="177" t="s">
        <v>533</v>
      </c>
      <c r="C172" s="193" t="s">
        <v>534</v>
      </c>
      <c r="D172" s="178" t="s">
        <v>158</v>
      </c>
      <c r="E172" s="179">
        <v>0.1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79">
        <v>2.5249999999999999</v>
      </c>
      <c r="O172" s="179">
        <f>ROUND(E172*N172,2)</f>
        <v>0.25</v>
      </c>
      <c r="P172" s="179">
        <v>0</v>
      </c>
      <c r="Q172" s="179">
        <f>ROUND(E172*P172,2)</f>
        <v>0</v>
      </c>
      <c r="R172" s="181" t="s">
        <v>320</v>
      </c>
      <c r="S172" s="181" t="s">
        <v>137</v>
      </c>
      <c r="T172" s="182" t="s">
        <v>137</v>
      </c>
      <c r="U172" s="164">
        <v>2.58</v>
      </c>
      <c r="V172" s="164">
        <f>ROUND(E172*U172,2)</f>
        <v>0.26</v>
      </c>
      <c r="W172" s="164"/>
      <c r="X172" s="164" t="s">
        <v>138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139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261" t="s">
        <v>530</v>
      </c>
      <c r="D173" s="262"/>
      <c r="E173" s="262"/>
      <c r="F173" s="262"/>
      <c r="G173" s="262"/>
      <c r="H173" s="164"/>
      <c r="I173" s="164"/>
      <c r="J173" s="164"/>
      <c r="K173" s="164"/>
      <c r="L173" s="164"/>
      <c r="M173" s="164"/>
      <c r="N173" s="163"/>
      <c r="O173" s="163"/>
      <c r="P173" s="163"/>
      <c r="Q173" s="163"/>
      <c r="R173" s="164"/>
      <c r="S173" s="164"/>
      <c r="T173" s="164"/>
      <c r="U173" s="164"/>
      <c r="V173" s="164"/>
      <c r="W173" s="164"/>
      <c r="X173" s="164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141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55" t="s">
        <v>531</v>
      </c>
      <c r="D174" s="256"/>
      <c r="E174" s="256"/>
      <c r="F174" s="256"/>
      <c r="G174" s="256"/>
      <c r="H174" s="164"/>
      <c r="I174" s="164"/>
      <c r="J174" s="164"/>
      <c r="K174" s="164"/>
      <c r="L174" s="164"/>
      <c r="M174" s="164"/>
      <c r="N174" s="163"/>
      <c r="O174" s="163"/>
      <c r="P174" s="163"/>
      <c r="Q174" s="163"/>
      <c r="R174" s="164"/>
      <c r="S174" s="164"/>
      <c r="T174" s="164"/>
      <c r="U174" s="164"/>
      <c r="V174" s="164"/>
      <c r="W174" s="164"/>
      <c r="X174" s="164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214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194" t="s">
        <v>535</v>
      </c>
      <c r="D175" s="166"/>
      <c r="E175" s="167">
        <v>0.1</v>
      </c>
      <c r="F175" s="164"/>
      <c r="G175" s="164"/>
      <c r="H175" s="164"/>
      <c r="I175" s="164"/>
      <c r="J175" s="164"/>
      <c r="K175" s="164"/>
      <c r="L175" s="164"/>
      <c r="M175" s="164"/>
      <c r="N175" s="163"/>
      <c r="O175" s="163"/>
      <c r="P175" s="163"/>
      <c r="Q175" s="163"/>
      <c r="R175" s="164"/>
      <c r="S175" s="164"/>
      <c r="T175" s="164"/>
      <c r="U175" s="164"/>
      <c r="V175" s="164"/>
      <c r="W175" s="164"/>
      <c r="X175" s="164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143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76">
        <v>41</v>
      </c>
      <c r="B176" s="177" t="s">
        <v>536</v>
      </c>
      <c r="C176" s="193" t="s">
        <v>537</v>
      </c>
      <c r="D176" s="178" t="s">
        <v>158</v>
      </c>
      <c r="E176" s="179">
        <v>0.3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79">
        <v>2.5</v>
      </c>
      <c r="O176" s="179">
        <f>ROUND(E176*N176,2)</f>
        <v>0.75</v>
      </c>
      <c r="P176" s="179">
        <v>0</v>
      </c>
      <c r="Q176" s="179">
        <f>ROUND(E176*P176,2)</f>
        <v>0</v>
      </c>
      <c r="R176" s="181" t="s">
        <v>501</v>
      </c>
      <c r="S176" s="181" t="s">
        <v>137</v>
      </c>
      <c r="T176" s="182" t="s">
        <v>137</v>
      </c>
      <c r="U176" s="164">
        <v>4.4000000000000004</v>
      </c>
      <c r="V176" s="164">
        <f>ROUND(E176*U176,2)</f>
        <v>1.32</v>
      </c>
      <c r="W176" s="164"/>
      <c r="X176" s="164" t="s">
        <v>138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139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261" t="s">
        <v>538</v>
      </c>
      <c r="D177" s="262"/>
      <c r="E177" s="262"/>
      <c r="F177" s="262"/>
      <c r="G177" s="262"/>
      <c r="H177" s="164"/>
      <c r="I177" s="164"/>
      <c r="J177" s="164"/>
      <c r="K177" s="164"/>
      <c r="L177" s="164"/>
      <c r="M177" s="164"/>
      <c r="N177" s="163"/>
      <c r="O177" s="163"/>
      <c r="P177" s="163"/>
      <c r="Q177" s="163"/>
      <c r="R177" s="164"/>
      <c r="S177" s="164"/>
      <c r="T177" s="164"/>
      <c r="U177" s="164"/>
      <c r="V177" s="164"/>
      <c r="W177" s="164"/>
      <c r="X177" s="164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141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4" t="s">
        <v>539</v>
      </c>
      <c r="D178" s="166"/>
      <c r="E178" s="167">
        <v>0.3</v>
      </c>
      <c r="F178" s="164"/>
      <c r="G178" s="164"/>
      <c r="H178" s="164"/>
      <c r="I178" s="164"/>
      <c r="J178" s="164"/>
      <c r="K178" s="164"/>
      <c r="L178" s="164"/>
      <c r="M178" s="164"/>
      <c r="N178" s="163"/>
      <c r="O178" s="163"/>
      <c r="P178" s="163"/>
      <c r="Q178" s="163"/>
      <c r="R178" s="164"/>
      <c r="S178" s="164"/>
      <c r="T178" s="164"/>
      <c r="U178" s="164"/>
      <c r="V178" s="164"/>
      <c r="W178" s="164"/>
      <c r="X178" s="164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143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>
      <c r="A179" s="169" t="s">
        <v>131</v>
      </c>
      <c r="B179" s="170" t="s">
        <v>82</v>
      </c>
      <c r="C179" s="192" t="s">
        <v>83</v>
      </c>
      <c r="D179" s="171"/>
      <c r="E179" s="172"/>
      <c r="F179" s="173"/>
      <c r="G179" s="173">
        <f>SUMIF(AG180:AG184,"&lt;&gt;NOR",G180:G184)</f>
        <v>0</v>
      </c>
      <c r="H179" s="173"/>
      <c r="I179" s="173">
        <f>SUM(I180:I184)</f>
        <v>0</v>
      </c>
      <c r="J179" s="173"/>
      <c r="K179" s="173">
        <f>SUM(K180:K184)</f>
        <v>0</v>
      </c>
      <c r="L179" s="173"/>
      <c r="M179" s="173">
        <f>SUM(M180:M184)</f>
        <v>0</v>
      </c>
      <c r="N179" s="172"/>
      <c r="O179" s="172">
        <f>SUM(O180:O184)</f>
        <v>0</v>
      </c>
      <c r="P179" s="172"/>
      <c r="Q179" s="172">
        <f>SUM(Q180:Q184)</f>
        <v>0</v>
      </c>
      <c r="R179" s="173"/>
      <c r="S179" s="173"/>
      <c r="T179" s="174"/>
      <c r="U179" s="168"/>
      <c r="V179" s="168">
        <f>SUM(V180:V184)</f>
        <v>1.3</v>
      </c>
      <c r="W179" s="168"/>
      <c r="X179" s="168"/>
      <c r="AG179" t="s">
        <v>132</v>
      </c>
    </row>
    <row r="180" spans="1:60" ht="22.5" outlineLevel="1">
      <c r="A180" s="176">
        <v>42</v>
      </c>
      <c r="B180" s="177" t="s">
        <v>540</v>
      </c>
      <c r="C180" s="193" t="s">
        <v>541</v>
      </c>
      <c r="D180" s="178" t="s">
        <v>275</v>
      </c>
      <c r="E180" s="179">
        <v>1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79">
        <v>0</v>
      </c>
      <c r="O180" s="179">
        <f>ROUND(E180*N180,2)</f>
        <v>0</v>
      </c>
      <c r="P180" s="179">
        <v>0</v>
      </c>
      <c r="Q180" s="179">
        <f>ROUND(E180*P180,2)</f>
        <v>0</v>
      </c>
      <c r="R180" s="181"/>
      <c r="S180" s="181" t="s">
        <v>285</v>
      </c>
      <c r="T180" s="182" t="s">
        <v>286</v>
      </c>
      <c r="U180" s="164">
        <v>0.65</v>
      </c>
      <c r="V180" s="164">
        <f>ROUND(E180*U180,2)</f>
        <v>0.65</v>
      </c>
      <c r="W180" s="164"/>
      <c r="X180" s="164" t="s">
        <v>138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139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194" t="s">
        <v>542</v>
      </c>
      <c r="D181" s="166"/>
      <c r="E181" s="167">
        <v>1</v>
      </c>
      <c r="F181" s="164"/>
      <c r="G181" s="164"/>
      <c r="H181" s="164"/>
      <c r="I181" s="164"/>
      <c r="J181" s="164"/>
      <c r="K181" s="164"/>
      <c r="L181" s="164"/>
      <c r="M181" s="164"/>
      <c r="N181" s="163"/>
      <c r="O181" s="163"/>
      <c r="P181" s="163"/>
      <c r="Q181" s="163"/>
      <c r="R181" s="164"/>
      <c r="S181" s="164"/>
      <c r="T181" s="164"/>
      <c r="U181" s="164"/>
      <c r="V181" s="164"/>
      <c r="W181" s="164"/>
      <c r="X181" s="164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143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76">
        <v>43</v>
      </c>
      <c r="B182" s="177" t="s">
        <v>322</v>
      </c>
      <c r="C182" s="193" t="s">
        <v>323</v>
      </c>
      <c r="D182" s="178" t="s">
        <v>275</v>
      </c>
      <c r="E182" s="179">
        <v>1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79">
        <v>0</v>
      </c>
      <c r="O182" s="179">
        <f>ROUND(E182*N182,2)</f>
        <v>0</v>
      </c>
      <c r="P182" s="179">
        <v>0</v>
      </c>
      <c r="Q182" s="179">
        <f>ROUND(E182*P182,2)</f>
        <v>0</v>
      </c>
      <c r="R182" s="181"/>
      <c r="S182" s="181" t="s">
        <v>285</v>
      </c>
      <c r="T182" s="182" t="s">
        <v>286</v>
      </c>
      <c r="U182" s="164">
        <v>0.65</v>
      </c>
      <c r="V182" s="164">
        <f>ROUND(E182*U182,2)</f>
        <v>0.65</v>
      </c>
      <c r="W182" s="164"/>
      <c r="X182" s="164" t="s">
        <v>138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139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194" t="s">
        <v>542</v>
      </c>
      <c r="D183" s="166"/>
      <c r="E183" s="167">
        <v>1</v>
      </c>
      <c r="F183" s="164"/>
      <c r="G183" s="164"/>
      <c r="H183" s="164"/>
      <c r="I183" s="164"/>
      <c r="J183" s="164"/>
      <c r="K183" s="164"/>
      <c r="L183" s="164"/>
      <c r="M183" s="164"/>
      <c r="N183" s="163"/>
      <c r="O183" s="163"/>
      <c r="P183" s="163"/>
      <c r="Q183" s="163"/>
      <c r="R183" s="164"/>
      <c r="S183" s="164"/>
      <c r="T183" s="164"/>
      <c r="U183" s="164"/>
      <c r="V183" s="164"/>
      <c r="W183" s="164"/>
      <c r="X183" s="164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143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>
      <c r="A184" s="184">
        <v>44</v>
      </c>
      <c r="B184" s="185" t="s">
        <v>543</v>
      </c>
      <c r="C184" s="195" t="s">
        <v>544</v>
      </c>
      <c r="D184" s="186" t="s">
        <v>275</v>
      </c>
      <c r="E184" s="187">
        <v>1</v>
      </c>
      <c r="F184" s="188"/>
      <c r="G184" s="189">
        <f>ROUND(E184*F184,2)</f>
        <v>0</v>
      </c>
      <c r="H184" s="188"/>
      <c r="I184" s="189">
        <f>ROUND(E184*H184,2)</f>
        <v>0</v>
      </c>
      <c r="J184" s="188"/>
      <c r="K184" s="189">
        <f>ROUND(E184*J184,2)</f>
        <v>0</v>
      </c>
      <c r="L184" s="189">
        <v>21</v>
      </c>
      <c r="M184" s="189">
        <f>G184*(1+L184/100)</f>
        <v>0</v>
      </c>
      <c r="N184" s="187">
        <v>0</v>
      </c>
      <c r="O184" s="187">
        <f>ROUND(E184*N184,2)</f>
        <v>0</v>
      </c>
      <c r="P184" s="187">
        <v>0</v>
      </c>
      <c r="Q184" s="187">
        <f>ROUND(E184*P184,2)</f>
        <v>0</v>
      </c>
      <c r="R184" s="189"/>
      <c r="S184" s="189" t="s">
        <v>285</v>
      </c>
      <c r="T184" s="190" t="s">
        <v>286</v>
      </c>
      <c r="U184" s="164">
        <v>0</v>
      </c>
      <c r="V184" s="164">
        <f>ROUND(E184*U184,2)</f>
        <v>0</v>
      </c>
      <c r="W184" s="164"/>
      <c r="X184" s="164" t="s">
        <v>138</v>
      </c>
      <c r="Y184" s="153"/>
      <c r="Z184" s="153"/>
      <c r="AA184" s="153"/>
      <c r="AB184" s="153"/>
      <c r="AC184" s="153"/>
      <c r="AD184" s="153"/>
      <c r="AE184" s="153"/>
      <c r="AF184" s="153"/>
      <c r="AG184" s="153" t="s">
        <v>139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>
      <c r="A185" s="169" t="s">
        <v>131</v>
      </c>
      <c r="B185" s="170" t="s">
        <v>86</v>
      </c>
      <c r="C185" s="192" t="s">
        <v>87</v>
      </c>
      <c r="D185" s="171"/>
      <c r="E185" s="172"/>
      <c r="F185" s="173"/>
      <c r="G185" s="173">
        <f>SUMIF(AG186:AG203,"&lt;&gt;NOR",G186:G203)</f>
        <v>0</v>
      </c>
      <c r="H185" s="173"/>
      <c r="I185" s="173">
        <f>SUM(I186:I203)</f>
        <v>0</v>
      </c>
      <c r="J185" s="173"/>
      <c r="K185" s="173">
        <f>SUM(K186:K203)</f>
        <v>0</v>
      </c>
      <c r="L185" s="173"/>
      <c r="M185" s="173">
        <f>SUM(M186:M203)</f>
        <v>0</v>
      </c>
      <c r="N185" s="172"/>
      <c r="O185" s="172">
        <f>SUM(O186:O203)</f>
        <v>0</v>
      </c>
      <c r="P185" s="172"/>
      <c r="Q185" s="172">
        <f>SUM(Q186:Q203)</f>
        <v>1.57</v>
      </c>
      <c r="R185" s="173"/>
      <c r="S185" s="173"/>
      <c r="T185" s="174"/>
      <c r="U185" s="168"/>
      <c r="V185" s="168">
        <f>SUM(V186:V203)</f>
        <v>25.000000000000004</v>
      </c>
      <c r="W185" s="168"/>
      <c r="X185" s="168"/>
      <c r="AG185" t="s">
        <v>132</v>
      </c>
    </row>
    <row r="186" spans="1:60" ht="22.5" outlineLevel="1">
      <c r="A186" s="176">
        <v>45</v>
      </c>
      <c r="B186" s="177" t="s">
        <v>545</v>
      </c>
      <c r="C186" s="193" t="s">
        <v>546</v>
      </c>
      <c r="D186" s="178" t="s">
        <v>158</v>
      </c>
      <c r="E186" s="179">
        <v>0.31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79">
        <v>0</v>
      </c>
      <c r="O186" s="179">
        <f>ROUND(E186*N186,2)</f>
        <v>0</v>
      </c>
      <c r="P186" s="179">
        <v>2.2000000000000002</v>
      </c>
      <c r="Q186" s="179">
        <f>ROUND(E186*P186,2)</f>
        <v>0.68</v>
      </c>
      <c r="R186" s="181" t="s">
        <v>384</v>
      </c>
      <c r="S186" s="181" t="s">
        <v>137</v>
      </c>
      <c r="T186" s="182" t="s">
        <v>137</v>
      </c>
      <c r="U186" s="164">
        <v>10.88</v>
      </c>
      <c r="V186" s="164">
        <f>ROUND(E186*U186,2)</f>
        <v>3.37</v>
      </c>
      <c r="W186" s="164"/>
      <c r="X186" s="164" t="s">
        <v>138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139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194" t="s">
        <v>547</v>
      </c>
      <c r="D187" s="166"/>
      <c r="E187" s="167">
        <v>0.21</v>
      </c>
      <c r="F187" s="164"/>
      <c r="G187" s="164"/>
      <c r="H187" s="164"/>
      <c r="I187" s="164"/>
      <c r="J187" s="164"/>
      <c r="K187" s="164"/>
      <c r="L187" s="164"/>
      <c r="M187" s="164"/>
      <c r="N187" s="163"/>
      <c r="O187" s="163"/>
      <c r="P187" s="163"/>
      <c r="Q187" s="163"/>
      <c r="R187" s="164"/>
      <c r="S187" s="164"/>
      <c r="T187" s="164"/>
      <c r="U187" s="164"/>
      <c r="V187" s="164"/>
      <c r="W187" s="164"/>
      <c r="X187" s="164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143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194" t="s">
        <v>548</v>
      </c>
      <c r="D188" s="166"/>
      <c r="E188" s="167">
        <v>0.1</v>
      </c>
      <c r="F188" s="164"/>
      <c r="G188" s="164"/>
      <c r="H188" s="164"/>
      <c r="I188" s="164"/>
      <c r="J188" s="164"/>
      <c r="K188" s="164"/>
      <c r="L188" s="164"/>
      <c r="M188" s="164"/>
      <c r="N188" s="163"/>
      <c r="O188" s="163"/>
      <c r="P188" s="163"/>
      <c r="Q188" s="163"/>
      <c r="R188" s="164"/>
      <c r="S188" s="164"/>
      <c r="T188" s="164"/>
      <c r="U188" s="164"/>
      <c r="V188" s="164"/>
      <c r="W188" s="164"/>
      <c r="X188" s="164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143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>
      <c r="A189" s="184">
        <v>46</v>
      </c>
      <c r="B189" s="185" t="s">
        <v>549</v>
      </c>
      <c r="C189" s="195" t="s">
        <v>550</v>
      </c>
      <c r="D189" s="186" t="s">
        <v>158</v>
      </c>
      <c r="E189" s="187">
        <v>0.31</v>
      </c>
      <c r="F189" s="188"/>
      <c r="G189" s="189">
        <f>ROUND(E189*F189,2)</f>
        <v>0</v>
      </c>
      <c r="H189" s="188"/>
      <c r="I189" s="189">
        <f>ROUND(E189*H189,2)</f>
        <v>0</v>
      </c>
      <c r="J189" s="188"/>
      <c r="K189" s="189">
        <f>ROUND(E189*J189,2)</f>
        <v>0</v>
      </c>
      <c r="L189" s="189">
        <v>21</v>
      </c>
      <c r="M189" s="189">
        <f>G189*(1+L189/100)</f>
        <v>0</v>
      </c>
      <c r="N189" s="187">
        <v>0</v>
      </c>
      <c r="O189" s="187">
        <f>ROUND(E189*N189,2)</f>
        <v>0</v>
      </c>
      <c r="P189" s="187">
        <v>0</v>
      </c>
      <c r="Q189" s="187">
        <f>ROUND(E189*P189,2)</f>
        <v>0</v>
      </c>
      <c r="R189" s="189" t="s">
        <v>384</v>
      </c>
      <c r="S189" s="189" t="s">
        <v>137</v>
      </c>
      <c r="T189" s="190" t="s">
        <v>137</v>
      </c>
      <c r="U189" s="164">
        <v>4.8280000000000003</v>
      </c>
      <c r="V189" s="164">
        <f>ROUND(E189*U189,2)</f>
        <v>1.5</v>
      </c>
      <c r="W189" s="164"/>
      <c r="X189" s="164" t="s">
        <v>138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139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76">
        <v>47</v>
      </c>
      <c r="B190" s="177" t="s">
        <v>551</v>
      </c>
      <c r="C190" s="193" t="s">
        <v>552</v>
      </c>
      <c r="D190" s="178" t="s">
        <v>154</v>
      </c>
      <c r="E190" s="179">
        <v>2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79">
        <v>0</v>
      </c>
      <c r="O190" s="179">
        <f>ROUND(E190*N190,2)</f>
        <v>0</v>
      </c>
      <c r="P190" s="179">
        <v>3.6170000000000001E-2</v>
      </c>
      <c r="Q190" s="179">
        <f>ROUND(E190*P190,2)</f>
        <v>7.0000000000000007E-2</v>
      </c>
      <c r="R190" s="181" t="s">
        <v>384</v>
      </c>
      <c r="S190" s="181" t="s">
        <v>137</v>
      </c>
      <c r="T190" s="182" t="s">
        <v>137</v>
      </c>
      <c r="U190" s="164">
        <v>4</v>
      </c>
      <c r="V190" s="164">
        <f>ROUND(E190*U190,2)</f>
        <v>8</v>
      </c>
      <c r="W190" s="164"/>
      <c r="X190" s="164" t="s">
        <v>138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139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194" t="s">
        <v>553</v>
      </c>
      <c r="D191" s="166"/>
      <c r="E191" s="167">
        <v>1</v>
      </c>
      <c r="F191" s="164"/>
      <c r="G191" s="164"/>
      <c r="H191" s="164"/>
      <c r="I191" s="164"/>
      <c r="J191" s="164"/>
      <c r="K191" s="164"/>
      <c r="L191" s="164"/>
      <c r="M191" s="164"/>
      <c r="N191" s="163"/>
      <c r="O191" s="163"/>
      <c r="P191" s="163"/>
      <c r="Q191" s="163"/>
      <c r="R191" s="164"/>
      <c r="S191" s="164"/>
      <c r="T191" s="164"/>
      <c r="U191" s="164"/>
      <c r="V191" s="164"/>
      <c r="W191" s="164"/>
      <c r="X191" s="164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143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194" t="s">
        <v>554</v>
      </c>
      <c r="D192" s="166"/>
      <c r="E192" s="167">
        <v>1</v>
      </c>
      <c r="F192" s="164"/>
      <c r="G192" s="164"/>
      <c r="H192" s="164"/>
      <c r="I192" s="164"/>
      <c r="J192" s="164"/>
      <c r="K192" s="164"/>
      <c r="L192" s="164"/>
      <c r="M192" s="164"/>
      <c r="N192" s="163"/>
      <c r="O192" s="163"/>
      <c r="P192" s="163"/>
      <c r="Q192" s="163"/>
      <c r="R192" s="164"/>
      <c r="S192" s="164"/>
      <c r="T192" s="164"/>
      <c r="U192" s="164"/>
      <c r="V192" s="164"/>
      <c r="W192" s="164"/>
      <c r="X192" s="164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143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76">
        <v>48</v>
      </c>
      <c r="B193" s="177" t="s">
        <v>555</v>
      </c>
      <c r="C193" s="193" t="s">
        <v>556</v>
      </c>
      <c r="D193" s="178" t="s">
        <v>154</v>
      </c>
      <c r="E193" s="179">
        <v>0.3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79">
        <v>0</v>
      </c>
      <c r="O193" s="179">
        <f>ROUND(E193*N193,2)</f>
        <v>0</v>
      </c>
      <c r="P193" s="179">
        <v>5.6520000000000001E-2</v>
      </c>
      <c r="Q193" s="179">
        <f>ROUND(E193*P193,2)</f>
        <v>0.02</v>
      </c>
      <c r="R193" s="181" t="s">
        <v>384</v>
      </c>
      <c r="S193" s="181" t="s">
        <v>137</v>
      </c>
      <c r="T193" s="182" t="s">
        <v>137</v>
      </c>
      <c r="U193" s="164">
        <v>5.5</v>
      </c>
      <c r="V193" s="164">
        <f>ROUND(E193*U193,2)</f>
        <v>1.65</v>
      </c>
      <c r="W193" s="164"/>
      <c r="X193" s="164" t="s">
        <v>138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139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4" t="s">
        <v>557</v>
      </c>
      <c r="D194" s="166"/>
      <c r="E194" s="167">
        <v>0.3</v>
      </c>
      <c r="F194" s="164"/>
      <c r="G194" s="164"/>
      <c r="H194" s="164"/>
      <c r="I194" s="164"/>
      <c r="J194" s="164"/>
      <c r="K194" s="164"/>
      <c r="L194" s="164"/>
      <c r="M194" s="164"/>
      <c r="N194" s="163"/>
      <c r="O194" s="163"/>
      <c r="P194" s="163"/>
      <c r="Q194" s="163"/>
      <c r="R194" s="164"/>
      <c r="S194" s="164"/>
      <c r="T194" s="164"/>
      <c r="U194" s="164"/>
      <c r="V194" s="164"/>
      <c r="W194" s="164"/>
      <c r="X194" s="164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143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6">
        <v>49</v>
      </c>
      <c r="B195" s="177" t="s">
        <v>558</v>
      </c>
      <c r="C195" s="193" t="s">
        <v>559</v>
      </c>
      <c r="D195" s="178" t="s">
        <v>154</v>
      </c>
      <c r="E195" s="179">
        <v>5.8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79">
        <v>0</v>
      </c>
      <c r="O195" s="179">
        <f>ROUND(E195*N195,2)</f>
        <v>0</v>
      </c>
      <c r="P195" s="179">
        <v>4.6000000000000001E-4</v>
      </c>
      <c r="Q195" s="179">
        <f>ROUND(E195*P195,2)</f>
        <v>0</v>
      </c>
      <c r="R195" s="181" t="s">
        <v>384</v>
      </c>
      <c r="S195" s="181" t="s">
        <v>137</v>
      </c>
      <c r="T195" s="182" t="s">
        <v>137</v>
      </c>
      <c r="U195" s="164">
        <v>0.9</v>
      </c>
      <c r="V195" s="164">
        <f>ROUND(E195*U195,2)</f>
        <v>5.22</v>
      </c>
      <c r="W195" s="164"/>
      <c r="X195" s="164" t="s">
        <v>138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139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194" t="s">
        <v>560</v>
      </c>
      <c r="D196" s="166"/>
      <c r="E196" s="167">
        <v>5.8</v>
      </c>
      <c r="F196" s="164"/>
      <c r="G196" s="164"/>
      <c r="H196" s="164"/>
      <c r="I196" s="164"/>
      <c r="J196" s="164"/>
      <c r="K196" s="164"/>
      <c r="L196" s="164"/>
      <c r="M196" s="164"/>
      <c r="N196" s="163"/>
      <c r="O196" s="163"/>
      <c r="P196" s="163"/>
      <c r="Q196" s="163"/>
      <c r="R196" s="164"/>
      <c r="S196" s="164"/>
      <c r="T196" s="164"/>
      <c r="U196" s="164"/>
      <c r="V196" s="164"/>
      <c r="W196" s="164"/>
      <c r="X196" s="164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143</v>
      </c>
      <c r="AH196" s="153">
        <v>0</v>
      </c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>
      <c r="A197" s="176">
        <v>50</v>
      </c>
      <c r="B197" s="177" t="s">
        <v>561</v>
      </c>
      <c r="C197" s="193" t="s">
        <v>562</v>
      </c>
      <c r="D197" s="178" t="s">
        <v>275</v>
      </c>
      <c r="E197" s="179">
        <v>1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79">
        <v>1.33E-3</v>
      </c>
      <c r="O197" s="179">
        <f>ROUND(E197*N197,2)</f>
        <v>0</v>
      </c>
      <c r="P197" s="179">
        <v>0.69699999999999995</v>
      </c>
      <c r="Q197" s="179">
        <f>ROUND(E197*P197,2)</f>
        <v>0.7</v>
      </c>
      <c r="R197" s="181" t="s">
        <v>384</v>
      </c>
      <c r="S197" s="181" t="s">
        <v>137</v>
      </c>
      <c r="T197" s="182" t="s">
        <v>137</v>
      </c>
      <c r="U197" s="164">
        <v>4.4610000000000003</v>
      </c>
      <c r="V197" s="164">
        <f>ROUND(E197*U197,2)</f>
        <v>4.46</v>
      </c>
      <c r="W197" s="164"/>
      <c r="X197" s="164" t="s">
        <v>138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139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60"/>
      <c r="B198" s="161"/>
      <c r="C198" s="261" t="s">
        <v>563</v>
      </c>
      <c r="D198" s="262"/>
      <c r="E198" s="262"/>
      <c r="F198" s="262"/>
      <c r="G198" s="262"/>
      <c r="H198" s="164"/>
      <c r="I198" s="164"/>
      <c r="J198" s="164"/>
      <c r="K198" s="164"/>
      <c r="L198" s="164"/>
      <c r="M198" s="164"/>
      <c r="N198" s="163"/>
      <c r="O198" s="163"/>
      <c r="P198" s="163"/>
      <c r="Q198" s="163"/>
      <c r="R198" s="164"/>
      <c r="S198" s="164"/>
      <c r="T198" s="164"/>
      <c r="U198" s="164"/>
      <c r="V198" s="164"/>
      <c r="W198" s="164"/>
      <c r="X198" s="164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141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83" t="str">
        <f>C198</f>
        <v>základovém nebo nadzákladovém, včetně pomocného lešení o výšce podlahy do 1900 mm a pro zatížení do 1,5 kPa  (150 kg/m2),</v>
      </c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194" t="s">
        <v>564</v>
      </c>
      <c r="D199" s="166"/>
      <c r="E199" s="167">
        <v>1</v>
      </c>
      <c r="F199" s="164"/>
      <c r="G199" s="164"/>
      <c r="H199" s="164"/>
      <c r="I199" s="164"/>
      <c r="J199" s="164"/>
      <c r="K199" s="164"/>
      <c r="L199" s="164"/>
      <c r="M199" s="164"/>
      <c r="N199" s="163"/>
      <c r="O199" s="163"/>
      <c r="P199" s="163"/>
      <c r="Q199" s="163"/>
      <c r="R199" s="164"/>
      <c r="S199" s="164"/>
      <c r="T199" s="164"/>
      <c r="U199" s="164"/>
      <c r="V199" s="164"/>
      <c r="W199" s="164"/>
      <c r="X199" s="164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143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76">
        <v>51</v>
      </c>
      <c r="B200" s="177" t="s">
        <v>565</v>
      </c>
      <c r="C200" s="193" t="s">
        <v>566</v>
      </c>
      <c r="D200" s="178" t="s">
        <v>275</v>
      </c>
      <c r="E200" s="179">
        <v>1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81"/>
      <c r="S200" s="181" t="s">
        <v>285</v>
      </c>
      <c r="T200" s="182" t="s">
        <v>286</v>
      </c>
      <c r="U200" s="164">
        <v>0</v>
      </c>
      <c r="V200" s="164">
        <f>ROUND(E200*U200,2)</f>
        <v>0</v>
      </c>
      <c r="W200" s="164"/>
      <c r="X200" s="164" t="s">
        <v>138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139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194" t="s">
        <v>567</v>
      </c>
      <c r="D201" s="166"/>
      <c r="E201" s="167">
        <v>1</v>
      </c>
      <c r="F201" s="164"/>
      <c r="G201" s="164"/>
      <c r="H201" s="164"/>
      <c r="I201" s="164"/>
      <c r="J201" s="164"/>
      <c r="K201" s="164"/>
      <c r="L201" s="164"/>
      <c r="M201" s="164"/>
      <c r="N201" s="163"/>
      <c r="O201" s="163"/>
      <c r="P201" s="163"/>
      <c r="Q201" s="163"/>
      <c r="R201" s="164"/>
      <c r="S201" s="164"/>
      <c r="T201" s="164"/>
      <c r="U201" s="164"/>
      <c r="V201" s="164"/>
      <c r="W201" s="164"/>
      <c r="X201" s="164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143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84">
        <v>52</v>
      </c>
      <c r="B202" s="185" t="s">
        <v>568</v>
      </c>
      <c r="C202" s="195" t="s">
        <v>569</v>
      </c>
      <c r="D202" s="186" t="s">
        <v>275</v>
      </c>
      <c r="E202" s="187">
        <v>1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7">
        <v>0</v>
      </c>
      <c r="O202" s="187">
        <f>ROUND(E202*N202,2)</f>
        <v>0</v>
      </c>
      <c r="P202" s="187">
        <v>0</v>
      </c>
      <c r="Q202" s="187">
        <f>ROUND(E202*P202,2)</f>
        <v>0</v>
      </c>
      <c r="R202" s="189"/>
      <c r="S202" s="189" t="s">
        <v>285</v>
      </c>
      <c r="T202" s="190" t="s">
        <v>286</v>
      </c>
      <c r="U202" s="164">
        <v>0</v>
      </c>
      <c r="V202" s="164">
        <f>ROUND(E202*U202,2)</f>
        <v>0</v>
      </c>
      <c r="W202" s="164"/>
      <c r="X202" s="164" t="s">
        <v>138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139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>
      <c r="A203" s="184">
        <v>53</v>
      </c>
      <c r="B203" s="185" t="s">
        <v>570</v>
      </c>
      <c r="C203" s="195" t="s">
        <v>571</v>
      </c>
      <c r="D203" s="186" t="s">
        <v>275</v>
      </c>
      <c r="E203" s="187">
        <v>2</v>
      </c>
      <c r="F203" s="188"/>
      <c r="G203" s="189">
        <f>ROUND(E203*F203,2)</f>
        <v>0</v>
      </c>
      <c r="H203" s="188"/>
      <c r="I203" s="189">
        <f>ROUND(E203*H203,2)</f>
        <v>0</v>
      </c>
      <c r="J203" s="188"/>
      <c r="K203" s="189">
        <f>ROUND(E203*J203,2)</f>
        <v>0</v>
      </c>
      <c r="L203" s="189">
        <v>21</v>
      </c>
      <c r="M203" s="189">
        <f>G203*(1+L203/100)</f>
        <v>0</v>
      </c>
      <c r="N203" s="187">
        <v>0</v>
      </c>
      <c r="O203" s="187">
        <f>ROUND(E203*N203,2)</f>
        <v>0</v>
      </c>
      <c r="P203" s="187">
        <v>4.9000000000000002E-2</v>
      </c>
      <c r="Q203" s="187">
        <f>ROUND(E203*P203,2)</f>
        <v>0.1</v>
      </c>
      <c r="R203" s="189"/>
      <c r="S203" s="189" t="s">
        <v>285</v>
      </c>
      <c r="T203" s="190" t="s">
        <v>286</v>
      </c>
      <c r="U203" s="164">
        <v>0.4</v>
      </c>
      <c r="V203" s="164">
        <f>ROUND(E203*U203,2)</f>
        <v>0.8</v>
      </c>
      <c r="W203" s="164"/>
      <c r="X203" s="164" t="s">
        <v>138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139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>
      <c r="A204" s="169" t="s">
        <v>131</v>
      </c>
      <c r="B204" s="170" t="s">
        <v>88</v>
      </c>
      <c r="C204" s="192" t="s">
        <v>89</v>
      </c>
      <c r="D204" s="171"/>
      <c r="E204" s="172"/>
      <c r="F204" s="173"/>
      <c r="G204" s="173">
        <f>SUMIF(AG205:AG207,"&lt;&gt;NOR",G205:G207)</f>
        <v>0</v>
      </c>
      <c r="H204" s="173"/>
      <c r="I204" s="173">
        <f>SUM(I205:I207)</f>
        <v>0</v>
      </c>
      <c r="J204" s="173"/>
      <c r="K204" s="173">
        <f>SUM(K205:K207)</f>
        <v>0</v>
      </c>
      <c r="L204" s="173"/>
      <c r="M204" s="173">
        <f>SUM(M205:M207)</f>
        <v>0</v>
      </c>
      <c r="N204" s="172"/>
      <c r="O204" s="172">
        <f>SUM(O205:O207)</f>
        <v>0</v>
      </c>
      <c r="P204" s="172"/>
      <c r="Q204" s="172">
        <f>SUM(Q205:Q207)</f>
        <v>0</v>
      </c>
      <c r="R204" s="173"/>
      <c r="S204" s="173"/>
      <c r="T204" s="174"/>
      <c r="U204" s="168"/>
      <c r="V204" s="168">
        <f>SUM(V205:V207)</f>
        <v>40.67</v>
      </c>
      <c r="W204" s="168"/>
      <c r="X204" s="168"/>
      <c r="AG204" t="s">
        <v>132</v>
      </c>
    </row>
    <row r="205" spans="1:60" ht="22.5" outlineLevel="1">
      <c r="A205" s="176">
        <v>54</v>
      </c>
      <c r="B205" s="177" t="s">
        <v>340</v>
      </c>
      <c r="C205" s="193" t="s">
        <v>341</v>
      </c>
      <c r="D205" s="178" t="s">
        <v>251</v>
      </c>
      <c r="E205" s="179">
        <v>192.2756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81" t="s">
        <v>276</v>
      </c>
      <c r="S205" s="181" t="s">
        <v>137</v>
      </c>
      <c r="T205" s="182" t="s">
        <v>137</v>
      </c>
      <c r="U205" s="164">
        <v>0.21149999999999999</v>
      </c>
      <c r="V205" s="164">
        <f>ROUND(E205*U205,2)</f>
        <v>40.67</v>
      </c>
      <c r="W205" s="164"/>
      <c r="X205" s="164" t="s">
        <v>342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343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261" t="s">
        <v>344</v>
      </c>
      <c r="D206" s="262"/>
      <c r="E206" s="262"/>
      <c r="F206" s="262"/>
      <c r="G206" s="262"/>
      <c r="H206" s="164"/>
      <c r="I206" s="164"/>
      <c r="J206" s="164"/>
      <c r="K206" s="164"/>
      <c r="L206" s="164"/>
      <c r="M206" s="164"/>
      <c r="N206" s="163"/>
      <c r="O206" s="163"/>
      <c r="P206" s="163"/>
      <c r="Q206" s="163"/>
      <c r="R206" s="164"/>
      <c r="S206" s="164"/>
      <c r="T206" s="164"/>
      <c r="U206" s="164"/>
      <c r="V206" s="164"/>
      <c r="W206" s="164"/>
      <c r="X206" s="164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141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255" t="s">
        <v>345</v>
      </c>
      <c r="D207" s="256"/>
      <c r="E207" s="256"/>
      <c r="F207" s="256"/>
      <c r="G207" s="256"/>
      <c r="H207" s="164"/>
      <c r="I207" s="164"/>
      <c r="J207" s="164"/>
      <c r="K207" s="164"/>
      <c r="L207" s="164"/>
      <c r="M207" s="164"/>
      <c r="N207" s="163"/>
      <c r="O207" s="163"/>
      <c r="P207" s="163"/>
      <c r="Q207" s="163"/>
      <c r="R207" s="164"/>
      <c r="S207" s="164"/>
      <c r="T207" s="164"/>
      <c r="U207" s="164"/>
      <c r="V207" s="164"/>
      <c r="W207" s="164"/>
      <c r="X207" s="164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214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>
      <c r="A208" s="169" t="s">
        <v>131</v>
      </c>
      <c r="B208" s="170" t="s">
        <v>90</v>
      </c>
      <c r="C208" s="192" t="s">
        <v>91</v>
      </c>
      <c r="D208" s="171"/>
      <c r="E208" s="172"/>
      <c r="F208" s="173"/>
      <c r="G208" s="173">
        <f>SUMIF(AG209:AG221,"&lt;&gt;NOR",G209:G221)</f>
        <v>0</v>
      </c>
      <c r="H208" s="173"/>
      <c r="I208" s="173">
        <f>SUM(I209:I221)</f>
        <v>0</v>
      </c>
      <c r="J208" s="173"/>
      <c r="K208" s="173">
        <f>SUM(K209:K221)</f>
        <v>0</v>
      </c>
      <c r="L208" s="173"/>
      <c r="M208" s="173">
        <f>SUM(M209:M221)</f>
        <v>0</v>
      </c>
      <c r="N208" s="172"/>
      <c r="O208" s="172">
        <f>SUM(O209:O221)</f>
        <v>0.73</v>
      </c>
      <c r="P208" s="172"/>
      <c r="Q208" s="172">
        <f>SUM(Q209:Q221)</f>
        <v>0.01</v>
      </c>
      <c r="R208" s="173"/>
      <c r="S208" s="173"/>
      <c r="T208" s="174"/>
      <c r="U208" s="168"/>
      <c r="V208" s="168">
        <f>SUM(V209:V221)</f>
        <v>35.31</v>
      </c>
      <c r="W208" s="168"/>
      <c r="X208" s="168"/>
      <c r="AG208" t="s">
        <v>132</v>
      </c>
    </row>
    <row r="209" spans="1:60" ht="33.75" outlineLevel="1">
      <c r="A209" s="176">
        <v>55</v>
      </c>
      <c r="B209" s="177" t="s">
        <v>572</v>
      </c>
      <c r="C209" s="193" t="s">
        <v>573</v>
      </c>
      <c r="D209" s="178" t="s">
        <v>135</v>
      </c>
      <c r="E209" s="179">
        <v>20.78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21</v>
      </c>
      <c r="M209" s="181">
        <f>G209*(1+L209/100)</f>
        <v>0</v>
      </c>
      <c r="N209" s="179">
        <v>3.3E-4</v>
      </c>
      <c r="O209" s="179">
        <f>ROUND(E209*N209,2)</f>
        <v>0.01</v>
      </c>
      <c r="P209" s="179">
        <v>0</v>
      </c>
      <c r="Q209" s="179">
        <f>ROUND(E209*P209,2)</f>
        <v>0</v>
      </c>
      <c r="R209" s="181" t="s">
        <v>574</v>
      </c>
      <c r="S209" s="181" t="s">
        <v>137</v>
      </c>
      <c r="T209" s="182" t="s">
        <v>137</v>
      </c>
      <c r="U209" s="164">
        <v>0.03</v>
      </c>
      <c r="V209" s="164">
        <f>ROUND(E209*U209,2)</f>
        <v>0.62</v>
      </c>
      <c r="W209" s="164"/>
      <c r="X209" s="164" t="s">
        <v>138</v>
      </c>
      <c r="Y209" s="153"/>
      <c r="Z209" s="153"/>
      <c r="AA209" s="153"/>
      <c r="AB209" s="153"/>
      <c r="AC209" s="153"/>
      <c r="AD209" s="153"/>
      <c r="AE209" s="153"/>
      <c r="AF209" s="153"/>
      <c r="AG209" s="153" t="s">
        <v>139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60"/>
      <c r="B210" s="161"/>
      <c r="C210" s="194" t="s">
        <v>575</v>
      </c>
      <c r="D210" s="166"/>
      <c r="E210" s="167">
        <v>1</v>
      </c>
      <c r="F210" s="164"/>
      <c r="G210" s="164"/>
      <c r="H210" s="164"/>
      <c r="I210" s="164"/>
      <c r="J210" s="164"/>
      <c r="K210" s="164"/>
      <c r="L210" s="164"/>
      <c r="M210" s="164"/>
      <c r="N210" s="163"/>
      <c r="O210" s="163"/>
      <c r="P210" s="163"/>
      <c r="Q210" s="163"/>
      <c r="R210" s="164"/>
      <c r="S210" s="164"/>
      <c r="T210" s="164"/>
      <c r="U210" s="164"/>
      <c r="V210" s="164"/>
      <c r="W210" s="164"/>
      <c r="X210" s="164"/>
      <c r="Y210" s="153"/>
      <c r="Z210" s="153"/>
      <c r="AA210" s="153"/>
      <c r="AB210" s="153"/>
      <c r="AC210" s="153"/>
      <c r="AD210" s="153"/>
      <c r="AE210" s="153"/>
      <c r="AF210" s="153"/>
      <c r="AG210" s="153" t="s">
        <v>143</v>
      </c>
      <c r="AH210" s="153">
        <v>0</v>
      </c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194" t="s">
        <v>576</v>
      </c>
      <c r="D211" s="166"/>
      <c r="E211" s="167">
        <v>19.78</v>
      </c>
      <c r="F211" s="164"/>
      <c r="G211" s="164"/>
      <c r="H211" s="164"/>
      <c r="I211" s="164"/>
      <c r="J211" s="164"/>
      <c r="K211" s="164"/>
      <c r="L211" s="164"/>
      <c r="M211" s="164"/>
      <c r="N211" s="163"/>
      <c r="O211" s="163"/>
      <c r="P211" s="163"/>
      <c r="Q211" s="163"/>
      <c r="R211" s="164"/>
      <c r="S211" s="164"/>
      <c r="T211" s="164"/>
      <c r="U211" s="164"/>
      <c r="V211" s="164"/>
      <c r="W211" s="164"/>
      <c r="X211" s="164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143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76">
        <v>56</v>
      </c>
      <c r="B212" s="177" t="s">
        <v>577</v>
      </c>
      <c r="C212" s="193" t="s">
        <v>578</v>
      </c>
      <c r="D212" s="178" t="s">
        <v>135</v>
      </c>
      <c r="E212" s="179">
        <v>92.34</v>
      </c>
      <c r="F212" s="180"/>
      <c r="G212" s="181">
        <f>ROUND(E212*F212,2)</f>
        <v>0</v>
      </c>
      <c r="H212" s="180"/>
      <c r="I212" s="181">
        <f>ROUND(E212*H212,2)</f>
        <v>0</v>
      </c>
      <c r="J212" s="180"/>
      <c r="K212" s="181">
        <f>ROUND(E212*J212,2)</f>
        <v>0</v>
      </c>
      <c r="L212" s="181">
        <v>21</v>
      </c>
      <c r="M212" s="181">
        <f>G212*(1+L212/100)</f>
        <v>0</v>
      </c>
      <c r="N212" s="179">
        <v>5.1999999999999995E-4</v>
      </c>
      <c r="O212" s="179">
        <f>ROUND(E212*N212,2)</f>
        <v>0.05</v>
      </c>
      <c r="P212" s="179">
        <v>0</v>
      </c>
      <c r="Q212" s="179">
        <f>ROUND(E212*P212,2)</f>
        <v>0</v>
      </c>
      <c r="R212" s="181" t="s">
        <v>574</v>
      </c>
      <c r="S212" s="181" t="s">
        <v>137</v>
      </c>
      <c r="T212" s="182" t="s">
        <v>137</v>
      </c>
      <c r="U212" s="164">
        <v>0.05</v>
      </c>
      <c r="V212" s="164">
        <f>ROUND(E212*U212,2)</f>
        <v>4.62</v>
      </c>
      <c r="W212" s="164"/>
      <c r="X212" s="164" t="s">
        <v>138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139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194" t="s">
        <v>579</v>
      </c>
      <c r="D213" s="166"/>
      <c r="E213" s="167">
        <v>3.9</v>
      </c>
      <c r="F213" s="164"/>
      <c r="G213" s="164"/>
      <c r="H213" s="164"/>
      <c r="I213" s="164"/>
      <c r="J213" s="164"/>
      <c r="K213" s="164"/>
      <c r="L213" s="164"/>
      <c r="M213" s="164"/>
      <c r="N213" s="163"/>
      <c r="O213" s="163"/>
      <c r="P213" s="163"/>
      <c r="Q213" s="163"/>
      <c r="R213" s="164"/>
      <c r="S213" s="164"/>
      <c r="T213" s="164"/>
      <c r="U213" s="164"/>
      <c r="V213" s="164"/>
      <c r="W213" s="164"/>
      <c r="X213" s="164"/>
      <c r="Y213" s="153"/>
      <c r="Z213" s="153"/>
      <c r="AA213" s="153"/>
      <c r="AB213" s="153"/>
      <c r="AC213" s="153"/>
      <c r="AD213" s="153"/>
      <c r="AE213" s="153"/>
      <c r="AF213" s="153"/>
      <c r="AG213" s="153" t="s">
        <v>143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60"/>
      <c r="B214" s="161"/>
      <c r="C214" s="194" t="s">
        <v>580</v>
      </c>
      <c r="D214" s="166"/>
      <c r="E214" s="167">
        <v>88.44</v>
      </c>
      <c r="F214" s="164"/>
      <c r="G214" s="164"/>
      <c r="H214" s="164"/>
      <c r="I214" s="164"/>
      <c r="J214" s="164"/>
      <c r="K214" s="164"/>
      <c r="L214" s="164"/>
      <c r="M214" s="164"/>
      <c r="N214" s="163"/>
      <c r="O214" s="163"/>
      <c r="P214" s="163"/>
      <c r="Q214" s="163"/>
      <c r="R214" s="164"/>
      <c r="S214" s="164"/>
      <c r="T214" s="164"/>
      <c r="U214" s="164"/>
      <c r="V214" s="164"/>
      <c r="W214" s="164"/>
      <c r="X214" s="164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143</v>
      </c>
      <c r="AH214" s="153">
        <v>0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76">
        <v>57</v>
      </c>
      <c r="B215" s="177" t="s">
        <v>581</v>
      </c>
      <c r="C215" s="193" t="s">
        <v>582</v>
      </c>
      <c r="D215" s="178" t="s">
        <v>135</v>
      </c>
      <c r="E215" s="179">
        <v>20.78</v>
      </c>
      <c r="F215" s="180"/>
      <c r="G215" s="181">
        <f>ROUND(E215*F215,2)</f>
        <v>0</v>
      </c>
      <c r="H215" s="180"/>
      <c r="I215" s="181">
        <f>ROUND(E215*H215,2)</f>
        <v>0</v>
      </c>
      <c r="J215" s="180"/>
      <c r="K215" s="181">
        <f>ROUND(E215*J215,2)</f>
        <v>0</v>
      </c>
      <c r="L215" s="181">
        <v>21</v>
      </c>
      <c r="M215" s="181">
        <f>G215*(1+L215/100)</f>
        <v>0</v>
      </c>
      <c r="N215" s="179">
        <v>5.5900000000000004E-3</v>
      </c>
      <c r="O215" s="179">
        <f>ROUND(E215*N215,2)</f>
        <v>0.12</v>
      </c>
      <c r="P215" s="179">
        <v>0</v>
      </c>
      <c r="Q215" s="179">
        <f>ROUND(E215*P215,2)</f>
        <v>0</v>
      </c>
      <c r="R215" s="181" t="s">
        <v>574</v>
      </c>
      <c r="S215" s="181" t="s">
        <v>137</v>
      </c>
      <c r="T215" s="182" t="s">
        <v>137</v>
      </c>
      <c r="U215" s="164">
        <v>0.23</v>
      </c>
      <c r="V215" s="164">
        <f>ROUND(E215*U215,2)</f>
        <v>4.78</v>
      </c>
      <c r="W215" s="164"/>
      <c r="X215" s="164" t="s">
        <v>138</v>
      </c>
      <c r="Y215" s="153"/>
      <c r="Z215" s="153"/>
      <c r="AA215" s="153"/>
      <c r="AB215" s="153"/>
      <c r="AC215" s="153"/>
      <c r="AD215" s="153"/>
      <c r="AE215" s="153"/>
      <c r="AF215" s="153"/>
      <c r="AG215" s="153" t="s">
        <v>139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259" t="s">
        <v>583</v>
      </c>
      <c r="D216" s="260"/>
      <c r="E216" s="260"/>
      <c r="F216" s="260"/>
      <c r="G216" s="260"/>
      <c r="H216" s="164"/>
      <c r="I216" s="164"/>
      <c r="J216" s="164"/>
      <c r="K216" s="164"/>
      <c r="L216" s="164"/>
      <c r="M216" s="164"/>
      <c r="N216" s="163"/>
      <c r="O216" s="163"/>
      <c r="P216" s="163"/>
      <c r="Q216" s="163"/>
      <c r="R216" s="164"/>
      <c r="S216" s="164"/>
      <c r="T216" s="164"/>
      <c r="U216" s="164"/>
      <c r="V216" s="164"/>
      <c r="W216" s="164"/>
      <c r="X216" s="164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214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83" t="str">
        <f>C216</f>
        <v>Provedení očištění povrchu a natavení jedné vrstvy modifikovaného asfaltového pásu včetně dodávky materiálů.</v>
      </c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84">
        <v>58</v>
      </c>
      <c r="B217" s="185" t="s">
        <v>584</v>
      </c>
      <c r="C217" s="195" t="s">
        <v>585</v>
      </c>
      <c r="D217" s="186" t="s">
        <v>135</v>
      </c>
      <c r="E217" s="187">
        <v>92.34</v>
      </c>
      <c r="F217" s="188"/>
      <c r="G217" s="189">
        <f>ROUND(E217*F217,2)</f>
        <v>0</v>
      </c>
      <c r="H217" s="188"/>
      <c r="I217" s="189">
        <f>ROUND(E217*H217,2)</f>
        <v>0</v>
      </c>
      <c r="J217" s="188"/>
      <c r="K217" s="189">
        <f>ROUND(E217*J217,2)</f>
        <v>0</v>
      </c>
      <c r="L217" s="189">
        <v>21</v>
      </c>
      <c r="M217" s="189">
        <f>G217*(1+L217/100)</f>
        <v>0</v>
      </c>
      <c r="N217" s="187">
        <v>5.9800000000000001E-3</v>
      </c>
      <c r="O217" s="187">
        <f>ROUND(E217*N217,2)</f>
        <v>0.55000000000000004</v>
      </c>
      <c r="P217" s="187">
        <v>0</v>
      </c>
      <c r="Q217" s="187">
        <f>ROUND(E217*P217,2)</f>
        <v>0</v>
      </c>
      <c r="R217" s="189" t="s">
        <v>574</v>
      </c>
      <c r="S217" s="189" t="s">
        <v>137</v>
      </c>
      <c r="T217" s="190" t="s">
        <v>137</v>
      </c>
      <c r="U217" s="164">
        <v>0.27</v>
      </c>
      <c r="V217" s="164">
        <f>ROUND(E217*U217,2)</f>
        <v>24.93</v>
      </c>
      <c r="W217" s="164"/>
      <c r="X217" s="164" t="s">
        <v>138</v>
      </c>
      <c r="Y217" s="153"/>
      <c r="Z217" s="153"/>
      <c r="AA217" s="153"/>
      <c r="AB217" s="153"/>
      <c r="AC217" s="153"/>
      <c r="AD217" s="153"/>
      <c r="AE217" s="153"/>
      <c r="AF217" s="153"/>
      <c r="AG217" s="153" t="s">
        <v>139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76">
        <v>59</v>
      </c>
      <c r="B218" s="177" t="s">
        <v>586</v>
      </c>
      <c r="C218" s="193" t="s">
        <v>587</v>
      </c>
      <c r="D218" s="178" t="s">
        <v>135</v>
      </c>
      <c r="E218" s="179">
        <v>1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79">
        <v>0</v>
      </c>
      <c r="O218" s="179">
        <f>ROUND(E218*N218,2)</f>
        <v>0</v>
      </c>
      <c r="P218" s="179">
        <v>9.7400000000000004E-3</v>
      </c>
      <c r="Q218" s="179">
        <f>ROUND(E218*P218,2)</f>
        <v>0.01</v>
      </c>
      <c r="R218" s="181" t="s">
        <v>574</v>
      </c>
      <c r="S218" s="181" t="s">
        <v>137</v>
      </c>
      <c r="T218" s="182" t="s">
        <v>137</v>
      </c>
      <c r="U218" s="164">
        <v>4.3999999999999997E-2</v>
      </c>
      <c r="V218" s="164">
        <f>ROUND(E218*U218,2)</f>
        <v>0.04</v>
      </c>
      <c r="W218" s="164"/>
      <c r="X218" s="164" t="s">
        <v>138</v>
      </c>
      <c r="Y218" s="153"/>
      <c r="Z218" s="153"/>
      <c r="AA218" s="153"/>
      <c r="AB218" s="153"/>
      <c r="AC218" s="153"/>
      <c r="AD218" s="153"/>
      <c r="AE218" s="153"/>
      <c r="AF218" s="153"/>
      <c r="AG218" s="153" t="s">
        <v>139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>
      <c r="A219" s="160"/>
      <c r="B219" s="161"/>
      <c r="C219" s="194" t="s">
        <v>575</v>
      </c>
      <c r="D219" s="166"/>
      <c r="E219" s="167">
        <v>1</v>
      </c>
      <c r="F219" s="164"/>
      <c r="G219" s="164"/>
      <c r="H219" s="164"/>
      <c r="I219" s="164"/>
      <c r="J219" s="164"/>
      <c r="K219" s="164"/>
      <c r="L219" s="164"/>
      <c r="M219" s="164"/>
      <c r="N219" s="163"/>
      <c r="O219" s="163"/>
      <c r="P219" s="163"/>
      <c r="Q219" s="163"/>
      <c r="R219" s="164"/>
      <c r="S219" s="164"/>
      <c r="T219" s="164"/>
      <c r="U219" s="164"/>
      <c r="V219" s="164"/>
      <c r="W219" s="164"/>
      <c r="X219" s="164"/>
      <c r="Y219" s="153"/>
      <c r="Z219" s="153"/>
      <c r="AA219" s="153"/>
      <c r="AB219" s="153"/>
      <c r="AC219" s="153"/>
      <c r="AD219" s="153"/>
      <c r="AE219" s="153"/>
      <c r="AF219" s="153"/>
      <c r="AG219" s="153" t="s">
        <v>143</v>
      </c>
      <c r="AH219" s="153">
        <v>0</v>
      </c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76">
        <v>60</v>
      </c>
      <c r="B220" s="177" t="s">
        <v>588</v>
      </c>
      <c r="C220" s="193" t="s">
        <v>589</v>
      </c>
      <c r="D220" s="178" t="s">
        <v>135</v>
      </c>
      <c r="E220" s="179">
        <v>2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21</v>
      </c>
      <c r="M220" s="181">
        <f>G220*(1+L220/100)</f>
        <v>0</v>
      </c>
      <c r="N220" s="179">
        <v>1.7000000000000001E-4</v>
      </c>
      <c r="O220" s="179">
        <f>ROUND(E220*N220,2)</f>
        <v>0</v>
      </c>
      <c r="P220" s="179">
        <v>0</v>
      </c>
      <c r="Q220" s="179">
        <f>ROUND(E220*P220,2)</f>
        <v>0</v>
      </c>
      <c r="R220" s="181" t="s">
        <v>574</v>
      </c>
      <c r="S220" s="181" t="s">
        <v>137</v>
      </c>
      <c r="T220" s="182" t="s">
        <v>137</v>
      </c>
      <c r="U220" s="164">
        <v>0.16</v>
      </c>
      <c r="V220" s="164">
        <f>ROUND(E220*U220,2)</f>
        <v>0.32</v>
      </c>
      <c r="W220" s="164"/>
      <c r="X220" s="164" t="s">
        <v>138</v>
      </c>
      <c r="Y220" s="153"/>
      <c r="Z220" s="153"/>
      <c r="AA220" s="153"/>
      <c r="AB220" s="153"/>
      <c r="AC220" s="153"/>
      <c r="AD220" s="153"/>
      <c r="AE220" s="153"/>
      <c r="AF220" s="153"/>
      <c r="AG220" s="153" t="s">
        <v>139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>
      <c r="A221" s="160"/>
      <c r="B221" s="161"/>
      <c r="C221" s="194" t="s">
        <v>590</v>
      </c>
      <c r="D221" s="166"/>
      <c r="E221" s="167">
        <v>2</v>
      </c>
      <c r="F221" s="164"/>
      <c r="G221" s="164"/>
      <c r="H221" s="164"/>
      <c r="I221" s="164"/>
      <c r="J221" s="164"/>
      <c r="K221" s="164"/>
      <c r="L221" s="164"/>
      <c r="M221" s="164"/>
      <c r="N221" s="163"/>
      <c r="O221" s="163"/>
      <c r="P221" s="163"/>
      <c r="Q221" s="163"/>
      <c r="R221" s="164"/>
      <c r="S221" s="164"/>
      <c r="T221" s="164"/>
      <c r="U221" s="164"/>
      <c r="V221" s="164"/>
      <c r="W221" s="164"/>
      <c r="X221" s="164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143</v>
      </c>
      <c r="AH221" s="153">
        <v>0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>
      <c r="A222" s="169" t="s">
        <v>131</v>
      </c>
      <c r="B222" s="170" t="s">
        <v>92</v>
      </c>
      <c r="C222" s="192" t="s">
        <v>93</v>
      </c>
      <c r="D222" s="171"/>
      <c r="E222" s="172"/>
      <c r="F222" s="173"/>
      <c r="G222" s="173">
        <f>SUMIF(AG223:AG250,"&lt;&gt;NOR",G223:G250)</f>
        <v>0</v>
      </c>
      <c r="H222" s="173"/>
      <c r="I222" s="173">
        <f>SUM(I223:I250)</f>
        <v>0</v>
      </c>
      <c r="J222" s="173"/>
      <c r="K222" s="173">
        <f>SUM(K223:K250)</f>
        <v>0</v>
      </c>
      <c r="L222" s="173"/>
      <c r="M222" s="173">
        <f>SUM(M223:M250)</f>
        <v>0</v>
      </c>
      <c r="N222" s="172"/>
      <c r="O222" s="172">
        <f>SUM(O223:O250)</f>
        <v>0.16</v>
      </c>
      <c r="P222" s="172"/>
      <c r="Q222" s="172">
        <f>SUM(Q223:Q250)</f>
        <v>1.07</v>
      </c>
      <c r="R222" s="173"/>
      <c r="S222" s="173"/>
      <c r="T222" s="174"/>
      <c r="U222" s="168"/>
      <c r="V222" s="168">
        <f>SUM(V223:V250)</f>
        <v>52.52</v>
      </c>
      <c r="W222" s="168"/>
      <c r="X222" s="168"/>
      <c r="AG222" t="s">
        <v>132</v>
      </c>
    </row>
    <row r="223" spans="1:60" outlineLevel="1">
      <c r="A223" s="176">
        <v>61</v>
      </c>
      <c r="B223" s="177" t="s">
        <v>591</v>
      </c>
      <c r="C223" s="193" t="s">
        <v>592</v>
      </c>
      <c r="D223" s="178" t="s">
        <v>154</v>
      </c>
      <c r="E223" s="179">
        <v>40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21</v>
      </c>
      <c r="M223" s="181">
        <f>G223*(1+L223/100)</f>
        <v>0</v>
      </c>
      <c r="N223" s="179">
        <v>0</v>
      </c>
      <c r="O223" s="179">
        <f>ROUND(E223*N223,2)</f>
        <v>0</v>
      </c>
      <c r="P223" s="179">
        <v>2.6700000000000002E-2</v>
      </c>
      <c r="Q223" s="179">
        <f>ROUND(E223*P223,2)</f>
        <v>1.07</v>
      </c>
      <c r="R223" s="181" t="s">
        <v>348</v>
      </c>
      <c r="S223" s="181" t="s">
        <v>137</v>
      </c>
      <c r="T223" s="182" t="s">
        <v>137</v>
      </c>
      <c r="U223" s="164">
        <v>0.29299999999999998</v>
      </c>
      <c r="V223" s="164">
        <f>ROUND(E223*U223,2)</f>
        <v>11.72</v>
      </c>
      <c r="W223" s="164"/>
      <c r="X223" s="164" t="s">
        <v>138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139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>
      <c r="A224" s="160"/>
      <c r="B224" s="161"/>
      <c r="C224" s="261" t="s">
        <v>593</v>
      </c>
      <c r="D224" s="262"/>
      <c r="E224" s="262"/>
      <c r="F224" s="262"/>
      <c r="G224" s="262"/>
      <c r="H224" s="164"/>
      <c r="I224" s="164"/>
      <c r="J224" s="164"/>
      <c r="K224" s="164"/>
      <c r="L224" s="164"/>
      <c r="M224" s="164"/>
      <c r="N224" s="163"/>
      <c r="O224" s="163"/>
      <c r="P224" s="163"/>
      <c r="Q224" s="163"/>
      <c r="R224" s="164"/>
      <c r="S224" s="164"/>
      <c r="T224" s="164"/>
      <c r="U224" s="164"/>
      <c r="V224" s="164"/>
      <c r="W224" s="164"/>
      <c r="X224" s="164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141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>
      <c r="A225" s="160"/>
      <c r="B225" s="161"/>
      <c r="C225" s="194" t="s">
        <v>594</v>
      </c>
      <c r="D225" s="166"/>
      <c r="E225" s="167">
        <v>40</v>
      </c>
      <c r="F225" s="164"/>
      <c r="G225" s="164"/>
      <c r="H225" s="164"/>
      <c r="I225" s="164"/>
      <c r="J225" s="164"/>
      <c r="K225" s="164"/>
      <c r="L225" s="164"/>
      <c r="M225" s="164"/>
      <c r="N225" s="163"/>
      <c r="O225" s="163"/>
      <c r="P225" s="163"/>
      <c r="Q225" s="163"/>
      <c r="R225" s="164"/>
      <c r="S225" s="164"/>
      <c r="T225" s="164"/>
      <c r="U225" s="164"/>
      <c r="V225" s="164"/>
      <c r="W225" s="164"/>
      <c r="X225" s="164"/>
      <c r="Y225" s="153"/>
      <c r="Z225" s="153"/>
      <c r="AA225" s="153"/>
      <c r="AB225" s="153"/>
      <c r="AC225" s="153"/>
      <c r="AD225" s="153"/>
      <c r="AE225" s="153"/>
      <c r="AF225" s="153"/>
      <c r="AG225" s="153" t="s">
        <v>143</v>
      </c>
      <c r="AH225" s="153">
        <v>0</v>
      </c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ht="22.5" outlineLevel="1">
      <c r="A226" s="176">
        <v>62</v>
      </c>
      <c r="B226" s="177" t="s">
        <v>353</v>
      </c>
      <c r="C226" s="193" t="s">
        <v>354</v>
      </c>
      <c r="D226" s="178" t="s">
        <v>154</v>
      </c>
      <c r="E226" s="179">
        <v>26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21</v>
      </c>
      <c r="M226" s="181">
        <f>G226*(1+L226/100)</f>
        <v>0</v>
      </c>
      <c r="N226" s="179">
        <v>2.5200000000000001E-3</v>
      </c>
      <c r="O226" s="179">
        <f>ROUND(E226*N226,2)</f>
        <v>7.0000000000000007E-2</v>
      </c>
      <c r="P226" s="179">
        <v>0</v>
      </c>
      <c r="Q226" s="179">
        <f>ROUND(E226*P226,2)</f>
        <v>0</v>
      </c>
      <c r="R226" s="181" t="s">
        <v>348</v>
      </c>
      <c r="S226" s="181" t="s">
        <v>137</v>
      </c>
      <c r="T226" s="182" t="s">
        <v>137</v>
      </c>
      <c r="U226" s="164">
        <v>0.8</v>
      </c>
      <c r="V226" s="164">
        <f>ROUND(E226*U226,2)</f>
        <v>20.8</v>
      </c>
      <c r="W226" s="164"/>
      <c r="X226" s="164" t="s">
        <v>138</v>
      </c>
      <c r="Y226" s="153"/>
      <c r="Z226" s="153"/>
      <c r="AA226" s="153"/>
      <c r="AB226" s="153"/>
      <c r="AC226" s="153"/>
      <c r="AD226" s="153"/>
      <c r="AE226" s="153"/>
      <c r="AF226" s="153"/>
      <c r="AG226" s="153" t="s">
        <v>139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>
      <c r="A227" s="160"/>
      <c r="B227" s="161"/>
      <c r="C227" s="261" t="s">
        <v>349</v>
      </c>
      <c r="D227" s="262"/>
      <c r="E227" s="262"/>
      <c r="F227" s="262"/>
      <c r="G227" s="262"/>
      <c r="H227" s="164"/>
      <c r="I227" s="164"/>
      <c r="J227" s="164"/>
      <c r="K227" s="164"/>
      <c r="L227" s="164"/>
      <c r="M227" s="164"/>
      <c r="N227" s="163"/>
      <c r="O227" s="163"/>
      <c r="P227" s="163"/>
      <c r="Q227" s="163"/>
      <c r="R227" s="164"/>
      <c r="S227" s="164"/>
      <c r="T227" s="164"/>
      <c r="U227" s="164"/>
      <c r="V227" s="164"/>
      <c r="W227" s="164"/>
      <c r="X227" s="164"/>
      <c r="Y227" s="153"/>
      <c r="Z227" s="153"/>
      <c r="AA227" s="153"/>
      <c r="AB227" s="153"/>
      <c r="AC227" s="153"/>
      <c r="AD227" s="153"/>
      <c r="AE227" s="153"/>
      <c r="AF227" s="153"/>
      <c r="AG227" s="153" t="s">
        <v>141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>
      <c r="A228" s="160"/>
      <c r="B228" s="161"/>
      <c r="C228" s="255" t="s">
        <v>350</v>
      </c>
      <c r="D228" s="256"/>
      <c r="E228" s="256"/>
      <c r="F228" s="256"/>
      <c r="G228" s="256"/>
      <c r="H228" s="164"/>
      <c r="I228" s="164"/>
      <c r="J228" s="164"/>
      <c r="K228" s="164"/>
      <c r="L228" s="164"/>
      <c r="M228" s="164"/>
      <c r="N228" s="163"/>
      <c r="O228" s="163"/>
      <c r="P228" s="163"/>
      <c r="Q228" s="163"/>
      <c r="R228" s="164"/>
      <c r="S228" s="164"/>
      <c r="T228" s="164"/>
      <c r="U228" s="164"/>
      <c r="V228" s="164"/>
      <c r="W228" s="164"/>
      <c r="X228" s="164"/>
      <c r="Y228" s="153"/>
      <c r="Z228" s="153"/>
      <c r="AA228" s="153"/>
      <c r="AB228" s="153"/>
      <c r="AC228" s="153"/>
      <c r="AD228" s="153"/>
      <c r="AE228" s="153"/>
      <c r="AF228" s="153"/>
      <c r="AG228" s="153" t="s">
        <v>214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>
      <c r="A229" s="160"/>
      <c r="B229" s="161"/>
      <c r="C229" s="194" t="s">
        <v>595</v>
      </c>
      <c r="D229" s="166"/>
      <c r="E229" s="167">
        <v>13</v>
      </c>
      <c r="F229" s="164"/>
      <c r="G229" s="164"/>
      <c r="H229" s="164"/>
      <c r="I229" s="164"/>
      <c r="J229" s="164"/>
      <c r="K229" s="164"/>
      <c r="L229" s="164"/>
      <c r="M229" s="164"/>
      <c r="N229" s="163"/>
      <c r="O229" s="163"/>
      <c r="P229" s="163"/>
      <c r="Q229" s="163"/>
      <c r="R229" s="164"/>
      <c r="S229" s="164"/>
      <c r="T229" s="164"/>
      <c r="U229" s="164"/>
      <c r="V229" s="164"/>
      <c r="W229" s="164"/>
      <c r="X229" s="164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143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60"/>
      <c r="B230" s="161"/>
      <c r="C230" s="194" t="s">
        <v>596</v>
      </c>
      <c r="D230" s="166"/>
      <c r="E230" s="167">
        <v>10</v>
      </c>
      <c r="F230" s="164"/>
      <c r="G230" s="164"/>
      <c r="H230" s="164"/>
      <c r="I230" s="164"/>
      <c r="J230" s="164"/>
      <c r="K230" s="164"/>
      <c r="L230" s="164"/>
      <c r="M230" s="164"/>
      <c r="N230" s="163"/>
      <c r="O230" s="163"/>
      <c r="P230" s="163"/>
      <c r="Q230" s="163"/>
      <c r="R230" s="164"/>
      <c r="S230" s="164"/>
      <c r="T230" s="164"/>
      <c r="U230" s="164"/>
      <c r="V230" s="164"/>
      <c r="W230" s="164"/>
      <c r="X230" s="164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143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>
      <c r="A231" s="160"/>
      <c r="B231" s="161"/>
      <c r="C231" s="194" t="s">
        <v>597</v>
      </c>
      <c r="D231" s="166"/>
      <c r="E231" s="167">
        <v>3</v>
      </c>
      <c r="F231" s="164"/>
      <c r="G231" s="164"/>
      <c r="H231" s="164"/>
      <c r="I231" s="164"/>
      <c r="J231" s="164"/>
      <c r="K231" s="164"/>
      <c r="L231" s="164"/>
      <c r="M231" s="164"/>
      <c r="N231" s="163"/>
      <c r="O231" s="163"/>
      <c r="P231" s="163"/>
      <c r="Q231" s="163"/>
      <c r="R231" s="164"/>
      <c r="S231" s="164"/>
      <c r="T231" s="164"/>
      <c r="U231" s="164"/>
      <c r="V231" s="164"/>
      <c r="W231" s="164"/>
      <c r="X231" s="164"/>
      <c r="Y231" s="153"/>
      <c r="Z231" s="153"/>
      <c r="AA231" s="153"/>
      <c r="AB231" s="153"/>
      <c r="AC231" s="153"/>
      <c r="AD231" s="153"/>
      <c r="AE231" s="153"/>
      <c r="AF231" s="153"/>
      <c r="AG231" s="153" t="s">
        <v>143</v>
      </c>
      <c r="AH231" s="153">
        <v>0</v>
      </c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ht="22.5" outlineLevel="1">
      <c r="A232" s="176">
        <v>63</v>
      </c>
      <c r="B232" s="177" t="s">
        <v>360</v>
      </c>
      <c r="C232" s="193" t="s">
        <v>361</v>
      </c>
      <c r="D232" s="178" t="s">
        <v>154</v>
      </c>
      <c r="E232" s="179">
        <v>18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79">
        <v>3.5699999999999998E-3</v>
      </c>
      <c r="O232" s="179">
        <f>ROUND(E232*N232,2)</f>
        <v>0.06</v>
      </c>
      <c r="P232" s="179">
        <v>0</v>
      </c>
      <c r="Q232" s="179">
        <f>ROUND(E232*P232,2)</f>
        <v>0</v>
      </c>
      <c r="R232" s="181" t="s">
        <v>348</v>
      </c>
      <c r="S232" s="181" t="s">
        <v>137</v>
      </c>
      <c r="T232" s="182" t="s">
        <v>137</v>
      </c>
      <c r="U232" s="164">
        <v>0.55000000000000004</v>
      </c>
      <c r="V232" s="164">
        <f>ROUND(E232*U232,2)</f>
        <v>9.9</v>
      </c>
      <c r="W232" s="164"/>
      <c r="X232" s="164" t="s">
        <v>138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139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>
      <c r="A233" s="160"/>
      <c r="B233" s="161"/>
      <c r="C233" s="261" t="s">
        <v>349</v>
      </c>
      <c r="D233" s="262"/>
      <c r="E233" s="262"/>
      <c r="F233" s="262"/>
      <c r="G233" s="262"/>
      <c r="H233" s="164"/>
      <c r="I233" s="164"/>
      <c r="J233" s="164"/>
      <c r="K233" s="164"/>
      <c r="L233" s="164"/>
      <c r="M233" s="164"/>
      <c r="N233" s="163"/>
      <c r="O233" s="163"/>
      <c r="P233" s="163"/>
      <c r="Q233" s="163"/>
      <c r="R233" s="164"/>
      <c r="S233" s="164"/>
      <c r="T233" s="164"/>
      <c r="U233" s="164"/>
      <c r="V233" s="164"/>
      <c r="W233" s="164"/>
      <c r="X233" s="164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141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>
      <c r="A234" s="160"/>
      <c r="B234" s="161"/>
      <c r="C234" s="255" t="s">
        <v>350</v>
      </c>
      <c r="D234" s="256"/>
      <c r="E234" s="256"/>
      <c r="F234" s="256"/>
      <c r="G234" s="256"/>
      <c r="H234" s="164"/>
      <c r="I234" s="164"/>
      <c r="J234" s="164"/>
      <c r="K234" s="164"/>
      <c r="L234" s="164"/>
      <c r="M234" s="164"/>
      <c r="N234" s="163"/>
      <c r="O234" s="163"/>
      <c r="P234" s="163"/>
      <c r="Q234" s="163"/>
      <c r="R234" s="164"/>
      <c r="S234" s="164"/>
      <c r="T234" s="164"/>
      <c r="U234" s="164"/>
      <c r="V234" s="164"/>
      <c r="W234" s="164"/>
      <c r="X234" s="164"/>
      <c r="Y234" s="153"/>
      <c r="Z234" s="153"/>
      <c r="AA234" s="153"/>
      <c r="AB234" s="153"/>
      <c r="AC234" s="153"/>
      <c r="AD234" s="153"/>
      <c r="AE234" s="153"/>
      <c r="AF234" s="153"/>
      <c r="AG234" s="153" t="s">
        <v>214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>
      <c r="A235" s="160"/>
      <c r="B235" s="161"/>
      <c r="C235" s="194" t="s">
        <v>598</v>
      </c>
      <c r="D235" s="166"/>
      <c r="E235" s="167">
        <v>8</v>
      </c>
      <c r="F235" s="164"/>
      <c r="G235" s="164"/>
      <c r="H235" s="164"/>
      <c r="I235" s="164"/>
      <c r="J235" s="164"/>
      <c r="K235" s="164"/>
      <c r="L235" s="164"/>
      <c r="M235" s="164"/>
      <c r="N235" s="163"/>
      <c r="O235" s="163"/>
      <c r="P235" s="163"/>
      <c r="Q235" s="163"/>
      <c r="R235" s="164"/>
      <c r="S235" s="164"/>
      <c r="T235" s="164"/>
      <c r="U235" s="164"/>
      <c r="V235" s="164"/>
      <c r="W235" s="164"/>
      <c r="X235" s="164"/>
      <c r="Y235" s="153"/>
      <c r="Z235" s="153"/>
      <c r="AA235" s="153"/>
      <c r="AB235" s="153"/>
      <c r="AC235" s="153"/>
      <c r="AD235" s="153"/>
      <c r="AE235" s="153"/>
      <c r="AF235" s="153"/>
      <c r="AG235" s="153" t="s">
        <v>143</v>
      </c>
      <c r="AH235" s="153">
        <v>0</v>
      </c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194" t="s">
        <v>599</v>
      </c>
      <c r="D236" s="166"/>
      <c r="E236" s="167">
        <v>4</v>
      </c>
      <c r="F236" s="164"/>
      <c r="G236" s="164"/>
      <c r="H236" s="164"/>
      <c r="I236" s="164"/>
      <c r="J236" s="164"/>
      <c r="K236" s="164"/>
      <c r="L236" s="164"/>
      <c r="M236" s="164"/>
      <c r="N236" s="163"/>
      <c r="O236" s="163"/>
      <c r="P236" s="163"/>
      <c r="Q236" s="163"/>
      <c r="R236" s="164"/>
      <c r="S236" s="164"/>
      <c r="T236" s="164"/>
      <c r="U236" s="164"/>
      <c r="V236" s="164"/>
      <c r="W236" s="164"/>
      <c r="X236" s="164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143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60"/>
      <c r="B237" s="161"/>
      <c r="C237" s="194" t="s">
        <v>600</v>
      </c>
      <c r="D237" s="166"/>
      <c r="E237" s="167">
        <v>6</v>
      </c>
      <c r="F237" s="164"/>
      <c r="G237" s="164"/>
      <c r="H237" s="164"/>
      <c r="I237" s="164"/>
      <c r="J237" s="164"/>
      <c r="K237" s="164"/>
      <c r="L237" s="164"/>
      <c r="M237" s="164"/>
      <c r="N237" s="163"/>
      <c r="O237" s="163"/>
      <c r="P237" s="163"/>
      <c r="Q237" s="163"/>
      <c r="R237" s="164"/>
      <c r="S237" s="164"/>
      <c r="T237" s="164"/>
      <c r="U237" s="164"/>
      <c r="V237" s="164"/>
      <c r="W237" s="164"/>
      <c r="X237" s="164"/>
      <c r="Y237" s="153"/>
      <c r="Z237" s="153"/>
      <c r="AA237" s="153"/>
      <c r="AB237" s="153"/>
      <c r="AC237" s="153"/>
      <c r="AD237" s="153"/>
      <c r="AE237" s="153"/>
      <c r="AF237" s="153"/>
      <c r="AG237" s="153" t="s">
        <v>143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ht="22.5" outlineLevel="1">
      <c r="A238" s="176">
        <v>64</v>
      </c>
      <c r="B238" s="177" t="s">
        <v>601</v>
      </c>
      <c r="C238" s="193" t="s">
        <v>602</v>
      </c>
      <c r="D238" s="178" t="s">
        <v>154</v>
      </c>
      <c r="E238" s="179">
        <v>6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79">
        <v>1.8500000000000001E-3</v>
      </c>
      <c r="O238" s="179">
        <f>ROUND(E238*N238,2)</f>
        <v>0.01</v>
      </c>
      <c r="P238" s="179">
        <v>0</v>
      </c>
      <c r="Q238" s="179">
        <f>ROUND(E238*P238,2)</f>
        <v>0</v>
      </c>
      <c r="R238" s="181" t="s">
        <v>348</v>
      </c>
      <c r="S238" s="181" t="s">
        <v>137</v>
      </c>
      <c r="T238" s="182" t="s">
        <v>137</v>
      </c>
      <c r="U238" s="164">
        <v>0.79669999999999996</v>
      </c>
      <c r="V238" s="164">
        <f>ROUND(E238*U238,2)</f>
        <v>4.78</v>
      </c>
      <c r="W238" s="164"/>
      <c r="X238" s="164" t="s">
        <v>138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139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60"/>
      <c r="B239" s="161"/>
      <c r="C239" s="261" t="s">
        <v>349</v>
      </c>
      <c r="D239" s="262"/>
      <c r="E239" s="262"/>
      <c r="F239" s="262"/>
      <c r="G239" s="262"/>
      <c r="H239" s="164"/>
      <c r="I239" s="164"/>
      <c r="J239" s="164"/>
      <c r="K239" s="164"/>
      <c r="L239" s="164"/>
      <c r="M239" s="164"/>
      <c r="N239" s="163"/>
      <c r="O239" s="163"/>
      <c r="P239" s="163"/>
      <c r="Q239" s="163"/>
      <c r="R239" s="164"/>
      <c r="S239" s="164"/>
      <c r="T239" s="164"/>
      <c r="U239" s="164"/>
      <c r="V239" s="164"/>
      <c r="W239" s="164"/>
      <c r="X239" s="164"/>
      <c r="Y239" s="153"/>
      <c r="Z239" s="153"/>
      <c r="AA239" s="153"/>
      <c r="AB239" s="153"/>
      <c r="AC239" s="153"/>
      <c r="AD239" s="153"/>
      <c r="AE239" s="153"/>
      <c r="AF239" s="153"/>
      <c r="AG239" s="153" t="s">
        <v>141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255" t="s">
        <v>603</v>
      </c>
      <c r="D240" s="256"/>
      <c r="E240" s="256"/>
      <c r="F240" s="256"/>
      <c r="G240" s="256"/>
      <c r="H240" s="164"/>
      <c r="I240" s="164"/>
      <c r="J240" s="164"/>
      <c r="K240" s="164"/>
      <c r="L240" s="164"/>
      <c r="M240" s="164"/>
      <c r="N240" s="163"/>
      <c r="O240" s="163"/>
      <c r="P240" s="163"/>
      <c r="Q240" s="163"/>
      <c r="R240" s="164"/>
      <c r="S240" s="164"/>
      <c r="T240" s="164"/>
      <c r="U240" s="164"/>
      <c r="V240" s="164"/>
      <c r="W240" s="164"/>
      <c r="X240" s="164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214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60"/>
      <c r="B241" s="161"/>
      <c r="C241" s="255" t="s">
        <v>604</v>
      </c>
      <c r="D241" s="256"/>
      <c r="E241" s="256"/>
      <c r="F241" s="256"/>
      <c r="G241" s="256"/>
      <c r="H241" s="164"/>
      <c r="I241" s="164"/>
      <c r="J241" s="164"/>
      <c r="K241" s="164"/>
      <c r="L241" s="164"/>
      <c r="M241" s="164"/>
      <c r="N241" s="163"/>
      <c r="O241" s="163"/>
      <c r="P241" s="163"/>
      <c r="Q241" s="163"/>
      <c r="R241" s="164"/>
      <c r="S241" s="164"/>
      <c r="T241" s="164"/>
      <c r="U241" s="164"/>
      <c r="V241" s="164"/>
      <c r="W241" s="164"/>
      <c r="X241" s="164"/>
      <c r="Y241" s="153"/>
      <c r="Z241" s="153"/>
      <c r="AA241" s="153"/>
      <c r="AB241" s="153"/>
      <c r="AC241" s="153"/>
      <c r="AD241" s="153"/>
      <c r="AE241" s="153"/>
      <c r="AF241" s="153"/>
      <c r="AG241" s="153" t="s">
        <v>214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60"/>
      <c r="B242" s="161"/>
      <c r="C242" s="194" t="s">
        <v>605</v>
      </c>
      <c r="D242" s="166"/>
      <c r="E242" s="167">
        <v>6</v>
      </c>
      <c r="F242" s="164"/>
      <c r="G242" s="164"/>
      <c r="H242" s="164"/>
      <c r="I242" s="164"/>
      <c r="J242" s="164"/>
      <c r="K242" s="164"/>
      <c r="L242" s="164"/>
      <c r="M242" s="164"/>
      <c r="N242" s="163"/>
      <c r="O242" s="163"/>
      <c r="P242" s="163"/>
      <c r="Q242" s="163"/>
      <c r="R242" s="164"/>
      <c r="S242" s="164"/>
      <c r="T242" s="164"/>
      <c r="U242" s="164"/>
      <c r="V242" s="164"/>
      <c r="W242" s="164"/>
      <c r="X242" s="164"/>
      <c r="Y242" s="153"/>
      <c r="Z242" s="153"/>
      <c r="AA242" s="153"/>
      <c r="AB242" s="153"/>
      <c r="AC242" s="153"/>
      <c r="AD242" s="153"/>
      <c r="AE242" s="153"/>
      <c r="AF242" s="153"/>
      <c r="AG242" s="153" t="s">
        <v>143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ht="22.5" outlineLevel="1">
      <c r="A243" s="176">
        <v>65</v>
      </c>
      <c r="B243" s="177" t="s">
        <v>606</v>
      </c>
      <c r="C243" s="193" t="s">
        <v>607</v>
      </c>
      <c r="D243" s="178" t="s">
        <v>154</v>
      </c>
      <c r="E243" s="179">
        <v>6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79">
        <v>2.8800000000000002E-3</v>
      </c>
      <c r="O243" s="179">
        <f>ROUND(E243*N243,2)</f>
        <v>0.02</v>
      </c>
      <c r="P243" s="179">
        <v>0</v>
      </c>
      <c r="Q243" s="179">
        <f>ROUND(E243*P243,2)</f>
        <v>0</v>
      </c>
      <c r="R243" s="181" t="s">
        <v>348</v>
      </c>
      <c r="S243" s="181" t="s">
        <v>137</v>
      </c>
      <c r="T243" s="182" t="s">
        <v>137</v>
      </c>
      <c r="U243" s="164">
        <v>0.85</v>
      </c>
      <c r="V243" s="164">
        <f>ROUND(E243*U243,2)</f>
        <v>5.0999999999999996</v>
      </c>
      <c r="W243" s="164"/>
      <c r="X243" s="164" t="s">
        <v>138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139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60"/>
      <c r="B244" s="161"/>
      <c r="C244" s="261" t="s">
        <v>349</v>
      </c>
      <c r="D244" s="262"/>
      <c r="E244" s="262"/>
      <c r="F244" s="262"/>
      <c r="G244" s="262"/>
      <c r="H244" s="164"/>
      <c r="I244" s="164"/>
      <c r="J244" s="164"/>
      <c r="K244" s="164"/>
      <c r="L244" s="164"/>
      <c r="M244" s="164"/>
      <c r="N244" s="163"/>
      <c r="O244" s="163"/>
      <c r="P244" s="163"/>
      <c r="Q244" s="163"/>
      <c r="R244" s="164"/>
      <c r="S244" s="164"/>
      <c r="T244" s="164"/>
      <c r="U244" s="164"/>
      <c r="V244" s="164"/>
      <c r="W244" s="164"/>
      <c r="X244" s="164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141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/>
      <c r="B245" s="161"/>
      <c r="C245" s="255" t="s">
        <v>603</v>
      </c>
      <c r="D245" s="256"/>
      <c r="E245" s="256"/>
      <c r="F245" s="256"/>
      <c r="G245" s="256"/>
      <c r="H245" s="164"/>
      <c r="I245" s="164"/>
      <c r="J245" s="164"/>
      <c r="K245" s="164"/>
      <c r="L245" s="164"/>
      <c r="M245" s="164"/>
      <c r="N245" s="163"/>
      <c r="O245" s="163"/>
      <c r="P245" s="163"/>
      <c r="Q245" s="163"/>
      <c r="R245" s="164"/>
      <c r="S245" s="164"/>
      <c r="T245" s="164"/>
      <c r="U245" s="164"/>
      <c r="V245" s="164"/>
      <c r="W245" s="164"/>
      <c r="X245" s="164"/>
      <c r="Y245" s="153"/>
      <c r="Z245" s="153"/>
      <c r="AA245" s="153"/>
      <c r="AB245" s="153"/>
      <c r="AC245" s="153"/>
      <c r="AD245" s="153"/>
      <c r="AE245" s="153"/>
      <c r="AF245" s="153"/>
      <c r="AG245" s="153" t="s">
        <v>214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255" t="s">
        <v>604</v>
      </c>
      <c r="D246" s="256"/>
      <c r="E246" s="256"/>
      <c r="F246" s="256"/>
      <c r="G246" s="256"/>
      <c r="H246" s="164"/>
      <c r="I246" s="164"/>
      <c r="J246" s="164"/>
      <c r="K246" s="164"/>
      <c r="L246" s="164"/>
      <c r="M246" s="164"/>
      <c r="N246" s="163"/>
      <c r="O246" s="163"/>
      <c r="P246" s="163"/>
      <c r="Q246" s="163"/>
      <c r="R246" s="164"/>
      <c r="S246" s="164"/>
      <c r="T246" s="164"/>
      <c r="U246" s="164"/>
      <c r="V246" s="164"/>
      <c r="W246" s="164"/>
      <c r="X246" s="164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214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>
      <c r="A247" s="160"/>
      <c r="B247" s="161"/>
      <c r="C247" s="194" t="s">
        <v>608</v>
      </c>
      <c r="D247" s="166"/>
      <c r="E247" s="167">
        <v>6</v>
      </c>
      <c r="F247" s="164"/>
      <c r="G247" s="164"/>
      <c r="H247" s="164"/>
      <c r="I247" s="164"/>
      <c r="J247" s="164"/>
      <c r="K247" s="164"/>
      <c r="L247" s="164"/>
      <c r="M247" s="164"/>
      <c r="N247" s="163"/>
      <c r="O247" s="163"/>
      <c r="P247" s="163"/>
      <c r="Q247" s="163"/>
      <c r="R247" s="164"/>
      <c r="S247" s="164"/>
      <c r="T247" s="164"/>
      <c r="U247" s="164"/>
      <c r="V247" s="164"/>
      <c r="W247" s="164"/>
      <c r="X247" s="164"/>
      <c r="Y247" s="153"/>
      <c r="Z247" s="153"/>
      <c r="AA247" s="153"/>
      <c r="AB247" s="153"/>
      <c r="AC247" s="153"/>
      <c r="AD247" s="153"/>
      <c r="AE247" s="153"/>
      <c r="AF247" s="153"/>
      <c r="AG247" s="153" t="s">
        <v>143</v>
      </c>
      <c r="AH247" s="153">
        <v>0</v>
      </c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>
      <c r="A248" s="176">
        <v>66</v>
      </c>
      <c r="B248" s="177" t="s">
        <v>609</v>
      </c>
      <c r="C248" s="193" t="s">
        <v>610</v>
      </c>
      <c r="D248" s="178" t="s">
        <v>275</v>
      </c>
      <c r="E248" s="179">
        <v>1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79">
        <v>2.3000000000000001E-4</v>
      </c>
      <c r="O248" s="179">
        <f>ROUND(E248*N248,2)</f>
        <v>0</v>
      </c>
      <c r="P248" s="179">
        <v>0</v>
      </c>
      <c r="Q248" s="179">
        <f>ROUND(E248*P248,2)</f>
        <v>0</v>
      </c>
      <c r="R248" s="181"/>
      <c r="S248" s="181" t="s">
        <v>285</v>
      </c>
      <c r="T248" s="182" t="s">
        <v>137</v>
      </c>
      <c r="U248" s="164">
        <v>0.2167</v>
      </c>
      <c r="V248" s="164">
        <f>ROUND(E248*U248,2)</f>
        <v>0.22</v>
      </c>
      <c r="W248" s="164"/>
      <c r="X248" s="164" t="s">
        <v>138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139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>
      <c r="A249" s="160">
        <v>67</v>
      </c>
      <c r="B249" s="161" t="s">
        <v>370</v>
      </c>
      <c r="C249" s="196" t="s">
        <v>371</v>
      </c>
      <c r="D249" s="162" t="s">
        <v>0</v>
      </c>
      <c r="E249" s="191"/>
      <c r="F249" s="165"/>
      <c r="G249" s="164">
        <f>ROUND(E249*F249,2)</f>
        <v>0</v>
      </c>
      <c r="H249" s="165"/>
      <c r="I249" s="164">
        <f>ROUND(E249*H249,2)</f>
        <v>0</v>
      </c>
      <c r="J249" s="165"/>
      <c r="K249" s="164">
        <f>ROUND(E249*J249,2)</f>
        <v>0</v>
      </c>
      <c r="L249" s="164">
        <v>21</v>
      </c>
      <c r="M249" s="164">
        <f>G249*(1+L249/100)</f>
        <v>0</v>
      </c>
      <c r="N249" s="163">
        <v>0</v>
      </c>
      <c r="O249" s="163">
        <f>ROUND(E249*N249,2)</f>
        <v>0</v>
      </c>
      <c r="P249" s="163">
        <v>0</v>
      </c>
      <c r="Q249" s="163">
        <f>ROUND(E249*P249,2)</f>
        <v>0</v>
      </c>
      <c r="R249" s="164" t="s">
        <v>348</v>
      </c>
      <c r="S249" s="164" t="s">
        <v>137</v>
      </c>
      <c r="T249" s="164" t="s">
        <v>137</v>
      </c>
      <c r="U249" s="164">
        <v>0</v>
      </c>
      <c r="V249" s="164">
        <f>ROUND(E249*U249,2)</f>
        <v>0</v>
      </c>
      <c r="W249" s="164"/>
      <c r="X249" s="164" t="s">
        <v>342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343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60"/>
      <c r="B250" s="161"/>
      <c r="C250" s="257" t="s">
        <v>372</v>
      </c>
      <c r="D250" s="258"/>
      <c r="E250" s="258"/>
      <c r="F250" s="258"/>
      <c r="G250" s="258"/>
      <c r="H250" s="164"/>
      <c r="I250" s="164"/>
      <c r="J250" s="164"/>
      <c r="K250" s="164"/>
      <c r="L250" s="164"/>
      <c r="M250" s="164"/>
      <c r="N250" s="163"/>
      <c r="O250" s="163"/>
      <c r="P250" s="163"/>
      <c r="Q250" s="163"/>
      <c r="R250" s="164"/>
      <c r="S250" s="164"/>
      <c r="T250" s="164"/>
      <c r="U250" s="164"/>
      <c r="V250" s="164"/>
      <c r="W250" s="164"/>
      <c r="X250" s="164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141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>
      <c r="A251" s="169" t="s">
        <v>131</v>
      </c>
      <c r="B251" s="170" t="s">
        <v>94</v>
      </c>
      <c r="C251" s="192" t="s">
        <v>95</v>
      </c>
      <c r="D251" s="171"/>
      <c r="E251" s="172"/>
      <c r="F251" s="173"/>
      <c r="G251" s="173">
        <f>SUMIF(AG252:AG254,"&lt;&gt;NOR",G252:G254)</f>
        <v>0</v>
      </c>
      <c r="H251" s="173"/>
      <c r="I251" s="173">
        <f>SUM(I252:I254)</f>
        <v>0</v>
      </c>
      <c r="J251" s="173"/>
      <c r="K251" s="173">
        <f>SUM(K252:K254)</f>
        <v>0</v>
      </c>
      <c r="L251" s="173"/>
      <c r="M251" s="173">
        <f>SUM(M252:M254)</f>
        <v>0</v>
      </c>
      <c r="N251" s="172"/>
      <c r="O251" s="172">
        <f>SUM(O252:O254)</f>
        <v>0</v>
      </c>
      <c r="P251" s="172"/>
      <c r="Q251" s="172">
        <f>SUM(Q252:Q254)</f>
        <v>0.05</v>
      </c>
      <c r="R251" s="173"/>
      <c r="S251" s="173"/>
      <c r="T251" s="174"/>
      <c r="U251" s="168"/>
      <c r="V251" s="168">
        <f>SUM(V252:V254)</f>
        <v>0.46</v>
      </c>
      <c r="W251" s="168"/>
      <c r="X251" s="168"/>
      <c r="AG251" t="s">
        <v>132</v>
      </c>
    </row>
    <row r="252" spans="1:60" outlineLevel="1">
      <c r="A252" s="176">
        <v>68</v>
      </c>
      <c r="B252" s="177" t="s">
        <v>611</v>
      </c>
      <c r="C252" s="193" t="s">
        <v>612</v>
      </c>
      <c r="D252" s="178" t="s">
        <v>613</v>
      </c>
      <c r="E252" s="179">
        <v>1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79">
        <v>0</v>
      </c>
      <c r="O252" s="179">
        <f>ROUND(E252*N252,2)</f>
        <v>0</v>
      </c>
      <c r="P252" s="179">
        <v>4.5999999999999999E-2</v>
      </c>
      <c r="Q252" s="179">
        <f>ROUND(E252*P252,2)</f>
        <v>0.05</v>
      </c>
      <c r="R252" s="181" t="s">
        <v>348</v>
      </c>
      <c r="S252" s="181" t="s">
        <v>137</v>
      </c>
      <c r="T252" s="182" t="s">
        <v>137</v>
      </c>
      <c r="U252" s="164">
        <v>0.46</v>
      </c>
      <c r="V252" s="164">
        <f>ROUND(E252*U252,2)</f>
        <v>0.46</v>
      </c>
      <c r="W252" s="164"/>
      <c r="X252" s="164" t="s">
        <v>138</v>
      </c>
      <c r="Y252" s="153"/>
      <c r="Z252" s="153"/>
      <c r="AA252" s="153"/>
      <c r="AB252" s="153"/>
      <c r="AC252" s="153"/>
      <c r="AD252" s="153"/>
      <c r="AE252" s="153"/>
      <c r="AF252" s="153"/>
      <c r="AG252" s="153" t="s">
        <v>139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60"/>
      <c r="B253" s="161"/>
      <c r="C253" s="261" t="s">
        <v>614</v>
      </c>
      <c r="D253" s="262"/>
      <c r="E253" s="262"/>
      <c r="F253" s="262"/>
      <c r="G253" s="262"/>
      <c r="H253" s="164"/>
      <c r="I253" s="164"/>
      <c r="J253" s="164"/>
      <c r="K253" s="164"/>
      <c r="L253" s="164"/>
      <c r="M253" s="164"/>
      <c r="N253" s="163"/>
      <c r="O253" s="163"/>
      <c r="P253" s="163"/>
      <c r="Q253" s="163"/>
      <c r="R253" s="164"/>
      <c r="S253" s="164"/>
      <c r="T253" s="164"/>
      <c r="U253" s="164"/>
      <c r="V253" s="164"/>
      <c r="W253" s="164"/>
      <c r="X253" s="164"/>
      <c r="Y253" s="153"/>
      <c r="Z253" s="153"/>
      <c r="AA253" s="153"/>
      <c r="AB253" s="153"/>
      <c r="AC253" s="153"/>
      <c r="AD253" s="153"/>
      <c r="AE253" s="153"/>
      <c r="AF253" s="153"/>
      <c r="AG253" s="153" t="s">
        <v>141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60"/>
      <c r="B254" s="161"/>
      <c r="C254" s="194" t="s">
        <v>567</v>
      </c>
      <c r="D254" s="166"/>
      <c r="E254" s="167">
        <v>1</v>
      </c>
      <c r="F254" s="164"/>
      <c r="G254" s="164"/>
      <c r="H254" s="164"/>
      <c r="I254" s="164"/>
      <c r="J254" s="164"/>
      <c r="K254" s="164"/>
      <c r="L254" s="164"/>
      <c r="M254" s="164"/>
      <c r="N254" s="163"/>
      <c r="O254" s="163"/>
      <c r="P254" s="163"/>
      <c r="Q254" s="163"/>
      <c r="R254" s="164"/>
      <c r="S254" s="164"/>
      <c r="T254" s="164"/>
      <c r="U254" s="164"/>
      <c r="V254" s="164"/>
      <c r="W254" s="164"/>
      <c r="X254" s="164"/>
      <c r="Y254" s="153"/>
      <c r="Z254" s="153"/>
      <c r="AA254" s="153"/>
      <c r="AB254" s="153"/>
      <c r="AC254" s="153"/>
      <c r="AD254" s="153"/>
      <c r="AE254" s="153"/>
      <c r="AF254" s="153"/>
      <c r="AG254" s="153" t="s">
        <v>143</v>
      </c>
      <c r="AH254" s="153">
        <v>0</v>
      </c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>
      <c r="A255" s="169" t="s">
        <v>131</v>
      </c>
      <c r="B255" s="170" t="s">
        <v>96</v>
      </c>
      <c r="C255" s="192" t="s">
        <v>97</v>
      </c>
      <c r="D255" s="171"/>
      <c r="E255" s="172"/>
      <c r="F255" s="173"/>
      <c r="G255" s="173">
        <f>SUMIF(AG256:AG263,"&lt;&gt;NOR",G256:G263)</f>
        <v>0</v>
      </c>
      <c r="H255" s="173"/>
      <c r="I255" s="173">
        <f>SUM(I256:I263)</f>
        <v>0</v>
      </c>
      <c r="J255" s="173"/>
      <c r="K255" s="173">
        <f>SUM(K256:K263)</f>
        <v>0</v>
      </c>
      <c r="L255" s="173"/>
      <c r="M255" s="173">
        <f>SUM(M256:M263)</f>
        <v>0</v>
      </c>
      <c r="N255" s="172"/>
      <c r="O255" s="172">
        <f>SUM(O256:O263)</f>
        <v>0</v>
      </c>
      <c r="P255" s="172"/>
      <c r="Q255" s="172">
        <f>SUM(Q256:Q263)</f>
        <v>0</v>
      </c>
      <c r="R255" s="173"/>
      <c r="S255" s="173"/>
      <c r="T255" s="174"/>
      <c r="U255" s="168"/>
      <c r="V255" s="168">
        <f>SUM(V256:V263)</f>
        <v>3.8600000000000003</v>
      </c>
      <c r="W255" s="168"/>
      <c r="X255" s="168"/>
      <c r="AG255" t="s">
        <v>132</v>
      </c>
    </row>
    <row r="256" spans="1:60" outlineLevel="1">
      <c r="A256" s="184">
        <v>69</v>
      </c>
      <c r="B256" s="185" t="s">
        <v>615</v>
      </c>
      <c r="C256" s="195" t="s">
        <v>616</v>
      </c>
      <c r="D256" s="186" t="s">
        <v>154</v>
      </c>
      <c r="E256" s="187">
        <v>15</v>
      </c>
      <c r="F256" s="188"/>
      <c r="G256" s="189">
        <f>ROUND(E256*F256,2)</f>
        <v>0</v>
      </c>
      <c r="H256" s="188"/>
      <c r="I256" s="189">
        <f>ROUND(E256*H256,2)</f>
        <v>0</v>
      </c>
      <c r="J256" s="188"/>
      <c r="K256" s="189">
        <f>ROUND(E256*J256,2)</f>
        <v>0</v>
      </c>
      <c r="L256" s="189">
        <v>21</v>
      </c>
      <c r="M256" s="189">
        <f>G256*(1+L256/100)</f>
        <v>0</v>
      </c>
      <c r="N256" s="187">
        <v>0</v>
      </c>
      <c r="O256" s="187">
        <f>ROUND(E256*N256,2)</f>
        <v>0</v>
      </c>
      <c r="P256" s="187">
        <v>0</v>
      </c>
      <c r="Q256" s="187">
        <f>ROUND(E256*P256,2)</f>
        <v>0</v>
      </c>
      <c r="R256" s="189" t="s">
        <v>96</v>
      </c>
      <c r="S256" s="189" t="s">
        <v>137</v>
      </c>
      <c r="T256" s="190" t="s">
        <v>137</v>
      </c>
      <c r="U256" s="164">
        <v>0.17083000000000001</v>
      </c>
      <c r="V256" s="164">
        <f>ROUND(E256*U256,2)</f>
        <v>2.56</v>
      </c>
      <c r="W256" s="164"/>
      <c r="X256" s="164" t="s">
        <v>138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139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ht="33.75" outlineLevel="1">
      <c r="A257" s="176">
        <v>70</v>
      </c>
      <c r="B257" s="177" t="s">
        <v>617</v>
      </c>
      <c r="C257" s="193" t="s">
        <v>618</v>
      </c>
      <c r="D257" s="178" t="s">
        <v>275</v>
      </c>
      <c r="E257" s="179">
        <v>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21</v>
      </c>
      <c r="M257" s="181">
        <f>G257*(1+L257/100)</f>
        <v>0</v>
      </c>
      <c r="N257" s="179">
        <v>1E-4</v>
      </c>
      <c r="O257" s="179">
        <f>ROUND(E257*N257,2)</f>
        <v>0</v>
      </c>
      <c r="P257" s="179">
        <v>0</v>
      </c>
      <c r="Q257" s="179">
        <f>ROUND(E257*P257,2)</f>
        <v>0</v>
      </c>
      <c r="R257" s="181" t="s">
        <v>96</v>
      </c>
      <c r="S257" s="181" t="s">
        <v>137</v>
      </c>
      <c r="T257" s="182" t="s">
        <v>137</v>
      </c>
      <c r="U257" s="164">
        <v>0.25</v>
      </c>
      <c r="V257" s="164">
        <f>ROUND(E257*U257,2)</f>
        <v>0.25</v>
      </c>
      <c r="W257" s="164"/>
      <c r="X257" s="164" t="s">
        <v>138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619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>
      <c r="A258" s="160"/>
      <c r="B258" s="161"/>
      <c r="C258" s="194" t="s">
        <v>567</v>
      </c>
      <c r="D258" s="166"/>
      <c r="E258" s="167">
        <v>1</v>
      </c>
      <c r="F258" s="164"/>
      <c r="G258" s="164"/>
      <c r="H258" s="164"/>
      <c r="I258" s="164"/>
      <c r="J258" s="164"/>
      <c r="K258" s="164"/>
      <c r="L258" s="164"/>
      <c r="M258" s="164"/>
      <c r="N258" s="163"/>
      <c r="O258" s="163"/>
      <c r="P258" s="163"/>
      <c r="Q258" s="163"/>
      <c r="R258" s="164"/>
      <c r="S258" s="164"/>
      <c r="T258" s="164"/>
      <c r="U258" s="164"/>
      <c r="V258" s="164"/>
      <c r="W258" s="164"/>
      <c r="X258" s="164"/>
      <c r="Y258" s="153"/>
      <c r="Z258" s="153"/>
      <c r="AA258" s="153"/>
      <c r="AB258" s="153"/>
      <c r="AC258" s="153"/>
      <c r="AD258" s="153"/>
      <c r="AE258" s="153"/>
      <c r="AF258" s="153"/>
      <c r="AG258" s="153" t="s">
        <v>143</v>
      </c>
      <c r="AH258" s="153">
        <v>0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ht="22.5" outlineLevel="1">
      <c r="A259" s="176">
        <v>71</v>
      </c>
      <c r="B259" s="177" t="s">
        <v>620</v>
      </c>
      <c r="C259" s="193" t="s">
        <v>621</v>
      </c>
      <c r="D259" s="178" t="s">
        <v>154</v>
      </c>
      <c r="E259" s="179">
        <v>15</v>
      </c>
      <c r="F259" s="180"/>
      <c r="G259" s="181">
        <f>ROUND(E259*F259,2)</f>
        <v>0</v>
      </c>
      <c r="H259" s="180"/>
      <c r="I259" s="181">
        <f>ROUND(E259*H259,2)</f>
        <v>0</v>
      </c>
      <c r="J259" s="180"/>
      <c r="K259" s="181">
        <f>ROUND(E259*J259,2)</f>
        <v>0</v>
      </c>
      <c r="L259" s="181">
        <v>21</v>
      </c>
      <c r="M259" s="181">
        <f>G259*(1+L259/100)</f>
        <v>0</v>
      </c>
      <c r="N259" s="179">
        <v>2.1000000000000001E-4</v>
      </c>
      <c r="O259" s="179">
        <f>ROUND(E259*N259,2)</f>
        <v>0</v>
      </c>
      <c r="P259" s="179">
        <v>0</v>
      </c>
      <c r="Q259" s="179">
        <f>ROUND(E259*P259,2)</f>
        <v>0</v>
      </c>
      <c r="R259" s="181" t="s">
        <v>96</v>
      </c>
      <c r="S259" s="181" t="s">
        <v>137</v>
      </c>
      <c r="T259" s="182" t="s">
        <v>137</v>
      </c>
      <c r="U259" s="164">
        <v>7.0000000000000007E-2</v>
      </c>
      <c r="V259" s="164">
        <f>ROUND(E259*U259,2)</f>
        <v>1.05</v>
      </c>
      <c r="W259" s="164"/>
      <c r="X259" s="164" t="s">
        <v>138</v>
      </c>
      <c r="Y259" s="153"/>
      <c r="Z259" s="153"/>
      <c r="AA259" s="153"/>
      <c r="AB259" s="153"/>
      <c r="AC259" s="153"/>
      <c r="AD259" s="153"/>
      <c r="AE259" s="153"/>
      <c r="AF259" s="153"/>
      <c r="AG259" s="153" t="s">
        <v>139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>
      <c r="A260" s="160"/>
      <c r="B260" s="161"/>
      <c r="C260" s="194" t="s">
        <v>622</v>
      </c>
      <c r="D260" s="166"/>
      <c r="E260" s="167">
        <v>15</v>
      </c>
      <c r="F260" s="164"/>
      <c r="G260" s="164"/>
      <c r="H260" s="164"/>
      <c r="I260" s="164"/>
      <c r="J260" s="164"/>
      <c r="K260" s="164"/>
      <c r="L260" s="164"/>
      <c r="M260" s="164"/>
      <c r="N260" s="163"/>
      <c r="O260" s="163"/>
      <c r="P260" s="163"/>
      <c r="Q260" s="163"/>
      <c r="R260" s="164"/>
      <c r="S260" s="164"/>
      <c r="T260" s="164"/>
      <c r="U260" s="164"/>
      <c r="V260" s="164"/>
      <c r="W260" s="164"/>
      <c r="X260" s="164"/>
      <c r="Y260" s="153"/>
      <c r="Z260" s="153"/>
      <c r="AA260" s="153"/>
      <c r="AB260" s="153"/>
      <c r="AC260" s="153"/>
      <c r="AD260" s="153"/>
      <c r="AE260" s="153"/>
      <c r="AF260" s="153"/>
      <c r="AG260" s="153" t="s">
        <v>143</v>
      </c>
      <c r="AH260" s="153">
        <v>0</v>
      </c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84">
        <v>72</v>
      </c>
      <c r="B261" s="185" t="s">
        <v>623</v>
      </c>
      <c r="C261" s="195" t="s">
        <v>624</v>
      </c>
      <c r="D261" s="186" t="s">
        <v>468</v>
      </c>
      <c r="E261" s="187">
        <v>1</v>
      </c>
      <c r="F261" s="188"/>
      <c r="G261" s="189">
        <f>ROUND(E261*F261,2)</f>
        <v>0</v>
      </c>
      <c r="H261" s="188"/>
      <c r="I261" s="189">
        <f>ROUND(E261*H261,2)</f>
        <v>0</v>
      </c>
      <c r="J261" s="188"/>
      <c r="K261" s="189">
        <f>ROUND(E261*J261,2)</f>
        <v>0</v>
      </c>
      <c r="L261" s="189">
        <v>21</v>
      </c>
      <c r="M261" s="189">
        <f>G261*(1+L261/100)</f>
        <v>0</v>
      </c>
      <c r="N261" s="187">
        <v>0</v>
      </c>
      <c r="O261" s="187">
        <f>ROUND(E261*N261,2)</f>
        <v>0</v>
      </c>
      <c r="P261" s="187">
        <v>0</v>
      </c>
      <c r="Q261" s="187">
        <f>ROUND(E261*P261,2)</f>
        <v>0</v>
      </c>
      <c r="R261" s="189"/>
      <c r="S261" s="189" t="s">
        <v>285</v>
      </c>
      <c r="T261" s="190" t="s">
        <v>286</v>
      </c>
      <c r="U261" s="164">
        <v>0</v>
      </c>
      <c r="V261" s="164">
        <f>ROUND(E261*U261,2)</f>
        <v>0</v>
      </c>
      <c r="W261" s="164"/>
      <c r="X261" s="164" t="s">
        <v>138</v>
      </c>
      <c r="Y261" s="153"/>
      <c r="Z261" s="153"/>
      <c r="AA261" s="153"/>
      <c r="AB261" s="153"/>
      <c r="AC261" s="153"/>
      <c r="AD261" s="153"/>
      <c r="AE261" s="153"/>
      <c r="AF261" s="153"/>
      <c r="AG261" s="153" t="s">
        <v>619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84">
        <v>73</v>
      </c>
      <c r="B262" s="185" t="s">
        <v>625</v>
      </c>
      <c r="C262" s="195" t="s">
        <v>626</v>
      </c>
      <c r="D262" s="186" t="s">
        <v>275</v>
      </c>
      <c r="E262" s="187">
        <v>1</v>
      </c>
      <c r="F262" s="188"/>
      <c r="G262" s="189">
        <f>ROUND(E262*F262,2)</f>
        <v>0</v>
      </c>
      <c r="H262" s="188"/>
      <c r="I262" s="189">
        <f>ROUND(E262*H262,2)</f>
        <v>0</v>
      </c>
      <c r="J262" s="188"/>
      <c r="K262" s="189">
        <f>ROUND(E262*J262,2)</f>
        <v>0</v>
      </c>
      <c r="L262" s="189">
        <v>21</v>
      </c>
      <c r="M262" s="189">
        <f>G262*(1+L262/100)</f>
        <v>0</v>
      </c>
      <c r="N262" s="187">
        <v>5.0000000000000002E-5</v>
      </c>
      <c r="O262" s="187">
        <f>ROUND(E262*N262,2)</f>
        <v>0</v>
      </c>
      <c r="P262" s="187">
        <v>0</v>
      </c>
      <c r="Q262" s="187">
        <f>ROUND(E262*P262,2)</f>
        <v>0</v>
      </c>
      <c r="R262" s="189" t="s">
        <v>252</v>
      </c>
      <c r="S262" s="189" t="s">
        <v>137</v>
      </c>
      <c r="T262" s="190" t="s">
        <v>137</v>
      </c>
      <c r="U262" s="164">
        <v>0</v>
      </c>
      <c r="V262" s="164">
        <f>ROUND(E262*U262,2)</f>
        <v>0</v>
      </c>
      <c r="W262" s="164"/>
      <c r="X262" s="164" t="s">
        <v>253</v>
      </c>
      <c r="Y262" s="153"/>
      <c r="Z262" s="153"/>
      <c r="AA262" s="153"/>
      <c r="AB262" s="153"/>
      <c r="AC262" s="153"/>
      <c r="AD262" s="153"/>
      <c r="AE262" s="153"/>
      <c r="AF262" s="153"/>
      <c r="AG262" s="153" t="s">
        <v>627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ht="22.5" outlineLevel="1">
      <c r="A263" s="184">
        <v>74</v>
      </c>
      <c r="B263" s="185" t="s">
        <v>628</v>
      </c>
      <c r="C263" s="195" t="s">
        <v>629</v>
      </c>
      <c r="D263" s="186" t="s">
        <v>154</v>
      </c>
      <c r="E263" s="187">
        <v>15</v>
      </c>
      <c r="F263" s="188"/>
      <c r="G263" s="189">
        <f>ROUND(E263*F263,2)</f>
        <v>0</v>
      </c>
      <c r="H263" s="188"/>
      <c r="I263" s="189">
        <f>ROUND(E263*H263,2)</f>
        <v>0</v>
      </c>
      <c r="J263" s="188"/>
      <c r="K263" s="189">
        <f>ROUND(E263*J263,2)</f>
        <v>0</v>
      </c>
      <c r="L263" s="189">
        <v>21</v>
      </c>
      <c r="M263" s="189">
        <f>G263*(1+L263/100)</f>
        <v>0</v>
      </c>
      <c r="N263" s="187">
        <v>6.9999999999999994E-5</v>
      </c>
      <c r="O263" s="187">
        <f>ROUND(E263*N263,2)</f>
        <v>0</v>
      </c>
      <c r="P263" s="187">
        <v>0</v>
      </c>
      <c r="Q263" s="187">
        <f>ROUND(E263*P263,2)</f>
        <v>0</v>
      </c>
      <c r="R263" s="189" t="s">
        <v>252</v>
      </c>
      <c r="S263" s="189" t="s">
        <v>137</v>
      </c>
      <c r="T263" s="190" t="s">
        <v>137</v>
      </c>
      <c r="U263" s="164">
        <v>0</v>
      </c>
      <c r="V263" s="164">
        <f>ROUND(E263*U263,2)</f>
        <v>0</v>
      </c>
      <c r="W263" s="164"/>
      <c r="X263" s="164" t="s">
        <v>253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254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>
      <c r="A264" s="169" t="s">
        <v>131</v>
      </c>
      <c r="B264" s="170" t="s">
        <v>98</v>
      </c>
      <c r="C264" s="192" t="s">
        <v>99</v>
      </c>
      <c r="D264" s="171"/>
      <c r="E264" s="172"/>
      <c r="F264" s="173"/>
      <c r="G264" s="173">
        <f>SUMIF(AG265:AG266,"&lt;&gt;NOR",G265:G266)</f>
        <v>0</v>
      </c>
      <c r="H264" s="173"/>
      <c r="I264" s="173">
        <f>SUM(I265:I266)</f>
        <v>0</v>
      </c>
      <c r="J264" s="173"/>
      <c r="K264" s="173">
        <f>SUM(K265:K266)</f>
        <v>0</v>
      </c>
      <c r="L264" s="173"/>
      <c r="M264" s="173">
        <f>SUM(M265:M266)</f>
        <v>0</v>
      </c>
      <c r="N264" s="172"/>
      <c r="O264" s="172">
        <f>SUM(O265:O266)</f>
        <v>0</v>
      </c>
      <c r="P264" s="172"/>
      <c r="Q264" s="172">
        <f>SUM(Q265:Q266)</f>
        <v>0</v>
      </c>
      <c r="R264" s="173"/>
      <c r="S264" s="173"/>
      <c r="T264" s="174"/>
      <c r="U264" s="168"/>
      <c r="V264" s="168">
        <f>SUM(V265:V266)</f>
        <v>1.1399999999999999</v>
      </c>
      <c r="W264" s="168"/>
      <c r="X264" s="168"/>
      <c r="AG264" t="s">
        <v>132</v>
      </c>
    </row>
    <row r="265" spans="1:60" outlineLevel="1">
      <c r="A265" s="176">
        <v>75</v>
      </c>
      <c r="B265" s="177" t="s">
        <v>373</v>
      </c>
      <c r="C265" s="193" t="s">
        <v>374</v>
      </c>
      <c r="D265" s="178" t="s">
        <v>154</v>
      </c>
      <c r="E265" s="179">
        <v>44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79">
        <v>6.0000000000000002E-5</v>
      </c>
      <c r="O265" s="179">
        <f>ROUND(E265*N265,2)</f>
        <v>0</v>
      </c>
      <c r="P265" s="179">
        <v>0</v>
      </c>
      <c r="Q265" s="179">
        <f>ROUND(E265*P265,2)</f>
        <v>0</v>
      </c>
      <c r="R265" s="181"/>
      <c r="S265" s="181" t="s">
        <v>137</v>
      </c>
      <c r="T265" s="182" t="s">
        <v>137</v>
      </c>
      <c r="U265" s="164">
        <v>2.5999999999999999E-2</v>
      </c>
      <c r="V265" s="164">
        <f>ROUND(E265*U265,2)</f>
        <v>1.1399999999999999</v>
      </c>
      <c r="W265" s="164"/>
      <c r="X265" s="164" t="s">
        <v>138</v>
      </c>
      <c r="Y265" s="153"/>
      <c r="Z265" s="153"/>
      <c r="AA265" s="153"/>
      <c r="AB265" s="153"/>
      <c r="AC265" s="153"/>
      <c r="AD265" s="153"/>
      <c r="AE265" s="153"/>
      <c r="AF265" s="153"/>
      <c r="AG265" s="153" t="s">
        <v>139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194" t="s">
        <v>630</v>
      </c>
      <c r="D266" s="166"/>
      <c r="E266" s="167">
        <v>44</v>
      </c>
      <c r="F266" s="164"/>
      <c r="G266" s="164"/>
      <c r="H266" s="164"/>
      <c r="I266" s="164"/>
      <c r="J266" s="164"/>
      <c r="K266" s="164"/>
      <c r="L266" s="164"/>
      <c r="M266" s="164"/>
      <c r="N266" s="163"/>
      <c r="O266" s="163"/>
      <c r="P266" s="163"/>
      <c r="Q266" s="163"/>
      <c r="R266" s="164"/>
      <c r="S266" s="164"/>
      <c r="T266" s="164"/>
      <c r="U266" s="164"/>
      <c r="V266" s="164"/>
      <c r="W266" s="164"/>
      <c r="X266" s="164"/>
      <c r="Y266" s="153"/>
      <c r="Z266" s="153"/>
      <c r="AA266" s="153"/>
      <c r="AB266" s="153"/>
      <c r="AC266" s="153"/>
      <c r="AD266" s="153"/>
      <c r="AE266" s="153"/>
      <c r="AF266" s="153"/>
      <c r="AG266" s="153" t="s">
        <v>143</v>
      </c>
      <c r="AH266" s="153">
        <v>0</v>
      </c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>
      <c r="A267" s="169" t="s">
        <v>131</v>
      </c>
      <c r="B267" s="170" t="s">
        <v>100</v>
      </c>
      <c r="C267" s="192" t="s">
        <v>101</v>
      </c>
      <c r="D267" s="171"/>
      <c r="E267" s="172"/>
      <c r="F267" s="173"/>
      <c r="G267" s="173">
        <f>SUMIF(AG268:AG272,"&lt;&gt;NOR",G268:G272)</f>
        <v>0</v>
      </c>
      <c r="H267" s="173"/>
      <c r="I267" s="173">
        <f>SUM(I268:I272)</f>
        <v>0</v>
      </c>
      <c r="J267" s="173"/>
      <c r="K267" s="173">
        <f>SUM(K268:K272)</f>
        <v>0</v>
      </c>
      <c r="L267" s="173"/>
      <c r="M267" s="173">
        <f>SUM(M268:M272)</f>
        <v>0</v>
      </c>
      <c r="N267" s="172"/>
      <c r="O267" s="172">
        <f>SUM(O268:O272)</f>
        <v>0</v>
      </c>
      <c r="P267" s="172"/>
      <c r="Q267" s="172">
        <f>SUM(Q268:Q272)</f>
        <v>0</v>
      </c>
      <c r="R267" s="173"/>
      <c r="S267" s="173"/>
      <c r="T267" s="174"/>
      <c r="U267" s="168"/>
      <c r="V267" s="168">
        <f>SUM(V268:V272)</f>
        <v>55.870000000000005</v>
      </c>
      <c r="W267" s="168"/>
      <c r="X267" s="168"/>
      <c r="AG267" t="s">
        <v>132</v>
      </c>
    </row>
    <row r="268" spans="1:60" ht="22.5" outlineLevel="1">
      <c r="A268" s="184">
        <v>76</v>
      </c>
      <c r="B268" s="185" t="s">
        <v>376</v>
      </c>
      <c r="C268" s="195" t="s">
        <v>377</v>
      </c>
      <c r="D268" s="186" t="s">
        <v>251</v>
      </c>
      <c r="E268" s="187">
        <v>37.826599999999999</v>
      </c>
      <c r="F268" s="188"/>
      <c r="G268" s="189">
        <f>ROUND(E268*F268,2)</f>
        <v>0</v>
      </c>
      <c r="H268" s="188"/>
      <c r="I268" s="189">
        <f>ROUND(E268*H268,2)</f>
        <v>0</v>
      </c>
      <c r="J268" s="188"/>
      <c r="K268" s="189">
        <f>ROUND(E268*J268,2)</f>
        <v>0</v>
      </c>
      <c r="L268" s="189">
        <v>21</v>
      </c>
      <c r="M268" s="189">
        <f>G268*(1+L268/100)</f>
        <v>0</v>
      </c>
      <c r="N268" s="187">
        <v>0</v>
      </c>
      <c r="O268" s="187">
        <f>ROUND(E268*N268,2)</f>
        <v>0</v>
      </c>
      <c r="P268" s="187">
        <v>0</v>
      </c>
      <c r="Q268" s="187">
        <f>ROUND(E268*P268,2)</f>
        <v>0</v>
      </c>
      <c r="R268" s="189" t="s">
        <v>136</v>
      </c>
      <c r="S268" s="189" t="s">
        <v>137</v>
      </c>
      <c r="T268" s="190" t="s">
        <v>137</v>
      </c>
      <c r="U268" s="164">
        <v>0.01</v>
      </c>
      <c r="V268" s="164">
        <f>ROUND(E268*U268,2)</f>
        <v>0.38</v>
      </c>
      <c r="W268" s="164"/>
      <c r="X268" s="164" t="s">
        <v>378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379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ht="22.5" outlineLevel="1">
      <c r="A269" s="184">
        <v>77</v>
      </c>
      <c r="B269" s="185" t="s">
        <v>380</v>
      </c>
      <c r="C269" s="195" t="s">
        <v>381</v>
      </c>
      <c r="D269" s="186" t="s">
        <v>251</v>
      </c>
      <c r="E269" s="187">
        <v>718.70547999999997</v>
      </c>
      <c r="F269" s="188"/>
      <c r="G269" s="189">
        <f>ROUND(E269*F269,2)</f>
        <v>0</v>
      </c>
      <c r="H269" s="188"/>
      <c r="I269" s="189">
        <f>ROUND(E269*H269,2)</f>
        <v>0</v>
      </c>
      <c r="J269" s="188"/>
      <c r="K269" s="189">
        <f>ROUND(E269*J269,2)</f>
        <v>0</v>
      </c>
      <c r="L269" s="189">
        <v>21</v>
      </c>
      <c r="M269" s="189">
        <f>G269*(1+L269/100)</f>
        <v>0</v>
      </c>
      <c r="N269" s="187">
        <v>0</v>
      </c>
      <c r="O269" s="187">
        <f>ROUND(E269*N269,2)</f>
        <v>0</v>
      </c>
      <c r="P269" s="187">
        <v>0</v>
      </c>
      <c r="Q269" s="187">
        <f>ROUND(E269*P269,2)</f>
        <v>0</v>
      </c>
      <c r="R269" s="189" t="s">
        <v>136</v>
      </c>
      <c r="S269" s="189" t="s">
        <v>137</v>
      </c>
      <c r="T269" s="190" t="s">
        <v>137</v>
      </c>
      <c r="U269" s="164">
        <v>0</v>
      </c>
      <c r="V269" s="164">
        <f>ROUND(E269*U269,2)</f>
        <v>0</v>
      </c>
      <c r="W269" s="164"/>
      <c r="X269" s="164" t="s">
        <v>378</v>
      </c>
      <c r="Y269" s="153"/>
      <c r="Z269" s="153"/>
      <c r="AA269" s="153"/>
      <c r="AB269" s="153"/>
      <c r="AC269" s="153"/>
      <c r="AD269" s="153"/>
      <c r="AE269" s="153"/>
      <c r="AF269" s="153"/>
      <c r="AG269" s="153" t="s">
        <v>379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>
      <c r="A270" s="184">
        <v>78</v>
      </c>
      <c r="B270" s="185" t="s">
        <v>382</v>
      </c>
      <c r="C270" s="195" t="s">
        <v>383</v>
      </c>
      <c r="D270" s="186" t="s">
        <v>251</v>
      </c>
      <c r="E270" s="187">
        <v>37.826599999999999</v>
      </c>
      <c r="F270" s="188"/>
      <c r="G270" s="189">
        <f>ROUND(E270*F270,2)</f>
        <v>0</v>
      </c>
      <c r="H270" s="188"/>
      <c r="I270" s="189">
        <f>ROUND(E270*H270,2)</f>
        <v>0</v>
      </c>
      <c r="J270" s="188"/>
      <c r="K270" s="189">
        <f>ROUND(E270*J270,2)</f>
        <v>0</v>
      </c>
      <c r="L270" s="189">
        <v>21</v>
      </c>
      <c r="M270" s="189">
        <f>G270*(1+L270/100)</f>
        <v>0</v>
      </c>
      <c r="N270" s="187">
        <v>0</v>
      </c>
      <c r="O270" s="187">
        <f>ROUND(E270*N270,2)</f>
        <v>0</v>
      </c>
      <c r="P270" s="187">
        <v>0</v>
      </c>
      <c r="Q270" s="187">
        <f>ROUND(E270*P270,2)</f>
        <v>0</v>
      </c>
      <c r="R270" s="189" t="s">
        <v>384</v>
      </c>
      <c r="S270" s="189" t="s">
        <v>137</v>
      </c>
      <c r="T270" s="190" t="s">
        <v>137</v>
      </c>
      <c r="U270" s="164">
        <v>0.94199999999999995</v>
      </c>
      <c r="V270" s="164">
        <f>ROUND(E270*U270,2)</f>
        <v>35.630000000000003</v>
      </c>
      <c r="W270" s="164"/>
      <c r="X270" s="164" t="s">
        <v>378</v>
      </c>
      <c r="Y270" s="153"/>
      <c r="Z270" s="153"/>
      <c r="AA270" s="153"/>
      <c r="AB270" s="153"/>
      <c r="AC270" s="153"/>
      <c r="AD270" s="153"/>
      <c r="AE270" s="153"/>
      <c r="AF270" s="153"/>
      <c r="AG270" s="153" t="s">
        <v>379</v>
      </c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ht="22.5" outlineLevel="1">
      <c r="A271" s="184">
        <v>79</v>
      </c>
      <c r="B271" s="185" t="s">
        <v>385</v>
      </c>
      <c r="C271" s="195" t="s">
        <v>386</v>
      </c>
      <c r="D271" s="186" t="s">
        <v>251</v>
      </c>
      <c r="E271" s="187">
        <v>189.13301999999999</v>
      </c>
      <c r="F271" s="188"/>
      <c r="G271" s="189">
        <f>ROUND(E271*F271,2)</f>
        <v>0</v>
      </c>
      <c r="H271" s="188"/>
      <c r="I271" s="189">
        <f>ROUND(E271*H271,2)</f>
        <v>0</v>
      </c>
      <c r="J271" s="188"/>
      <c r="K271" s="189">
        <f>ROUND(E271*J271,2)</f>
        <v>0</v>
      </c>
      <c r="L271" s="189">
        <v>21</v>
      </c>
      <c r="M271" s="189">
        <f>G271*(1+L271/100)</f>
        <v>0</v>
      </c>
      <c r="N271" s="187">
        <v>0</v>
      </c>
      <c r="O271" s="187">
        <f>ROUND(E271*N271,2)</f>
        <v>0</v>
      </c>
      <c r="P271" s="187">
        <v>0</v>
      </c>
      <c r="Q271" s="187">
        <f>ROUND(E271*P271,2)</f>
        <v>0</v>
      </c>
      <c r="R271" s="189" t="s">
        <v>384</v>
      </c>
      <c r="S271" s="189" t="s">
        <v>137</v>
      </c>
      <c r="T271" s="190" t="s">
        <v>137</v>
      </c>
      <c r="U271" s="164">
        <v>0.105</v>
      </c>
      <c r="V271" s="164">
        <f>ROUND(E271*U271,2)</f>
        <v>19.86</v>
      </c>
      <c r="W271" s="164"/>
      <c r="X271" s="164" t="s">
        <v>378</v>
      </c>
      <c r="Y271" s="153"/>
      <c r="Z271" s="153"/>
      <c r="AA271" s="153"/>
      <c r="AB271" s="153"/>
      <c r="AC271" s="153"/>
      <c r="AD271" s="153"/>
      <c r="AE271" s="153"/>
      <c r="AF271" s="153"/>
      <c r="AG271" s="153" t="s">
        <v>379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76">
        <v>80</v>
      </c>
      <c r="B272" s="177" t="s">
        <v>631</v>
      </c>
      <c r="C272" s="193" t="s">
        <v>632</v>
      </c>
      <c r="D272" s="178" t="s">
        <v>251</v>
      </c>
      <c r="E272" s="179">
        <v>37.826599999999999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21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 t="s">
        <v>384</v>
      </c>
      <c r="S272" s="181" t="s">
        <v>137</v>
      </c>
      <c r="T272" s="182" t="s">
        <v>137</v>
      </c>
      <c r="U272" s="164">
        <v>0</v>
      </c>
      <c r="V272" s="164">
        <f>ROUND(E272*U272,2)</f>
        <v>0</v>
      </c>
      <c r="W272" s="164"/>
      <c r="X272" s="164" t="s">
        <v>378</v>
      </c>
      <c r="Y272" s="153"/>
      <c r="Z272" s="153"/>
      <c r="AA272" s="153"/>
      <c r="AB272" s="153"/>
      <c r="AC272" s="153"/>
      <c r="AD272" s="153"/>
      <c r="AE272" s="153"/>
      <c r="AF272" s="153"/>
      <c r="AG272" s="153" t="s">
        <v>379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33">
      <c r="A273" s="3"/>
      <c r="B273" s="4"/>
      <c r="C273" s="197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v>15</v>
      </c>
      <c r="AF273">
        <v>21</v>
      </c>
      <c r="AG273" t="s">
        <v>118</v>
      </c>
    </row>
    <row r="274" spans="1:33">
      <c r="A274" s="156"/>
      <c r="B274" s="157" t="s">
        <v>29</v>
      </c>
      <c r="C274" s="198"/>
      <c r="D274" s="158"/>
      <c r="E274" s="159"/>
      <c r="F274" s="159"/>
      <c r="G274" s="175">
        <f>G8+G122+G140+G160+G167+G179+G185+G204+G208+G222+G251+G255+G264+G267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E274">
        <f>SUMIF(L7:L272,AE273,G7:G272)</f>
        <v>0</v>
      </c>
      <c r="AF274">
        <f>SUMIF(L7:L272,AF273,G7:G272)</f>
        <v>0</v>
      </c>
      <c r="AG274" t="s">
        <v>390</v>
      </c>
    </row>
    <row r="275" spans="1:33">
      <c r="C275" s="199"/>
      <c r="D275" s="10"/>
      <c r="AG275" t="s">
        <v>391</v>
      </c>
    </row>
    <row r="276" spans="1:33">
      <c r="D276" s="10"/>
    </row>
    <row r="277" spans="1:33">
      <c r="D277" s="10"/>
    </row>
    <row r="278" spans="1:33">
      <c r="D278" s="10"/>
    </row>
    <row r="279" spans="1:33">
      <c r="D279" s="10"/>
    </row>
    <row r="280" spans="1:33">
      <c r="D280" s="10"/>
    </row>
    <row r="281" spans="1:33">
      <c r="D281" s="10"/>
    </row>
    <row r="282" spans="1:33">
      <c r="D282" s="10"/>
    </row>
    <row r="283" spans="1:33">
      <c r="D283" s="10"/>
    </row>
    <row r="284" spans="1:33">
      <c r="D284" s="10"/>
    </row>
    <row r="285" spans="1:33">
      <c r="D285" s="10"/>
    </row>
    <row r="286" spans="1:33">
      <c r="D286" s="10"/>
    </row>
    <row r="287" spans="1:33">
      <c r="D287" s="10"/>
    </row>
    <row r="288" spans="1:33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objects="1" scenarios="1"/>
  <mergeCells count="57">
    <mergeCell ref="C29:G29"/>
    <mergeCell ref="A1:G1"/>
    <mergeCell ref="C2:G2"/>
    <mergeCell ref="C3:G3"/>
    <mergeCell ref="C4:G4"/>
    <mergeCell ref="C10:G10"/>
    <mergeCell ref="C12:G12"/>
    <mergeCell ref="C15:G15"/>
    <mergeCell ref="C17:G17"/>
    <mergeCell ref="C20:G20"/>
    <mergeCell ref="C23:G23"/>
    <mergeCell ref="C27:G27"/>
    <mergeCell ref="C96:G96"/>
    <mergeCell ref="C38:G38"/>
    <mergeCell ref="C40:G40"/>
    <mergeCell ref="C43:G43"/>
    <mergeCell ref="C46:G46"/>
    <mergeCell ref="C51:G51"/>
    <mergeCell ref="C58:G58"/>
    <mergeCell ref="C63:G63"/>
    <mergeCell ref="C64:G64"/>
    <mergeCell ref="C81:G81"/>
    <mergeCell ref="C90:G90"/>
    <mergeCell ref="C93:G93"/>
    <mergeCell ref="C169:G169"/>
    <mergeCell ref="C124:G124"/>
    <mergeCell ref="C132:G132"/>
    <mergeCell ref="C137:G137"/>
    <mergeCell ref="C142:G142"/>
    <mergeCell ref="C144:G144"/>
    <mergeCell ref="C146:G146"/>
    <mergeCell ref="C149:G149"/>
    <mergeCell ref="C152:G152"/>
    <mergeCell ref="C155:G155"/>
    <mergeCell ref="C157:G157"/>
    <mergeCell ref="C165:G165"/>
    <mergeCell ref="C233:G233"/>
    <mergeCell ref="C170:G170"/>
    <mergeCell ref="C173:G173"/>
    <mergeCell ref="C174:G174"/>
    <mergeCell ref="C177:G177"/>
    <mergeCell ref="C198:G198"/>
    <mergeCell ref="C206:G206"/>
    <mergeCell ref="C207:G207"/>
    <mergeCell ref="C216:G216"/>
    <mergeCell ref="C224:G224"/>
    <mergeCell ref="C227:G227"/>
    <mergeCell ref="C228:G228"/>
    <mergeCell ref="C246:G246"/>
    <mergeCell ref="C250:G250"/>
    <mergeCell ref="C253:G253"/>
    <mergeCell ref="C234:G234"/>
    <mergeCell ref="C239:G239"/>
    <mergeCell ref="C240:G240"/>
    <mergeCell ref="C241:G241"/>
    <mergeCell ref="C244:G244"/>
    <mergeCell ref="C245:G2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M3" sqref="M3"/>
    </sheetView>
  </sheetViews>
  <sheetFormatPr defaultRowHeight="12.75" outlineLevelRow="1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105</v>
      </c>
      <c r="B1" s="263"/>
      <c r="C1" s="263"/>
      <c r="D1" s="263"/>
      <c r="E1" s="263"/>
      <c r="F1" s="263"/>
      <c r="G1" s="263"/>
      <c r="AG1" t="s">
        <v>106</v>
      </c>
    </row>
    <row r="2" spans="1:60" ht="25.15" customHeight="1">
      <c r="A2" s="145" t="s">
        <v>7</v>
      </c>
      <c r="B2" s="49" t="s">
        <v>43</v>
      </c>
      <c r="C2" s="264" t="s">
        <v>657</v>
      </c>
      <c r="D2" s="265"/>
      <c r="E2" s="265"/>
      <c r="F2" s="265"/>
      <c r="G2" s="266"/>
      <c r="AG2" t="s">
        <v>107</v>
      </c>
    </row>
    <row r="3" spans="1:60" ht="25.15" customHeight="1">
      <c r="A3" s="145" t="s">
        <v>8</v>
      </c>
      <c r="B3" s="49" t="s">
        <v>57</v>
      </c>
      <c r="C3" s="264" t="s">
        <v>58</v>
      </c>
      <c r="D3" s="265"/>
      <c r="E3" s="265"/>
      <c r="F3" s="265"/>
      <c r="G3" s="266"/>
      <c r="AC3" s="127" t="s">
        <v>107</v>
      </c>
      <c r="AG3" t="s">
        <v>108</v>
      </c>
    </row>
    <row r="4" spans="1:60" ht="25.15" customHeight="1">
      <c r="A4" s="146" t="s">
        <v>9</v>
      </c>
      <c r="B4" s="147" t="s">
        <v>59</v>
      </c>
      <c r="C4" s="267" t="s">
        <v>57</v>
      </c>
      <c r="D4" s="268"/>
      <c r="E4" s="268"/>
      <c r="F4" s="268"/>
      <c r="G4" s="269"/>
      <c r="AG4" t="s">
        <v>109</v>
      </c>
    </row>
    <row r="5" spans="1:60">
      <c r="D5" s="10"/>
    </row>
    <row r="6" spans="1:60" ht="38.25">
      <c r="A6" s="149" t="s">
        <v>110</v>
      </c>
      <c r="B6" s="151" t="s">
        <v>111</v>
      </c>
      <c r="C6" s="151" t="s">
        <v>112</v>
      </c>
      <c r="D6" s="150" t="s">
        <v>113</v>
      </c>
      <c r="E6" s="149" t="s">
        <v>114</v>
      </c>
      <c r="F6" s="148" t="s">
        <v>115</v>
      </c>
      <c r="G6" s="149" t="s">
        <v>29</v>
      </c>
      <c r="H6" s="152" t="s">
        <v>30</v>
      </c>
      <c r="I6" s="152" t="s">
        <v>116</v>
      </c>
      <c r="J6" s="152" t="s">
        <v>31</v>
      </c>
      <c r="K6" s="152" t="s">
        <v>117</v>
      </c>
      <c r="L6" s="152" t="s">
        <v>118</v>
      </c>
      <c r="M6" s="152" t="s">
        <v>119</v>
      </c>
      <c r="N6" s="152" t="s">
        <v>120</v>
      </c>
      <c r="O6" s="152" t="s">
        <v>121</v>
      </c>
      <c r="P6" s="152" t="s">
        <v>122</v>
      </c>
      <c r="Q6" s="152" t="s">
        <v>123</v>
      </c>
      <c r="R6" s="152" t="s">
        <v>124</v>
      </c>
      <c r="S6" s="152" t="s">
        <v>125</v>
      </c>
      <c r="T6" s="152" t="s">
        <v>126</v>
      </c>
      <c r="U6" s="152" t="s">
        <v>127</v>
      </c>
      <c r="V6" s="152" t="s">
        <v>128</v>
      </c>
      <c r="W6" s="152" t="s">
        <v>129</v>
      </c>
      <c r="X6" s="152" t="s">
        <v>130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>
      <c r="A8" s="169" t="s">
        <v>131</v>
      </c>
      <c r="B8" s="170" t="s">
        <v>57</v>
      </c>
      <c r="C8" s="192" t="s">
        <v>57</v>
      </c>
      <c r="D8" s="171"/>
      <c r="E8" s="172"/>
      <c r="F8" s="173"/>
      <c r="G8" s="173">
        <f>SUMIF(AG9:AG20,"&lt;&gt;NOR",G9:G20)</f>
        <v>0</v>
      </c>
      <c r="H8" s="173"/>
      <c r="I8" s="173">
        <f>SUM(I9:I20)</f>
        <v>0</v>
      </c>
      <c r="J8" s="173"/>
      <c r="K8" s="173">
        <f>SUM(K9:K20)</f>
        <v>0</v>
      </c>
      <c r="L8" s="173"/>
      <c r="M8" s="173">
        <f>SUM(M9:M20)</f>
        <v>0</v>
      </c>
      <c r="N8" s="172"/>
      <c r="O8" s="172">
        <f>SUM(O9:O20)</f>
        <v>0</v>
      </c>
      <c r="P8" s="172"/>
      <c r="Q8" s="172">
        <f>SUM(Q9:Q20)</f>
        <v>0</v>
      </c>
      <c r="R8" s="173"/>
      <c r="S8" s="173"/>
      <c r="T8" s="174"/>
      <c r="U8" s="168"/>
      <c r="V8" s="168">
        <f>SUM(V9:V20)</f>
        <v>0</v>
      </c>
      <c r="W8" s="168"/>
      <c r="X8" s="168"/>
      <c r="AG8" t="s">
        <v>132</v>
      </c>
    </row>
    <row r="9" spans="1:60" outlineLevel="1">
      <c r="A9" s="184">
        <v>1</v>
      </c>
      <c r="B9" s="185" t="s">
        <v>633</v>
      </c>
      <c r="C9" s="195" t="s">
        <v>634</v>
      </c>
      <c r="D9" s="186" t="s">
        <v>468</v>
      </c>
      <c r="E9" s="187">
        <v>1</v>
      </c>
      <c r="F9" s="188"/>
      <c r="G9" s="189">
        <f t="shared" ref="G9:G20" si="0">ROUND(E9*F9,2)</f>
        <v>0</v>
      </c>
      <c r="H9" s="188"/>
      <c r="I9" s="189">
        <f t="shared" ref="I9:I20" si="1">ROUND(E9*H9,2)</f>
        <v>0</v>
      </c>
      <c r="J9" s="188"/>
      <c r="K9" s="189">
        <f t="shared" ref="K9:K20" si="2">ROUND(E9*J9,2)</f>
        <v>0</v>
      </c>
      <c r="L9" s="189">
        <v>21</v>
      </c>
      <c r="M9" s="189">
        <f t="shared" ref="M9:M20" si="3">G9*(1+L9/100)</f>
        <v>0</v>
      </c>
      <c r="N9" s="187">
        <v>0</v>
      </c>
      <c r="O9" s="187">
        <f t="shared" ref="O9:O20" si="4">ROUND(E9*N9,2)</f>
        <v>0</v>
      </c>
      <c r="P9" s="187">
        <v>0</v>
      </c>
      <c r="Q9" s="187">
        <f t="shared" ref="Q9:Q20" si="5">ROUND(E9*P9,2)</f>
        <v>0</v>
      </c>
      <c r="R9" s="189"/>
      <c r="S9" s="189" t="s">
        <v>285</v>
      </c>
      <c r="T9" s="190" t="s">
        <v>286</v>
      </c>
      <c r="U9" s="164">
        <v>0</v>
      </c>
      <c r="V9" s="164">
        <f t="shared" ref="V9:V20" si="6">ROUND(E9*U9,2)</f>
        <v>0</v>
      </c>
      <c r="W9" s="164"/>
      <c r="X9" s="164" t="s">
        <v>138</v>
      </c>
      <c r="Y9" s="153"/>
      <c r="Z9" s="153"/>
      <c r="AA9" s="153"/>
      <c r="AB9" s="153"/>
      <c r="AC9" s="153"/>
      <c r="AD9" s="153"/>
      <c r="AE9" s="153"/>
      <c r="AF9" s="153"/>
      <c r="AG9" s="153" t="s">
        <v>139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4">
        <v>2</v>
      </c>
      <c r="B10" s="185" t="s">
        <v>635</v>
      </c>
      <c r="C10" s="195" t="s">
        <v>636</v>
      </c>
      <c r="D10" s="186" t="s">
        <v>468</v>
      </c>
      <c r="E10" s="187">
        <v>1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9"/>
      <c r="S10" s="189" t="s">
        <v>285</v>
      </c>
      <c r="T10" s="190" t="s">
        <v>286</v>
      </c>
      <c r="U10" s="164">
        <v>0</v>
      </c>
      <c r="V10" s="164">
        <f t="shared" si="6"/>
        <v>0</v>
      </c>
      <c r="W10" s="164"/>
      <c r="X10" s="164" t="s">
        <v>138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139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4">
        <v>3</v>
      </c>
      <c r="B11" s="185" t="s">
        <v>637</v>
      </c>
      <c r="C11" s="195" t="s">
        <v>638</v>
      </c>
      <c r="D11" s="186" t="s">
        <v>468</v>
      </c>
      <c r="E11" s="187">
        <v>1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9"/>
      <c r="S11" s="189" t="s">
        <v>285</v>
      </c>
      <c r="T11" s="190" t="s">
        <v>286</v>
      </c>
      <c r="U11" s="164">
        <v>0</v>
      </c>
      <c r="V11" s="164">
        <f t="shared" si="6"/>
        <v>0</v>
      </c>
      <c r="W11" s="164"/>
      <c r="X11" s="164" t="s">
        <v>138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139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4">
        <v>4</v>
      </c>
      <c r="B12" s="185" t="s">
        <v>639</v>
      </c>
      <c r="C12" s="195" t="s">
        <v>640</v>
      </c>
      <c r="D12" s="186" t="s">
        <v>468</v>
      </c>
      <c r="E12" s="187">
        <v>1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9"/>
      <c r="S12" s="189" t="s">
        <v>285</v>
      </c>
      <c r="T12" s="190" t="s">
        <v>286</v>
      </c>
      <c r="U12" s="164">
        <v>0</v>
      </c>
      <c r="V12" s="164">
        <f t="shared" si="6"/>
        <v>0</v>
      </c>
      <c r="W12" s="164"/>
      <c r="X12" s="164" t="s">
        <v>138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139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>
      <c r="A13" s="184">
        <v>5</v>
      </c>
      <c r="B13" s="185" t="s">
        <v>641</v>
      </c>
      <c r="C13" s="195" t="s">
        <v>642</v>
      </c>
      <c r="D13" s="186" t="s">
        <v>468</v>
      </c>
      <c r="E13" s="187">
        <v>1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9"/>
      <c r="S13" s="189" t="s">
        <v>285</v>
      </c>
      <c r="T13" s="190" t="s">
        <v>286</v>
      </c>
      <c r="U13" s="164">
        <v>0</v>
      </c>
      <c r="V13" s="164">
        <f t="shared" si="6"/>
        <v>0</v>
      </c>
      <c r="W13" s="164"/>
      <c r="X13" s="164" t="s">
        <v>138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139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4">
        <v>6</v>
      </c>
      <c r="B14" s="185" t="s">
        <v>643</v>
      </c>
      <c r="C14" s="195" t="s">
        <v>644</v>
      </c>
      <c r="D14" s="186" t="s">
        <v>468</v>
      </c>
      <c r="E14" s="187">
        <v>1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9"/>
      <c r="S14" s="189" t="s">
        <v>285</v>
      </c>
      <c r="T14" s="190" t="s">
        <v>286</v>
      </c>
      <c r="U14" s="164">
        <v>0</v>
      </c>
      <c r="V14" s="164">
        <f t="shared" si="6"/>
        <v>0</v>
      </c>
      <c r="W14" s="164"/>
      <c r="X14" s="164" t="s">
        <v>138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139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4">
        <v>7</v>
      </c>
      <c r="B15" s="185" t="s">
        <v>645</v>
      </c>
      <c r="C15" s="195" t="s">
        <v>646</v>
      </c>
      <c r="D15" s="186" t="s">
        <v>468</v>
      </c>
      <c r="E15" s="187">
        <v>1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9"/>
      <c r="S15" s="189" t="s">
        <v>285</v>
      </c>
      <c r="T15" s="190" t="s">
        <v>286</v>
      </c>
      <c r="U15" s="164">
        <v>0</v>
      </c>
      <c r="V15" s="164">
        <f t="shared" si="6"/>
        <v>0</v>
      </c>
      <c r="W15" s="164"/>
      <c r="X15" s="164" t="s">
        <v>138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139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4">
        <v>8</v>
      </c>
      <c r="B16" s="185" t="s">
        <v>647</v>
      </c>
      <c r="C16" s="195" t="s">
        <v>648</v>
      </c>
      <c r="D16" s="186" t="s">
        <v>468</v>
      </c>
      <c r="E16" s="187">
        <v>1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9"/>
      <c r="S16" s="189" t="s">
        <v>285</v>
      </c>
      <c r="T16" s="190" t="s">
        <v>286</v>
      </c>
      <c r="U16" s="164">
        <v>0</v>
      </c>
      <c r="V16" s="164">
        <f t="shared" si="6"/>
        <v>0</v>
      </c>
      <c r="W16" s="164"/>
      <c r="X16" s="164" t="s">
        <v>138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4">
        <v>9</v>
      </c>
      <c r="B17" s="185" t="s">
        <v>649</v>
      </c>
      <c r="C17" s="195" t="s">
        <v>650</v>
      </c>
      <c r="D17" s="186" t="s">
        <v>468</v>
      </c>
      <c r="E17" s="187">
        <v>1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9"/>
      <c r="S17" s="189" t="s">
        <v>285</v>
      </c>
      <c r="T17" s="190" t="s">
        <v>286</v>
      </c>
      <c r="U17" s="164">
        <v>0</v>
      </c>
      <c r="V17" s="164">
        <f t="shared" si="6"/>
        <v>0</v>
      </c>
      <c r="W17" s="164"/>
      <c r="X17" s="164" t="s">
        <v>138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139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4">
        <v>10</v>
      </c>
      <c r="B18" s="185" t="s">
        <v>651</v>
      </c>
      <c r="C18" s="195" t="s">
        <v>652</v>
      </c>
      <c r="D18" s="186" t="s">
        <v>468</v>
      </c>
      <c r="E18" s="187">
        <v>1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9"/>
      <c r="S18" s="189" t="s">
        <v>285</v>
      </c>
      <c r="T18" s="190" t="s">
        <v>286</v>
      </c>
      <c r="U18" s="164">
        <v>0</v>
      </c>
      <c r="V18" s="164">
        <f t="shared" si="6"/>
        <v>0</v>
      </c>
      <c r="W18" s="164"/>
      <c r="X18" s="164" t="s">
        <v>138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139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4">
        <v>11</v>
      </c>
      <c r="B19" s="185" t="s">
        <v>653</v>
      </c>
      <c r="C19" s="195" t="s">
        <v>654</v>
      </c>
      <c r="D19" s="186" t="s">
        <v>468</v>
      </c>
      <c r="E19" s="187">
        <v>1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9"/>
      <c r="S19" s="189" t="s">
        <v>285</v>
      </c>
      <c r="T19" s="190" t="s">
        <v>286</v>
      </c>
      <c r="U19" s="164">
        <v>0</v>
      </c>
      <c r="V19" s="164">
        <f t="shared" si="6"/>
        <v>0</v>
      </c>
      <c r="W19" s="164"/>
      <c r="X19" s="164" t="s">
        <v>138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139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76">
        <v>12</v>
      </c>
      <c r="B20" s="177" t="s">
        <v>655</v>
      </c>
      <c r="C20" s="193" t="s">
        <v>656</v>
      </c>
      <c r="D20" s="178" t="s">
        <v>468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285</v>
      </c>
      <c r="T20" s="182" t="s">
        <v>286</v>
      </c>
      <c r="U20" s="164">
        <v>0</v>
      </c>
      <c r="V20" s="164">
        <f t="shared" si="6"/>
        <v>0</v>
      </c>
      <c r="W20" s="164"/>
      <c r="X20" s="164" t="s">
        <v>138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139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>
      <c r="A21" s="3"/>
      <c r="B21" s="4"/>
      <c r="C21" s="19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118</v>
      </c>
    </row>
    <row r="22" spans="1:60">
      <c r="A22" s="156"/>
      <c r="B22" s="157" t="s">
        <v>29</v>
      </c>
      <c r="C22" s="198"/>
      <c r="D22" s="158"/>
      <c r="E22" s="159"/>
      <c r="F22" s="159"/>
      <c r="G22" s="175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390</v>
      </c>
    </row>
    <row r="23" spans="1:60">
      <c r="C23" s="199"/>
      <c r="D23" s="10"/>
      <c r="AG23" t="s">
        <v>391</v>
      </c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A Pol</vt:lpstr>
      <vt:lpstr>02 A Pol</vt:lpstr>
      <vt:lpstr>VRN 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'02 A Pol'!Názvy_tisku</vt:lpstr>
      <vt:lpstr>'VRN C Pol'!Názvy_tisku</vt:lpstr>
      <vt:lpstr>oadresa</vt:lpstr>
      <vt:lpstr>Stavba!Objednatel</vt:lpstr>
      <vt:lpstr>Stavba!Objekt</vt:lpstr>
      <vt:lpstr>'01 A Pol'!Oblast_tisku</vt:lpstr>
      <vt:lpstr>'02 A Pol'!Oblast_tisku</vt:lpstr>
      <vt:lpstr>Stavba!Oblast_tisku</vt:lpstr>
      <vt:lpstr>'VRN C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PCsestava</cp:lastModifiedBy>
  <cp:lastPrinted>2019-03-19T12:27:02Z</cp:lastPrinted>
  <dcterms:created xsi:type="dcterms:W3CDTF">2009-04-08T07:15:50Z</dcterms:created>
  <dcterms:modified xsi:type="dcterms:W3CDTF">2023-10-20T09:43:38Z</dcterms:modified>
</cp:coreProperties>
</file>