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et\Desktop\"/>
    </mc:Choice>
  </mc:AlternateContent>
  <bookViews>
    <workbookView xWindow="0" yWindow="0" windowWidth="0" windowHeight="0"/>
  </bookViews>
  <sheets>
    <sheet name="Rekapitulace stavby" sheetId="1" r:id="rId1"/>
    <sheet name="13772 - Chodník ul. Nemoc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'13772 - Chodník ul. Nemoc...'!$C$122:$K$365</definedName>
    <definedName name="_xlnm.Print_Area" localSheetId="1">'13772 - Chodník ul. Nemoc...'!$C$4:$J$76,'13772 - Chodník ul. Nemoc...'!$C$110:$J$365</definedName>
    <definedName name="_xlnm.Print_Titles" localSheetId="1">'13772 - Chodník ul. Nemoc...'!$122:$122</definedName>
    <definedName name="_xlnm.Print_Area" localSheetId="2">'Seznam figur'!$C$4:$G$109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F117"/>
  <c r="E115"/>
  <c r="J92"/>
  <c r="F89"/>
  <c r="E87"/>
  <c r="J21"/>
  <c r="E21"/>
  <c r="J91"/>
  <c r="J20"/>
  <c r="J18"/>
  <c r="E18"/>
  <c r="F92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J354"/>
  <c r="J313"/>
  <c r="J309"/>
  <c r="J306"/>
  <c r="BK302"/>
  <c r="BK299"/>
  <c r="J295"/>
  <c r="J289"/>
  <c r="BK272"/>
  <c r="J224"/>
  <c r="BK199"/>
  <c r="BK155"/>
  <c r="BK361"/>
  <c r="J328"/>
  <c r="J360"/>
  <c r="BK334"/>
  <c r="J242"/>
  <c r="BK224"/>
  <c r="J174"/>
  <c r="BK149"/>
  <c i="1" r="AS94"/>
  <c i="2" r="BK350"/>
  <c r="J339"/>
  <c r="J277"/>
  <c r="J205"/>
  <c r="J130"/>
  <c r="BK317"/>
  <c r="BK269"/>
  <c r="BK258"/>
  <c r="BK253"/>
  <c r="J239"/>
  <c r="BK227"/>
  <c r="BK205"/>
  <c r="BK167"/>
  <c r="J293"/>
  <c r="BK277"/>
  <c r="J209"/>
  <c r="BK187"/>
  <c r="BK130"/>
  <c r="J365"/>
  <c r="J361"/>
  <c r="BK323"/>
  <c r="J336"/>
  <c r="BK245"/>
  <c r="J230"/>
  <c r="BK201"/>
  <c r="J184"/>
  <c r="J160"/>
  <c r="J126"/>
  <c r="BK362"/>
  <c r="J343"/>
  <c r="BK215"/>
  <c r="BK160"/>
  <c r="BK354"/>
  <c r="J281"/>
  <c r="BK263"/>
  <c r="J255"/>
  <c r="BK249"/>
  <c r="BK236"/>
  <c r="J220"/>
  <c r="BK170"/>
  <c r="BK295"/>
  <c r="BK285"/>
  <c r="BK230"/>
  <c r="J213"/>
  <c r="BK179"/>
  <c r="BK140"/>
  <c r="BK365"/>
  <c r="J332"/>
  <c r="BK357"/>
  <c r="J236"/>
  <c r="J199"/>
  <c r="J170"/>
  <c r="BK145"/>
  <c r="BK364"/>
  <c r="BK339"/>
  <c r="J269"/>
  <c r="J167"/>
  <c r="J140"/>
  <c r="J319"/>
  <c r="J266"/>
  <c r="BK255"/>
  <c r="J253"/>
  <c r="BK242"/>
  <c r="J215"/>
  <c r="J187"/>
  <c r="BK313"/>
  <c r="BK309"/>
  <c r="BK306"/>
  <c r="J302"/>
  <c r="J299"/>
  <c r="BK293"/>
  <c r="BK289"/>
  <c r="BK281"/>
  <c r="J227"/>
  <c r="BK195"/>
  <c r="BK174"/>
  <c r="BK126"/>
  <c r="J362"/>
  <c r="J357"/>
  <c r="J317"/>
  <c r="BK332"/>
  <c r="BK239"/>
  <c r="BK213"/>
  <c r="J195"/>
  <c r="BK163"/>
  <c r="J350"/>
  <c r="J285"/>
  <c r="J275"/>
  <c r="BK184"/>
  <c r="J145"/>
  <c r="J323"/>
  <c r="J272"/>
  <c r="J263"/>
  <c r="J249"/>
  <c r="J233"/>
  <c r="J192"/>
  <c r="J134"/>
  <c r="BK283"/>
  <c r="BK220"/>
  <c r="BK192"/>
  <c r="BK360"/>
  <c r="BK319"/>
  <c r="BK336"/>
  <c r="J334"/>
  <c r="BK233"/>
  <c r="BK211"/>
  <c r="J179"/>
  <c r="J155"/>
  <c r="BK134"/>
  <c r="J364"/>
  <c r="BK343"/>
  <c r="J283"/>
  <c r="BK209"/>
  <c r="J149"/>
  <c r="BK328"/>
  <c r="BK275"/>
  <c r="BK266"/>
  <c r="J258"/>
  <c r="J245"/>
  <c r="J211"/>
  <c r="J201"/>
  <c r="J163"/>
  <c l="1" r="T125"/>
  <c r="T124"/>
  <c r="T123"/>
  <c r="BK219"/>
  <c r="J219"/>
  <c r="J100"/>
  <c r="T248"/>
  <c r="P125"/>
  <c r="BK173"/>
  <c r="J173"/>
  <c r="J99"/>
  <c r="BK248"/>
  <c r="J248"/>
  <c r="J101"/>
  <c r="P322"/>
  <c r="BK356"/>
  <c r="J356"/>
  <c r="J103"/>
  <c r="R125"/>
  <c r="T173"/>
  <c r="R248"/>
  <c r="R322"/>
  <c r="P356"/>
  <c r="R173"/>
  <c r="P219"/>
  <c r="R219"/>
  <c r="T219"/>
  <c r="BK322"/>
  <c r="J322"/>
  <c r="J102"/>
  <c r="T356"/>
  <c r="BK125"/>
  <c r="J125"/>
  <c r="J98"/>
  <c r="P173"/>
  <c r="P248"/>
  <c r="T322"/>
  <c r="R356"/>
  <c r="E85"/>
  <c r="J89"/>
  <c r="J119"/>
  <c r="BE126"/>
  <c r="BE134"/>
  <c r="BE155"/>
  <c r="BE174"/>
  <c r="BE179"/>
  <c r="BE224"/>
  <c r="BE236"/>
  <c r="BE239"/>
  <c r="BE245"/>
  <c r="BE249"/>
  <c r="BE253"/>
  <c r="BE255"/>
  <c r="BE258"/>
  <c r="BE263"/>
  <c r="BE272"/>
  <c r="BE277"/>
  <c r="BE323"/>
  <c r="BE149"/>
  <c r="BE160"/>
  <c r="BE192"/>
  <c r="BE199"/>
  <c r="BE201"/>
  <c r="BE211"/>
  <c r="BE266"/>
  <c r="BE269"/>
  <c r="BE281"/>
  <c r="BE336"/>
  <c r="BE339"/>
  <c r="BE343"/>
  <c r="BE350"/>
  <c r="BE362"/>
  <c r="BE364"/>
  <c r="F91"/>
  <c r="F120"/>
  <c r="BE130"/>
  <c r="BE140"/>
  <c r="BE163"/>
  <c r="BE184"/>
  <c r="BE187"/>
  <c r="BE205"/>
  <c r="BE213"/>
  <c r="BE220"/>
  <c r="BE230"/>
  <c r="BE233"/>
  <c r="BE242"/>
  <c r="BE328"/>
  <c r="BE334"/>
  <c r="BE357"/>
  <c r="BE365"/>
  <c r="BE317"/>
  <c r="BE319"/>
  <c r="BE332"/>
  <c r="BE354"/>
  <c r="BE360"/>
  <c r="BE361"/>
  <c r="BE145"/>
  <c r="BE167"/>
  <c r="BE170"/>
  <c r="BE195"/>
  <c r="BE209"/>
  <c r="BE215"/>
  <c r="BE227"/>
  <c r="BE275"/>
  <c r="BE283"/>
  <c r="BE285"/>
  <c r="BE289"/>
  <c r="BE293"/>
  <c r="BE295"/>
  <c r="BE299"/>
  <c r="BE302"/>
  <c r="BE306"/>
  <c r="BE309"/>
  <c r="BE313"/>
  <c r="J34"/>
  <c i="1" r="AW95"/>
  <c i="2" r="F37"/>
  <c i="1" r="BD95"/>
  <c r="BD94"/>
  <c r="W33"/>
  <c i="2" r="F36"/>
  <c i="1" r="BC95"/>
  <c r="BC94"/>
  <c r="W32"/>
  <c i="2" r="F34"/>
  <c i="1" r="BA95"/>
  <c r="BA94"/>
  <c r="W30"/>
  <c i="2" r="F35"/>
  <c i="1" r="BB95"/>
  <c r="BB94"/>
  <c r="W31"/>
  <c i="2" l="1" r="R124"/>
  <c r="R123"/>
  <c r="P124"/>
  <c r="P123"/>
  <c i="1" r="AU95"/>
  <c i="2" r="BK124"/>
  <c r="J124"/>
  <c r="J97"/>
  <c i="1" r="AU94"/>
  <c r="AW94"/>
  <c r="AK30"/>
  <c r="AX94"/>
  <c r="AY94"/>
  <c i="2" r="F33"/>
  <c i="1" r="AZ95"/>
  <c r="AZ94"/>
  <c r="W29"/>
  <c i="2" r="J33"/>
  <c i="1" r="AV95"/>
  <c r="AT95"/>
  <c i="2" l="1" r="BK123"/>
  <c r="J123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<sst xmlns="http://schemas.openxmlformats.org/spreadsheetml/2006/main">
  <si>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</si>
  <si>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</si>
  <si>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</si>
  <si>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</si>
  <si>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{dfafdeb3-f754-4d3b-bb69-1ae28cc2ab6b}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</si>
  <si>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</si>
  <si>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</si>
  <si>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</si>
  <si>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</si>
  <si>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</si>
  <si>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</si>
  <si>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</si>
  <si>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</si>
  <si>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</si>
  <si>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13772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</si>
  <si>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</si>
  <si>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</si>
  <si>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ul. Nemocniční, Město Albrechtice</t>
  </si>
  <si>
    <t>KSO:</t>
  </si>
  <si>
    <t>CC-CZ:</t>
  </si>
  <si>
    <t>Místo:</t>
  </si>
  <si>
    <t>Město Albrechtice</t>
  </si>
  <si>
    <t>Datum:</t>
  </si>
  <si>
    <t>12. 4. 2022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</si>
  <si>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</si>
  <si>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</si>
  <si>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</si>
  <si>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</si>
  <si>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</si>
  <si>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</si>
  <si>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</si>
  <si>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</si>
  <si>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</si>
  <si>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47976250</t>
  </si>
  <si>
    <t>Lesprojekt Krnov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</si>
  <si>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</si>
  <si>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</si>
  <si>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</si>
  <si>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</si>
  <si>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</si>
  <si>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</si>
  <si>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</si>
  <si>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</si>
  <si>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</si>
  <si>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</si>
  <si>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</si>
  <si>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</si>
  <si>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</si>
  <si>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</si>
  <si>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</si>
  <si>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</si>
  <si>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</si>
  <si>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</si>
  <si>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</si>
  <si>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</si>
  <si>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</si>
  <si>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</si>
  <si>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</si>
  <si>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</si>
  <si>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</si>
  <si>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</si>
  <si>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</si>
  <si>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</si>
  <si>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</si>
  <si>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</si>
  <si>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</si>
  <si>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</si>
  <si>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</si>
  <si>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</si>
  <si>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</si>
  <si>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</si>
  <si>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</si>
  <si>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</si>
  <si>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</si>
  <si>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</si>
  <si>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</si>
  <si>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</si>
  <si>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</si>
  <si>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</si>
  <si>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</si>
  <si>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</si>
  <si>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Chodník ul. Nemocniční</t>
  </si>
  <si>
    <t>STA</t>
  </si>
  <si>
    <t>1</t>
  </si>
  <si>
    <t>{e2df0509-7a9c-4182-847c-4f0d5c80ec20}</t>
  </si>
  <si>
    <t>2</t>
  </si>
  <si>
    <t>odkopavky</t>
  </si>
  <si>
    <t>17,063</t>
  </si>
  <si>
    <t>nevh_zemina</t>
  </si>
  <si>
    <t>KRYCÍ LIST SOUPISU PRACÍ</t>
  </si>
  <si>
    <t>ŠD</t>
  </si>
  <si>
    <t>136,5</t>
  </si>
  <si>
    <t>dl_slepecka</t>
  </si>
  <si>
    <t>1,8</t>
  </si>
  <si>
    <t>řezání</t>
  </si>
  <si>
    <t>60</t>
  </si>
  <si>
    <t>suť_syp</t>
  </si>
  <si>
    <t>11,838</t>
  </si>
  <si>
    <t>Objekt:</t>
  </si>
  <si>
    <t>suť_kus</t>
  </si>
  <si>
    <t>25,164</t>
  </si>
  <si>
    <t>13772 - Chodník ul. Nemocniční</t>
  </si>
  <si>
    <t>bourání_dlažba</t>
  </si>
  <si>
    <t>56</t>
  </si>
  <si>
    <t>bourání_přídlažba</t>
  </si>
  <si>
    <t>14,75</t>
  </si>
  <si>
    <t>bourani_podklad</t>
  </si>
  <si>
    <t>18,7</t>
  </si>
  <si>
    <t>bourani_asfalt</t>
  </si>
  <si>
    <t>75</t>
  </si>
  <si>
    <t>bour_obr_sil</t>
  </si>
  <si>
    <t>52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</si>
  <si>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</si>
  <si>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</si>
  <si>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</si>
  <si>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</si>
  <si>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</si>
  <si>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</si>
  <si>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</si>
  <si>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</si>
  <si>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</si>
  <si>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</si>
  <si>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</si>
  <si>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</si>
  <si>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</si>
  <si>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</si>
  <si>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</si>
  <si>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</si>
  <si>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</si>
  <si>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</si>
  <si>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</si>
  <si>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</si>
  <si>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</si>
  <si>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</si>
  <si>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</si>
  <si>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</si>
  <si>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</si>
  <si>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</si>
  <si>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</si>
  <si>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</si>
  <si>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</si>
  <si>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</si>
  <si>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</si>
  <si>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</si>
  <si>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</si>
  <si>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4</t>
  </si>
  <si>
    <t>465775181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</si>
  <si>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</si>
  <si>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</si>
  <si>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Online PSC</t>
  </si>
  <si>
    <t>https://podminky.urs.cz/item/CS_URS_2022_01/113106132</t>
  </si>
  <si>
    <t>VV</t>
  </si>
  <si>
    <t>"bourání sávající dlažby"27+29</t>
  </si>
  <si>
    <t>113106192</t>
  </si>
  <si>
    <t>Rozebrání vozovek ze silničních dílců se spárami zalitými cementovou maltou strojně pl do 50 m2</t>
  </si>
  <si>
    <t>1250540773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</si>
  <si>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</si>
  <si>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https://podminky.urs.cz/item/CS_URS_2022_01/113106192</t>
  </si>
  <si>
    <t>"rozebrání přídlažby"59*0,25</t>
  </si>
  <si>
    <t>3</t>
  </si>
  <si>
    <t>113107212</t>
  </si>
  <si>
    <t>Odstranění podkladu z kameniva těženého tl přes 100 do 200 mm strojně pl přes 200 m2</t>
  </si>
  <si>
    <t>251059884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</si>
  <si>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</si>
  <si>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https://podminky.urs.cz/item/CS_URS_2021_02/113107212</t>
  </si>
  <si>
    <t>"odstranění podkladu stáv. komunikace"75*0,1</t>
  </si>
  <si>
    <t>"odstranění podkladů stáv. chodníků"56*0,2</t>
  </si>
  <si>
    <t>Součet</t>
  </si>
  <si>
    <t>113107241</t>
  </si>
  <si>
    <t>Odstranění podkladu živičného tl 50 mm strojně pl přes 200 m2</t>
  </si>
  <si>
    <t>922456284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</si>
  <si>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</si>
  <si>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https://podminky.urs.cz/item/CS_URS_2022_01/113107241</t>
  </si>
  <si>
    <t>"odstranění asfalt. krytu komunikace"75</t>
  </si>
  <si>
    <t>5</t>
  </si>
  <si>
    <t>113201112</t>
  </si>
  <si>
    <t>Vytrhání obrub silničních ležatých</t>
  </si>
  <si>
    <t>m</t>
  </si>
  <si>
    <t>1738842912</t>
  </si>
  <si>
    <t xml:space="preserve">Vytrhání obrub  s vybouráním lože, s přemístěním hmot na skládku na vzdálenost do 3 m nebo s naložením na dopravní prostředek silničních ležatých</t>
  </si>
  <si>
    <t>https://podminky.urs.cz/item/CS_URS_2022_01/113201112</t>
  </si>
  <si>
    <t>"vytrhání stáv. obrub; neplatí pro roh domu-ten zařezat"52</t>
  </si>
  <si>
    <t>6</t>
  </si>
  <si>
    <t>122251104</t>
  </si>
  <si>
    <t>Odkopávky a prokopávky nezapažené v hornině třídy těžitelnosti I skupiny 3 objem do 500 m3 strojně</t>
  </si>
  <si>
    <t>m3</t>
  </si>
  <si>
    <t>-491775838</t>
  </si>
  <si>
    <t>Odkopávky a prokopávky nezapažené strojně v hornině třídy těžitelnosti I skupiny 3 přes 100 do 500 m3</t>
  </si>
  <si>
    <t>https://podminky.urs.cz/item/CS_URS_2021_02/122251104</t>
  </si>
  <si>
    <t>"odkopávky pro případnou sanaci pláně v prům. tl. 250mm - 50% výměry pláně"Pláň*0,5*0,25</t>
  </si>
  <si>
    <t>odkop3</t>
  </si>
  <si>
    <t>"60% hor.3" odkopavky*0,6</t>
  </si>
  <si>
    <t>7</t>
  </si>
  <si>
    <t>122351104</t>
  </si>
  <si>
    <t>Odkopávky a prokopávky nezapažené v hornině třídy těžitelnosti II skupiny 4 objem do 500 m3 strojně</t>
  </si>
  <si>
    <t>-931421070</t>
  </si>
  <si>
    <t>Odkopávky a prokopávky nezapažené strojně v hornině třídy těžitelnosti II skupiny 4 přes 100 do 500 m3</t>
  </si>
  <si>
    <t>https://podminky.urs.cz/item/CS_URS_2021_02/122351104</t>
  </si>
  <si>
    <t>"40% hor. 4"odkopavky*0,4</t>
  </si>
  <si>
    <t>8</t>
  </si>
  <si>
    <t>162751117</t>
  </si>
  <si>
    <t>Vodorovné přemístění do 10000 m výkopku/sypaniny z horniny tř. 1 až 4</t>
  </si>
  <si>
    <t>-2093534900</t>
  </si>
  <si>
    <t>Vodorovné přemístění výkopku nebo sypaniny po suchu na obvyklém dopravním prostředku, bez naložení výkopku, avšak se složením bez rozhrnutí z horniny tř. 1 až 4 na vzdálenost přes 9 000 do 10 000 m</t>
  </si>
  <si>
    <t>9</t>
  </si>
  <si>
    <t>162751119</t>
  </si>
  <si>
    <t>Vodorovné přemístění do 10000 m výkopku/sypaniny z horniny tř. 1 až 4, 1000 m přes 10000 m</t>
  </si>
  <si>
    <t>-1350213599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</si>
  <si>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</si>
  <si>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"do vzdálenosti 20km na skládku"</t>
  </si>
  <si>
    <t>nevh_zemina*20</t>
  </si>
  <si>
    <t>10</t>
  </si>
  <si>
    <t>171201201</t>
  </si>
  <si>
    <t>Uložení sypaniny na skládky</t>
  </si>
  <si>
    <t>-1554333098</t>
  </si>
  <si>
    <t>nevh_zemina*1</t>
  </si>
  <si>
    <t>11</t>
  </si>
  <si>
    <t>181102302</t>
  </si>
  <si>
    <t>Úprava pláně v zářezech se zhutněním</t>
  </si>
  <si>
    <t>-1669051240</t>
  </si>
  <si>
    <t>Úprava pláně na stavbách dálnic v zářezech mimo skalních se zhutněním</t>
  </si>
  <si>
    <t>Pláň</t>
  </si>
  <si>
    <t>ŠD*1</t>
  </si>
  <si>
    <t>Komunikace</t>
  </si>
  <si>
    <t>12</t>
  </si>
  <si>
    <t>564851111</t>
  </si>
  <si>
    <t>Podklad ze štěrkodrtě ŠD tl 150 mm</t>
  </si>
  <si>
    <t>1895277217</t>
  </si>
  <si>
    <t>Podklad ze štěrkodrti ŠD s rozprostřením a zhutněním, po zhutnění tl. 150 mm</t>
  </si>
  <si>
    <t>"podklad chodníků ŠD fr. 0-63"107</t>
  </si>
  <si>
    <t>ŠD150</t>
  </si>
  <si>
    <t>"podklad komunikace - 0,5m pás pro osazení nových obrub - ŠD fr. 0-63"59*0,5</t>
  </si>
  <si>
    <t>13</t>
  </si>
  <si>
    <t>565155111</t>
  </si>
  <si>
    <t>Asfaltový beton vrstva podkladní ACP 16 (obalované kamenivo OKS) tl 70 mm š do 3 m</t>
  </si>
  <si>
    <t>-201065761</t>
  </si>
  <si>
    <t xml:space="preserve">Asfaltový beton vrstva podkladní ACP 16 (obalované kamenivo střednězrnné - OKS)  s rozprostřením a zhutněním v pruhu šířky přes 1,5 do 3 m, po zhutnění tl. 70 mm</t>
  </si>
  <si>
    <t>PSC</t>
  </si>
  <si>
    <t xml:space="preserve">Poznámka k souboru cen:_x000d_
1. Cenami 565 1.-510 lze oceňovat např. chodníky, úzké cesty a vjezdy v pruhu šířky do 1,5 m jakékoliv délky a jednotlivé plochy velikosti do 10 m2. 2. ČSN EN 13108-1 připouští pro ACP 16 pouze tl. 50 až 80 mm. </t>
  </si>
  <si>
    <t>"doasfaltování pásu na komunikaci po pokládce nových obrub"ŠD150*1</t>
  </si>
  <si>
    <t>14</t>
  </si>
  <si>
    <t>573211111</t>
  </si>
  <si>
    <t>Postřik živičný spojovací z asfaltu v množství do 0,70 kg/m2</t>
  </si>
  <si>
    <t>-336054938</t>
  </si>
  <si>
    <t>Postřik živičný spojovací bez posypu kamenivem z asfaltu silničního, v množství od 0,50 do 0,70 kg/m2</t>
  </si>
  <si>
    <t>577134111</t>
  </si>
  <si>
    <t>Asfaltový beton vrstva obrusná ACO 11 (ABS) tř. I tl 40 mm š do 3 m z nemodifikovaného asfaltu</t>
  </si>
  <si>
    <t>-293626595</t>
  </si>
  <si>
    <t xml:space="preserve">Asfaltový beton vrstva obrusná ACO 11 (ABS)  s rozprostřením a se zhutněním z nemodifikovaného asfaltu v pruhu šířky do 3 m tř. I, po zhutnění tl. 40 mm</t>
  </si>
  <si>
    <t xml:space="preserve">Poznámka k souboru cen:_x000d_
1. Cenami 577 1.-40 lze oceňovat např. chodníky, úzké cesty a vjezdy v pruhu šířky do 1,5 m jakékoliv délky a jednotlivé plochy velikosti do 10 m2. 2. ČSN EN 13108-1 připouští pro ACO 11 pouze tl. 35 až 50 mm. </t>
  </si>
  <si>
    <t>16</t>
  </si>
  <si>
    <t>596211112</t>
  </si>
  <si>
    <t>Kladení zámkové dlažby komunikací pro pěší ručně tl 60 mm skupiny A pl přes 100 m2</t>
  </si>
  <si>
    <t>1685434813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</si>
  <si>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</si>
  <si>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"dlažba celkem"101</t>
  </si>
  <si>
    <t>17</t>
  </si>
  <si>
    <t>M</t>
  </si>
  <si>
    <t>59245018</t>
  </si>
  <si>
    <t>dlažba tvar obdélník betonová 200x100x60mm přírodní</t>
  </si>
  <si>
    <t>1160941397</t>
  </si>
  <si>
    <t>"dlažba celkem-slepecká"101-dl_slepecka</t>
  </si>
  <si>
    <t>18</t>
  </si>
  <si>
    <t>59245006</t>
  </si>
  <si>
    <t>dlažba tvar obdélník betonová pro nevidomé 200x100x60mm barevná</t>
  </si>
  <si>
    <t>-892133524</t>
  </si>
  <si>
    <t>19</t>
  </si>
  <si>
    <t>596211210</t>
  </si>
  <si>
    <t>Kladení zámkové dlažby komunikací pro pěší ručně tl 80 mm skupiny A pl do 50 m2</t>
  </si>
  <si>
    <t>-231633069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</si>
  <si>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</si>
  <si>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https://podminky.urs.cz/item/CS_URS_2022_01/596211210</t>
  </si>
  <si>
    <t>"pro vjezd"8</t>
  </si>
  <si>
    <t>20</t>
  </si>
  <si>
    <t>59245005</t>
  </si>
  <si>
    <t>dlažba tvar obdélník betonová 200x100x80mm barevná</t>
  </si>
  <si>
    <t>945804406</t>
  </si>
  <si>
    <t>"vjezd slepecká"2,2</t>
  </si>
  <si>
    <t>2,2*1,03 'Přepočtené koeficientem množství</t>
  </si>
  <si>
    <t>56288853</t>
  </si>
  <si>
    <t>práh zpomalovací do 30 km/hod v 30mm koncový 215x430mm barvený</t>
  </si>
  <si>
    <t>kus</t>
  </si>
  <si>
    <t>556880027</t>
  </si>
  <si>
    <t>22</t>
  </si>
  <si>
    <t>56288851</t>
  </si>
  <si>
    <t>práh zpomalovací do 30km/hod v 30mm průběžný 500x430mm barvený</t>
  </si>
  <si>
    <t>-187627914</t>
  </si>
  <si>
    <t>23</t>
  </si>
  <si>
    <t>56288850</t>
  </si>
  <si>
    <t>práh zpomalovací do 30km/hod v 30mm průběžný 500x430mm</t>
  </si>
  <si>
    <t>1571256978</t>
  </si>
  <si>
    <t>24</t>
  </si>
  <si>
    <t>59245020</t>
  </si>
  <si>
    <t>dlažba tvar obdélník betonová 200x100x80mm přírodní</t>
  </si>
  <si>
    <t>222446361</t>
  </si>
  <si>
    <t>"vjezd"6</t>
  </si>
  <si>
    <t>6*1,03 'Přepočtené koeficientem množství</t>
  </si>
  <si>
    <t>Trubní vedení</t>
  </si>
  <si>
    <t>25</t>
  </si>
  <si>
    <t>895941111</t>
  </si>
  <si>
    <t>Zřízení vpusti kanalizační uliční z betonových dílců typ UV-50 normální</t>
  </si>
  <si>
    <t>1900042868</t>
  </si>
  <si>
    <t xml:space="preserve">Zřízení vpusti kanalizační  uliční z betonových dílců typ UV-50 normální</t>
  </si>
  <si>
    <t xml:space="preserve">Poznámka k souboru cen:_x000d_
1. V cenách jsou započteny i náklady na zřízení lože ze štěrkopísku. 2. V cenách nejsou započteny náklady na: a) dodání betonových dílců; betonové dílce se oceňují ve specifikaci, b) dodání kameninových dílců; kameninové dílce se oceňují ve specifikaci, c) litinové mříže; osazení mříží se oceňuje cenami souboru cen 899 20- . 1 Osazení mříží litinových včetně rámů a košů na bahno části A 01 tohoto katalogu; dodání mříží se oceňuje ve specifikaci, d) podkladní prstence; tyto se oceňují cenami souboru cen 452 38-6 . Podkladní a a vyrovnávací prstence části A 01 tohoto katalogu. </t>
  </si>
  <si>
    <t>"instalace nové uliční vpusťě místo původni"1</t>
  </si>
  <si>
    <t>26</t>
  </si>
  <si>
    <t>28661680</t>
  </si>
  <si>
    <t>vpusť uliční se sifonem 425/150mm (vč. dna,skruže)</t>
  </si>
  <si>
    <t>-21440934</t>
  </si>
  <si>
    <t>vpusť silniční se sifonem 425/150mm (vč. dna)</t>
  </si>
  <si>
    <t>27</t>
  </si>
  <si>
    <t>59223850</t>
  </si>
  <si>
    <t>dno pro uliční vpusť s výtokovým otvorem betonové 450x330x50mm</t>
  </si>
  <si>
    <t>879361884</t>
  </si>
  <si>
    <t>"instalace nové uliční vpusťě místo původni - dno zvolit takové, aby se dala napojit na stávající připojku"1</t>
  </si>
  <si>
    <t>28</t>
  </si>
  <si>
    <t>59223864</t>
  </si>
  <si>
    <t>prstenec pro uliční vpusť vyrovnávací betonový 390x60x130mm</t>
  </si>
  <si>
    <t>-495627931</t>
  </si>
  <si>
    <t>29</t>
  </si>
  <si>
    <t>59223866</t>
  </si>
  <si>
    <t>skruž pro uliční vpusť přechodová betonová 450-270x295x50m</t>
  </si>
  <si>
    <t>-506454550</t>
  </si>
  <si>
    <t>30</t>
  </si>
  <si>
    <t>59223858</t>
  </si>
  <si>
    <t>skruž pro uliční vpusť horní betonová 450x570x50mm</t>
  </si>
  <si>
    <t>-1382384970</t>
  </si>
  <si>
    <t>31</t>
  </si>
  <si>
    <t>59223862</t>
  </si>
  <si>
    <t>skruž pro uliční vpusť středová betonová 450x295x50mm</t>
  </si>
  <si>
    <t>1272232621</t>
  </si>
  <si>
    <t>32</t>
  </si>
  <si>
    <t>28661789</t>
  </si>
  <si>
    <t>koš kalový ocelový pro silniční vpusť 425mm vč. madla</t>
  </si>
  <si>
    <t>-1813336333</t>
  </si>
  <si>
    <t>33</t>
  </si>
  <si>
    <t>R895941112</t>
  </si>
  <si>
    <t xml:space="preserve">Odstranění stávající uliční vpusti včetně bet. dílcu s přemístěním </t>
  </si>
  <si>
    <t>1025624448</t>
  </si>
  <si>
    <t>"odstranění stávající vpustě"1</t>
  </si>
  <si>
    <t>Ostatní konstrukce a práce-bourání</t>
  </si>
  <si>
    <t>34</t>
  </si>
  <si>
    <t>911111111</t>
  </si>
  <si>
    <t>Montáž zábradlí ocelového zabetonovaného</t>
  </si>
  <si>
    <t>-1983340388</t>
  </si>
  <si>
    <t xml:space="preserve">Montáž zábradlí ocelového  zabetonovaného</t>
  </si>
  <si>
    <t>https://podminky.urs.cz/item/CS_URS_2022_01/911111111</t>
  </si>
  <si>
    <t>"montáž silničního zábradlí dle TP186"27,5</t>
  </si>
  <si>
    <t>35</t>
  </si>
  <si>
    <t>RMAT0001</t>
  </si>
  <si>
    <t>zábradlí ocelové</t>
  </si>
  <si>
    <t>60309505</t>
  </si>
  <si>
    <t>36</t>
  </si>
  <si>
    <t>914111111</t>
  </si>
  <si>
    <t>Montáž svislé dopravní značky do velikosti 1 m2 objímkami na sloupek nebo konzolu</t>
  </si>
  <si>
    <t>1301170354</t>
  </si>
  <si>
    <t xml:space="preserve">Montáž svislé dopravní značky základní  velikosti do 1 m2 objímkami na sloupky nebo konzoly</t>
  </si>
  <si>
    <t>https://podminky.urs.cz/item/CS_URS_2022_01/914111111</t>
  </si>
  <si>
    <t>37</t>
  </si>
  <si>
    <t>40445619</t>
  </si>
  <si>
    <t>zákazové, příkazové dopravní značky B1-B34, C1-15 500mm</t>
  </si>
  <si>
    <t>-561889665</t>
  </si>
  <si>
    <t>"B20a - pozice u přechodu viz. P8; druhou stávající přesunout ze sloupu VO"1</t>
  </si>
  <si>
    <t>"B24b"1</t>
  </si>
  <si>
    <t>38</t>
  </si>
  <si>
    <t>40445617</t>
  </si>
  <si>
    <t>značky upravující přednost P7 500mm</t>
  </si>
  <si>
    <t>-1320700804</t>
  </si>
  <si>
    <t>"P7-umístit nejlépe před budovu,aby nezasahovala do cesty; alternativně na budovu + konzole - bude stanoveno investorem"1</t>
  </si>
  <si>
    <t>39</t>
  </si>
  <si>
    <t>40445611</t>
  </si>
  <si>
    <t>značky upravující přednost P2, P3, P8 500mm</t>
  </si>
  <si>
    <t>1942601957</t>
  </si>
  <si>
    <t>"P8"1</t>
  </si>
  <si>
    <t>40</t>
  </si>
  <si>
    <t>40445600</t>
  </si>
  <si>
    <t>výstražné dopravní značky A1-A30, A33 700mm</t>
  </si>
  <si>
    <t>1761260254</t>
  </si>
  <si>
    <t>"A6b+E3a"1</t>
  </si>
  <si>
    <t>41</t>
  </si>
  <si>
    <t>914431112</t>
  </si>
  <si>
    <t>Montáž dopravního zrcadla o velikosti do 1 m2 na sloupek nebo konzolu</t>
  </si>
  <si>
    <t>-1679935966</t>
  </si>
  <si>
    <t xml:space="preserve">Montáž dopravního zrcadla  na sloupky nebo konzoly velikosti do 1 m2</t>
  </si>
  <si>
    <t>https://podminky.urs.cz/item/CS_URS_2022_01/914431112</t>
  </si>
  <si>
    <t>42</t>
  </si>
  <si>
    <t>40445201</t>
  </si>
  <si>
    <t>zrcadlo dopravní kruhové D 800mm</t>
  </si>
  <si>
    <t>-83563430</t>
  </si>
  <si>
    <t>43</t>
  </si>
  <si>
    <t>914511112</t>
  </si>
  <si>
    <t>Montáž sloupku dopravních značek délky do 3,5 m s betonovým základem a patkou</t>
  </si>
  <si>
    <t>1353081257</t>
  </si>
  <si>
    <t xml:space="preserve">Montáž sloupku dopravních značek  délky do 3,5 m do hliníkové patky</t>
  </si>
  <si>
    <t>https://podminky.urs.cz/item/CS_URS_2022_01/914511112</t>
  </si>
  <si>
    <t>"celkem 4 nové sloupky"4</t>
  </si>
  <si>
    <t>44</t>
  </si>
  <si>
    <t>40445225</t>
  </si>
  <si>
    <t>sloupek pro dopravní značku Zn D 60mm v 3,5m</t>
  </si>
  <si>
    <t>-534987926</t>
  </si>
  <si>
    <t>45</t>
  </si>
  <si>
    <t>40445240</t>
  </si>
  <si>
    <t>patka pro sloupek Al D 60mm</t>
  </si>
  <si>
    <t>-1325526458</t>
  </si>
  <si>
    <t>46</t>
  </si>
  <si>
    <t>915131111</t>
  </si>
  <si>
    <t>Vodorovné dopravní značení přechody pro chodce, šipky, symboly základní bílá barva</t>
  </si>
  <si>
    <t>2067806798</t>
  </si>
  <si>
    <t xml:space="preserve">Vodorovné dopravní značení stříkané barvou  přechody pro chodce, šipky, symboly bílé základní</t>
  </si>
  <si>
    <t>https://podminky.urs.cz/item/CS_URS_2022_01/915131111</t>
  </si>
  <si>
    <t>"značení V13a"26</t>
  </si>
  <si>
    <t>47</t>
  </si>
  <si>
    <t>916131213</t>
  </si>
  <si>
    <t>Osazení silničního obrubníku betonového stojatého s boční opěrou do lože z betonu prostého, včetně řezání</t>
  </si>
  <si>
    <t>1237292528</t>
  </si>
  <si>
    <t>Osazení silničního obrubníku betonového se zřízením lože, s vyplněním a zatřením spár cementovou maltou stojatého s boční opěrou z betonu prostého tř. C 12/15, do lože z betonu prostého téže značky</t>
  </si>
  <si>
    <t>59</t>
  </si>
  <si>
    <t>48</t>
  </si>
  <si>
    <t>592174920</t>
  </si>
  <si>
    <t>obrubník betonový silniční</t>
  </si>
  <si>
    <t>-2119738981</t>
  </si>
  <si>
    <t xml:space="preserve">obrubníky betonové a železobetonové obrubníky ABO  1-15        100 x 15 x 30</t>
  </si>
  <si>
    <t>49</t>
  </si>
  <si>
    <t>916132112</t>
  </si>
  <si>
    <t>Osazení obruby z betonové přídlažby bez boční opěry do lože z betonu prostého</t>
  </si>
  <si>
    <t>-518883247</t>
  </si>
  <si>
    <t>Osazení silniční obruby z betonové přídlažby (krajníků) s ložem tl. přes 50 do 100 mm, s vyplněním a zatřením spár cementovou maltou šířky do 250 mm bez boční opěry, do lože z betonu prostého</t>
  </si>
  <si>
    <t>https://podminky.urs.cz/item/CS_URS_2022_01/916132112</t>
  </si>
  <si>
    <t>50</t>
  </si>
  <si>
    <t>59218001</t>
  </si>
  <si>
    <t>krajník betonový silniční 500x250x80mm</t>
  </si>
  <si>
    <t>1407820535</t>
  </si>
  <si>
    <t>59*1,02 'Přepočtené koeficientem množství</t>
  </si>
  <si>
    <t>51</t>
  </si>
  <si>
    <t>916781111</t>
  </si>
  <si>
    <t>Zpomalovací plastový práh pro přejezdovou rychlost 30 km/h</t>
  </si>
  <si>
    <t>977458413</t>
  </si>
  <si>
    <t xml:space="preserve">Zpomalovací práh  plastový pro přejezdovou rychlost 30 km/h</t>
  </si>
  <si>
    <t>https://podminky.urs.cz/item/CS_URS_2022_01/916781111</t>
  </si>
  <si>
    <t>"zpomalovací práh"5</t>
  </si>
  <si>
    <t>919731122</t>
  </si>
  <si>
    <t>Zarovnání styčné plochy podkladu nebo krytu živičného tl do 100 mm</t>
  </si>
  <si>
    <t>1943305632</t>
  </si>
  <si>
    <t>Zarovnání styčné plochy podkladu nebo krytu podél vybourané části komunikace nebo zpevněné plochy živičné tl. přes 50 do 100 mm</t>
  </si>
  <si>
    <t>řezání*1</t>
  </si>
  <si>
    <t>53</t>
  </si>
  <si>
    <t>919735112</t>
  </si>
  <si>
    <t>Řezání stávajícího živičného krytu hl do 100 mm</t>
  </si>
  <si>
    <t>1648200932</t>
  </si>
  <si>
    <t>Řezání stávajícího živičného krytu nebo podkladu hloubky přes 50 do 100 mm</t>
  </si>
  <si>
    <t>"pro odstranění pásu stáv. komunikace pro osazeni obrub"60</t>
  </si>
  <si>
    <t>54</t>
  </si>
  <si>
    <t>935111111</t>
  </si>
  <si>
    <t>Osazení dělené chráničky,včetně označní konců markery</t>
  </si>
  <si>
    <t>-249623165</t>
  </si>
  <si>
    <t>Osazení dělené chráničky</t>
  </si>
  <si>
    <t>"chránička CETIN pod chodník"3</t>
  </si>
  <si>
    <t>55</t>
  </si>
  <si>
    <t>723000001</t>
  </si>
  <si>
    <t>Trubka dělená 110/5,3/3</t>
  </si>
  <si>
    <t>-564698286</t>
  </si>
  <si>
    <t>723000002</t>
  </si>
  <si>
    <t>marker pro kabel CETIN</t>
  </si>
  <si>
    <t>235099919</t>
  </si>
  <si>
    <t>marker pro kabel Telefónica O2</t>
  </si>
  <si>
    <t>997</t>
  </si>
  <si>
    <t>Přesun sutě</t>
  </si>
  <si>
    <t>57</t>
  </si>
  <si>
    <t>997221551</t>
  </si>
  <si>
    <t>Vodorovná doprava suti ze sypkých materiálů do 1 km</t>
  </si>
  <si>
    <t>t</t>
  </si>
  <si>
    <t>-580541764</t>
  </si>
  <si>
    <t xml:space="preserve">Vodorovná doprava suti  bez naložení, ale se složením a s hrubým urovnáním ze sypkých materiálů, na vzdálenost do 1 km</t>
  </si>
  <si>
    <t>bourani_asfalt*0,098</t>
  </si>
  <si>
    <t>bourani_podklad*0,240</t>
  </si>
  <si>
    <t>58</t>
  </si>
  <si>
    <t>997221559</t>
  </si>
  <si>
    <t>Příplatek ZKD 1 km u vodorovné dopravy suti ze sypkých materiálů</t>
  </si>
  <si>
    <t>-334378134</t>
  </si>
  <si>
    <t xml:space="preserve">Vodorovná doprava suti  bez naložení, ale se složením a s hrubým urovnáním Příplatek k ceně za každý další i započatý 1 km přes 1 km</t>
  </si>
  <si>
    <t>"na recyklační skládku do vzdálenosti 20km"</t>
  </si>
  <si>
    <t>suť_syp*20</t>
  </si>
  <si>
    <t>56288864</t>
  </si>
  <si>
    <t>výztuha ocelová D 10mm pro zpomalovací práh 30km/h</t>
  </si>
  <si>
    <t>-523222930</t>
  </si>
  <si>
    <t>56288867</t>
  </si>
  <si>
    <t>šrouby do zpomalovacích prahů-sada (šroub 10x140mm, podložka D 13mm, hmoždinka 14x140mm)</t>
  </si>
  <si>
    <t>sada</t>
  </si>
  <si>
    <t>-2105240219</t>
  </si>
  <si>
    <t>61</t>
  </si>
  <si>
    <t>997221561</t>
  </si>
  <si>
    <t>Vodorovná doprava suti z kusových materiálů do 1 km</t>
  </si>
  <si>
    <t>-1719849057</t>
  </si>
  <si>
    <t xml:space="preserve">Vodorovná doprava suti  bez naložení, ale se složením a s hrubým urovnáním z kusových materiálů, na vzdálenost do 1 km</t>
  </si>
  <si>
    <t>(bour_obr_sil+bourání_dlažba+bourání_přídlažba)*0,205</t>
  </si>
  <si>
    <t>62</t>
  </si>
  <si>
    <t>997221569</t>
  </si>
  <si>
    <t>Příplatek ZKD 1 km u vodorovné dopravy suti z kusových materiálů</t>
  </si>
  <si>
    <t>-596064650</t>
  </si>
  <si>
    <t>suť_kus*20</t>
  </si>
  <si>
    <t>63</t>
  </si>
  <si>
    <t>997221873</t>
  </si>
  <si>
    <t>Poplatek za uložení stavebního odpadu na recyklační skládce (skládkovné) zeminy a kamení zatříděného do Katalogu odpadů pod kódem 17 05 04</t>
  </si>
  <si>
    <t>-918689770</t>
  </si>
  <si>
    <t>https://podminky.urs.cz/item/CS_URS_2022_01/997221873</t>
  </si>
  <si>
    <t>nevh_zemina*1,8"t/m3"</t>
  </si>
  <si>
    <t>64</t>
  </si>
  <si>
    <t>997221875</t>
  </si>
  <si>
    <t>Poplatek za uložení stavebního odpadu na recyklační skládce (skládkovné) asfaltového bez obsahu dehtu zatříděného do Katalogu odpadů pod kódem 17 03 02</t>
  </si>
  <si>
    <t>1859632031</t>
  </si>
  <si>
    <t>https://podminky.urs.cz/item/CS_URS_2022_01/997221875</t>
  </si>
  <si>
    <t>65</t>
  </si>
  <si>
    <t>998223011</t>
  </si>
  <si>
    <t>Přesun hmot pro pozemní komunikace s krytem dlážděným</t>
  </si>
  <si>
    <t>903237268</t>
  </si>
  <si>
    <t>Přesun hmot pro pozemní komunikace s krytem dlážděným dopravní vzdálenost do 200 m jakékoliv délky objektu</t>
  </si>
  <si>
    <t>VRN</t>
  </si>
  <si>
    <t>Vedlejší rozpočtové náklady</t>
  </si>
  <si>
    <t>66</t>
  </si>
  <si>
    <t>Zřízení a provoz staveniště</t>
  </si>
  <si>
    <t>1024</t>
  </si>
  <si>
    <t>1080604115</t>
  </si>
  <si>
    <t>včetně zajištění dočasného přesunu zastávky</t>
  </si>
  <si>
    <t>67</t>
  </si>
  <si>
    <t>Odstranění staveniště</t>
  </si>
  <si>
    <t>-902384647</t>
  </si>
  <si>
    <t>68</t>
  </si>
  <si>
    <t>Zkoušky únosnosti pláně</t>
  </si>
  <si>
    <t>38973618</t>
  </si>
  <si>
    <t>69</t>
  </si>
  <si>
    <t xml:space="preserve">Zaměření skutečného provedení  stavby </t>
  </si>
  <si>
    <t>-1231090164</t>
  </si>
  <si>
    <t>70</t>
  </si>
  <si>
    <t>Dokumentace skutečného provedení stavby</t>
  </si>
  <si>
    <t>1382755012</t>
  </si>
  <si>
    <t>71</t>
  </si>
  <si>
    <t>Vytyčení stavby a inženýrských sítí, kontrolní měření</t>
  </si>
  <si>
    <t>-259673839</t>
  </si>
  <si>
    <t>SEZNAM FIGUR</t>
  </si>
  <si>
    <t>Výměra</t>
  </si>
  <si>
    <t xml:space="preserve"> 13772</t>
  </si>
  <si>
    <t>bour_obr_chod</t>
  </si>
  <si>
    <t>59+84,5+5,5+8,5+76-18</t>
  </si>
  <si>
    <t>Použití figury:</t>
  </si>
  <si>
    <t>"dlažba slepecká"1,8</t>
  </si>
  <si>
    <t>humusování</t>
  </si>
  <si>
    <t>59+84,5+5,5+8,5+76+54,5+10</t>
  </si>
  <si>
    <t>odhumusovani</t>
  </si>
  <si>
    <t>"odhumusování"0,15*20</t>
  </si>
  <si>
    <t>ohumusování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</si>
</sst>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40" fillId="3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32" TargetMode="External" /><Relationship Id="rId2" Type="http://schemas.openxmlformats.org/officeDocument/2006/relationships/hyperlink" Target="https://podminky.urs.cz/item/CS_URS_2022_01/113106192" TargetMode="External" /><Relationship Id="rId3" Type="http://schemas.openxmlformats.org/officeDocument/2006/relationships/hyperlink" Target="https://podminky.urs.cz/item/CS_URS_2021_02/113107212" TargetMode="External" /><Relationship Id="rId4" Type="http://schemas.openxmlformats.org/officeDocument/2006/relationships/hyperlink" Target="https://podminky.urs.cz/item/CS_URS_2022_01/113107241" TargetMode="External" /><Relationship Id="rId5" Type="http://schemas.openxmlformats.org/officeDocument/2006/relationships/hyperlink" Target="https://podminky.urs.cz/item/CS_URS_2022_01/113201112" TargetMode="External" /><Relationship Id="rId6" Type="http://schemas.openxmlformats.org/officeDocument/2006/relationships/hyperlink" Target="https://podminky.urs.cz/item/CS_URS_2021_02/122251104" TargetMode="External" /><Relationship Id="rId7" Type="http://schemas.openxmlformats.org/officeDocument/2006/relationships/hyperlink" Target="https://podminky.urs.cz/item/CS_URS_2021_02/122351104" TargetMode="External" /><Relationship Id="rId8" Type="http://schemas.openxmlformats.org/officeDocument/2006/relationships/hyperlink" Target="https://podminky.urs.cz/item/CS_URS_2022_01/596211210" TargetMode="External" /><Relationship Id="rId9" Type="http://schemas.openxmlformats.org/officeDocument/2006/relationships/hyperlink" Target="https://podminky.urs.cz/item/CS_URS_2022_01/911111111" TargetMode="External" /><Relationship Id="rId10" Type="http://schemas.openxmlformats.org/officeDocument/2006/relationships/hyperlink" Target="https://podminky.urs.cz/item/CS_URS_2022_01/914111111" TargetMode="External" /><Relationship Id="rId11" Type="http://schemas.openxmlformats.org/officeDocument/2006/relationships/hyperlink" Target="https://podminky.urs.cz/item/CS_URS_2022_01/914431112" TargetMode="External" /><Relationship Id="rId12" Type="http://schemas.openxmlformats.org/officeDocument/2006/relationships/hyperlink" Target="https://podminky.urs.cz/item/CS_URS_2022_01/914511112" TargetMode="External" /><Relationship Id="rId13" Type="http://schemas.openxmlformats.org/officeDocument/2006/relationships/hyperlink" Target="https://podminky.urs.cz/item/CS_URS_2022_01/915131111" TargetMode="External" /><Relationship Id="rId14" Type="http://schemas.openxmlformats.org/officeDocument/2006/relationships/hyperlink" Target="https://podminky.urs.cz/item/CS_URS_2022_01/916132112" TargetMode="External" /><Relationship Id="rId15" Type="http://schemas.openxmlformats.org/officeDocument/2006/relationships/hyperlink" Target="https://podminky.urs.cz/item/CS_URS_2022_01/916781111" TargetMode="External" /><Relationship Id="rId16" Type="http://schemas.openxmlformats.org/officeDocument/2006/relationships/hyperlink" Target="https://podminky.urs.cz/item/CS_URS_2022_01/997221873" TargetMode="External" /><Relationship Id="rId17" Type="http://schemas.openxmlformats.org/officeDocument/2006/relationships/hyperlink" Target="https://podminky.urs.cz/item/CS_URS_2022_01/997221875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26</v>
      </c>
      <c r="AK17" s="31" t="s">
        <v>27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25</v>
      </c>
      <c r="AN19" s="26" t="s">
        <v>33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13772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Chodník ul. Nemocniční, Město Albrechtice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Město Albrechtice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12. 4. 2022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>Lesprojekt Krnov s.r.o.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14</v>
      </c>
      <c r="E95" s="106"/>
      <c r="F95" s="106"/>
      <c r="G95" s="106"/>
      <c r="H95" s="106"/>
      <c r="I95" s="107"/>
      <c r="J95" s="106" t="s">
        <v>81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'13772 - Chodník ul. Nemoc...'!J30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82</v>
      </c>
      <c r="AR95" s="104"/>
      <c r="AS95" s="110">
        <v>0</v>
      </c>
      <c r="AT95" s="111">
        <f>ROUND(SUM(AV95:AW95),2)</f>
        <v>0</v>
      </c>
      <c r="AU95" s="112">
        <f>'13772 - Chodník ul. Nemoc...'!P123</f>
        <v>0</v>
      </c>
      <c r="AV95" s="111">
        <f>'13772 - Chodník ul. Nemoc...'!J33</f>
        <v>0</v>
      </c>
      <c r="AW95" s="111">
        <f>'13772 - Chodník ul. Nemoc...'!J34</f>
        <v>0</v>
      </c>
      <c r="AX95" s="111">
        <f>'13772 - Chodník ul. Nemoc...'!J35</f>
        <v>0</v>
      </c>
      <c r="AY95" s="111">
        <f>'13772 - Chodník ul. Nemoc...'!J36</f>
        <v>0</v>
      </c>
      <c r="AZ95" s="111">
        <f>'13772 - Chodník ul. Nemoc...'!F33</f>
        <v>0</v>
      </c>
      <c r="BA95" s="111">
        <f>'13772 - Chodník ul. Nemoc...'!F34</f>
        <v>0</v>
      </c>
      <c r="BB95" s="111">
        <f>'13772 - Chodník ul. Nemoc...'!F35</f>
        <v>0</v>
      </c>
      <c r="BC95" s="111">
        <f>'13772 - Chodník ul. Nemoc...'!F36</f>
        <v>0</v>
      </c>
      <c r="BD95" s="113">
        <f>'13772 - Chodník ul. Nemoc...'!F37</f>
        <v>0</v>
      </c>
      <c r="BE95" s="7"/>
      <c r="BT95" s="114" t="s">
        <v>83</v>
      </c>
      <c r="BV95" s="114" t="s">
        <v>78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3772 - Chodník ul. Nem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15" t="s">
        <v>86</v>
      </c>
      <c r="BA2" s="115" t="s">
        <v>1</v>
      </c>
      <c r="BB2" s="115" t="s">
        <v>1</v>
      </c>
      <c r="BC2" s="115" t="s">
        <v>87</v>
      </c>
      <c r="BD2" s="115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115" t="s">
        <v>88</v>
      </c>
      <c r="BA3" s="115" t="s">
        <v>1</v>
      </c>
      <c r="BB3" s="115" t="s">
        <v>1</v>
      </c>
      <c r="BC3" s="115" t="s">
        <v>87</v>
      </c>
      <c r="BD3" s="115" t="s">
        <v>85</v>
      </c>
    </row>
    <row r="4" s="1" customFormat="1" ht="24.96" customHeight="1">
      <c r="B4" s="21"/>
      <c r="D4" s="22" t="s">
        <v>89</v>
      </c>
      <c r="L4" s="21"/>
      <c r="M4" s="116" t="s">
        <v>10</v>
      </c>
      <c r="AT4" s="18" t="s">
        <v>3</v>
      </c>
      <c r="AZ4" s="115" t="s">
        <v>90</v>
      </c>
      <c r="BA4" s="115" t="s">
        <v>1</v>
      </c>
      <c r="BB4" s="115" t="s">
        <v>1</v>
      </c>
      <c r="BC4" s="115" t="s">
        <v>91</v>
      </c>
      <c r="BD4" s="115" t="s">
        <v>85</v>
      </c>
    </row>
    <row r="5" s="1" customFormat="1" ht="6.96" customHeight="1">
      <c r="B5" s="21"/>
      <c r="L5" s="21"/>
      <c r="AZ5" s="115" t="s">
        <v>92</v>
      </c>
      <c r="BA5" s="115" t="s">
        <v>1</v>
      </c>
      <c r="BB5" s="115" t="s">
        <v>1</v>
      </c>
      <c r="BC5" s="115" t="s">
        <v>93</v>
      </c>
      <c r="BD5" s="115" t="s">
        <v>85</v>
      </c>
    </row>
    <row r="6" s="1" customFormat="1" ht="12" customHeight="1">
      <c r="B6" s="21"/>
      <c r="D6" s="31" t="s">
        <v>16</v>
      </c>
      <c r="L6" s="21"/>
      <c r="AZ6" s="115" t="s">
        <v>94</v>
      </c>
      <c r="BA6" s="115" t="s">
        <v>1</v>
      </c>
      <c r="BB6" s="115" t="s">
        <v>1</v>
      </c>
      <c r="BC6" s="115" t="s">
        <v>95</v>
      </c>
      <c r="BD6" s="115" t="s">
        <v>85</v>
      </c>
    </row>
    <row r="7" s="1" customFormat="1" ht="16.5" customHeight="1">
      <c r="B7" s="21"/>
      <c r="E7" s="117" t="str">
        <f>'Rekapitulace stavby'!K6</f>
        <v>Chodník ul. Nemocniční, Město Albrechtice</v>
      </c>
      <c r="F7" s="31"/>
      <c r="G7" s="31"/>
      <c r="H7" s="31"/>
      <c r="L7" s="21"/>
      <c r="AZ7" s="115" t="s">
        <v>96</v>
      </c>
      <c r="BA7" s="115" t="s">
        <v>1</v>
      </c>
      <c r="BB7" s="115" t="s">
        <v>1</v>
      </c>
      <c r="BC7" s="115" t="s">
        <v>97</v>
      </c>
      <c r="BD7" s="115" t="s">
        <v>85</v>
      </c>
    </row>
    <row r="8" s="2" customFormat="1" ht="12" customHeight="1">
      <c r="A8" s="37"/>
      <c r="B8" s="38"/>
      <c r="C8" s="37"/>
      <c r="D8" s="31" t="s">
        <v>98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5" t="s">
        <v>99</v>
      </c>
      <c r="BA8" s="115" t="s">
        <v>1</v>
      </c>
      <c r="BB8" s="115" t="s">
        <v>1</v>
      </c>
      <c r="BC8" s="115" t="s">
        <v>100</v>
      </c>
      <c r="BD8" s="115" t="s">
        <v>85</v>
      </c>
    </row>
    <row r="9" s="2" customFormat="1" ht="16.5" customHeight="1">
      <c r="A9" s="37"/>
      <c r="B9" s="38"/>
      <c r="C9" s="37"/>
      <c r="D9" s="37"/>
      <c r="E9" s="66" t="s">
        <v>101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15" t="s">
        <v>102</v>
      </c>
      <c r="BA9" s="115" t="s">
        <v>1</v>
      </c>
      <c r="BB9" s="115" t="s">
        <v>1</v>
      </c>
      <c r="BC9" s="115" t="s">
        <v>103</v>
      </c>
      <c r="BD9" s="115" t="s">
        <v>85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15" t="s">
        <v>104</v>
      </c>
      <c r="BA10" s="115" t="s">
        <v>1</v>
      </c>
      <c r="BB10" s="115" t="s">
        <v>1</v>
      </c>
      <c r="BC10" s="115" t="s">
        <v>105</v>
      </c>
      <c r="BD10" s="115" t="s">
        <v>85</v>
      </c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15" t="s">
        <v>106</v>
      </c>
      <c r="BA11" s="115" t="s">
        <v>1</v>
      </c>
      <c r="BB11" s="115" t="s">
        <v>1</v>
      </c>
      <c r="BC11" s="115" t="s">
        <v>107</v>
      </c>
      <c r="BD11" s="115" t="s">
        <v>85</v>
      </c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12. 4. 2022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15" t="s">
        <v>108</v>
      </c>
      <c r="BA12" s="115" t="s">
        <v>1</v>
      </c>
      <c r="BB12" s="115" t="s">
        <v>1</v>
      </c>
      <c r="BC12" s="115" t="s">
        <v>109</v>
      </c>
      <c r="BD12" s="115" t="s">
        <v>85</v>
      </c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15" t="s">
        <v>110</v>
      </c>
      <c r="BA13" s="115" t="s">
        <v>1</v>
      </c>
      <c r="BB13" s="115" t="s">
        <v>1</v>
      </c>
      <c r="BC13" s="115" t="s">
        <v>111</v>
      </c>
      <c r="BD13" s="115" t="s">
        <v>85</v>
      </c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25</v>
      </c>
      <c r="J23" s="26" t="s">
        <v>33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8"/>
      <c r="B27" s="119"/>
      <c r="C27" s="118"/>
      <c r="D27" s="118"/>
      <c r="E27" s="35" t="s">
        <v>1</v>
      </c>
      <c r="F27" s="35"/>
      <c r="G27" s="35"/>
      <c r="H27" s="35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1" t="s">
        <v>36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2" t="s">
        <v>40</v>
      </c>
      <c r="E33" s="31" t="s">
        <v>41</v>
      </c>
      <c r="F33" s="123">
        <f>ROUND((SUM(BE123:BE365)),  2)</f>
        <v>0</v>
      </c>
      <c r="G33" s="37"/>
      <c r="H33" s="37"/>
      <c r="I33" s="124">
        <v>0.20999999999999999</v>
      </c>
      <c r="J33" s="123">
        <f>ROUND(((SUM(BE123:BE365))*I33),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3">
        <f>ROUND((SUM(BF123:BF365)),  2)</f>
        <v>0</v>
      </c>
      <c r="G34" s="37"/>
      <c r="H34" s="37"/>
      <c r="I34" s="124">
        <v>0.14999999999999999</v>
      </c>
      <c r="J34" s="123">
        <f>ROUND(((SUM(BF123:BF365))*I34),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3">
        <f>ROUND((SUM(BG123:BG365)),  2)</f>
        <v>0</v>
      </c>
      <c r="G35" s="37"/>
      <c r="H35" s="37"/>
      <c r="I35" s="124">
        <v>0.20999999999999999</v>
      </c>
      <c r="J35" s="12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3">
        <f>ROUND((SUM(BH123:BH365)),  2)</f>
        <v>0</v>
      </c>
      <c r="G36" s="37"/>
      <c r="H36" s="37"/>
      <c r="I36" s="124">
        <v>0.14999999999999999</v>
      </c>
      <c r="J36" s="12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3">
        <f>ROUND((SUM(BI123:BI365)),  2)</f>
        <v>0</v>
      </c>
      <c r="G37" s="37"/>
      <c r="H37" s="37"/>
      <c r="I37" s="124">
        <v>0</v>
      </c>
      <c r="J37" s="12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5"/>
      <c r="D39" s="126" t="s">
        <v>46</v>
      </c>
      <c r="E39" s="80"/>
      <c r="F39" s="80"/>
      <c r="G39" s="127" t="s">
        <v>47</v>
      </c>
      <c r="H39" s="128" t="s">
        <v>48</v>
      </c>
      <c r="I39" s="80"/>
      <c r="J39" s="129">
        <f>SUM(J30:J37)</f>
        <v>0</v>
      </c>
      <c r="K39" s="130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1" t="s">
        <v>52</v>
      </c>
      <c r="G61" s="57" t="s">
        <v>51</v>
      </c>
      <c r="H61" s="40"/>
      <c r="I61" s="40"/>
      <c r="J61" s="132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1" t="s">
        <v>52</v>
      </c>
      <c r="G76" s="57" t="s">
        <v>51</v>
      </c>
      <c r="H76" s="40"/>
      <c r="I76" s="40"/>
      <c r="J76" s="132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112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17" t="str">
        <f>E7</f>
        <v>Chodník ul. Nemocniční, Město Albrechtice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98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13772 - Chodník ul. Nemocniční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>Město Albrechtice</v>
      </c>
      <c r="G89" s="37"/>
      <c r="H89" s="37"/>
      <c r="I89" s="31" t="s">
        <v>22</v>
      </c>
      <c r="J89" s="68" t="str">
        <f>IF(J12="","",J12)</f>
        <v>12. 4. 2022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>Lesprojekt Krnov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3" t="s">
        <v>113</v>
      </c>
      <c r="D94" s="125"/>
      <c r="E94" s="125"/>
      <c r="F94" s="125"/>
      <c r="G94" s="125"/>
      <c r="H94" s="125"/>
      <c r="I94" s="125"/>
      <c r="J94" s="134" t="s">
        <v>114</v>
      </c>
      <c r="K94" s="12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5" t="s">
        <v>115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116</v>
      </c>
    </row>
    <row r="97" hidden="1" s="9" customFormat="1" ht="24.96" customHeight="1">
      <c r="A97" s="9"/>
      <c r="B97" s="136"/>
      <c r="C97" s="9"/>
      <c r="D97" s="137" t="s">
        <v>117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0"/>
      <c r="C98" s="10"/>
      <c r="D98" s="141" t="s">
        <v>118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0"/>
      <c r="C99" s="10"/>
      <c r="D99" s="141" t="s">
        <v>119</v>
      </c>
      <c r="E99" s="142"/>
      <c r="F99" s="142"/>
      <c r="G99" s="142"/>
      <c r="H99" s="142"/>
      <c r="I99" s="142"/>
      <c r="J99" s="143">
        <f>J173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0"/>
      <c r="C100" s="10"/>
      <c r="D100" s="141" t="s">
        <v>120</v>
      </c>
      <c r="E100" s="142"/>
      <c r="F100" s="142"/>
      <c r="G100" s="142"/>
      <c r="H100" s="142"/>
      <c r="I100" s="142"/>
      <c r="J100" s="143">
        <f>J219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0"/>
      <c r="C101" s="10"/>
      <c r="D101" s="141" t="s">
        <v>121</v>
      </c>
      <c r="E101" s="142"/>
      <c r="F101" s="142"/>
      <c r="G101" s="142"/>
      <c r="H101" s="142"/>
      <c r="I101" s="142"/>
      <c r="J101" s="143">
        <f>J248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0"/>
      <c r="C102" s="10"/>
      <c r="D102" s="141" t="s">
        <v>122</v>
      </c>
      <c r="E102" s="142"/>
      <c r="F102" s="142"/>
      <c r="G102" s="142"/>
      <c r="H102" s="142"/>
      <c r="I102" s="142"/>
      <c r="J102" s="143">
        <f>J322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6"/>
      <c r="C103" s="9"/>
      <c r="D103" s="137" t="s">
        <v>123</v>
      </c>
      <c r="E103" s="138"/>
      <c r="F103" s="138"/>
      <c r="G103" s="138"/>
      <c r="H103" s="138"/>
      <c r="I103" s="138"/>
      <c r="J103" s="139">
        <f>J356</f>
        <v>0</v>
      </c>
      <c r="K103" s="9"/>
      <c r="L103" s="13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124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17" t="str">
        <f>E7</f>
        <v>Chodník ul. Nemocniční, Město Albrechtice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98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13772 - Chodník ul. Nemocniční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Město Albrechtice</v>
      </c>
      <c r="G117" s="37"/>
      <c r="H117" s="37"/>
      <c r="I117" s="31" t="s">
        <v>22</v>
      </c>
      <c r="J117" s="68" t="str">
        <f>IF(J12="","",J12)</f>
        <v>12. 4. 2022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30</v>
      </c>
      <c r="J119" s="35" t="str">
        <f>E21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28</v>
      </c>
      <c r="D120" s="37"/>
      <c r="E120" s="37"/>
      <c r="F120" s="26" t="str">
        <f>IF(E18="","",E18)</f>
        <v>Vyplň údaj</v>
      </c>
      <c r="G120" s="37"/>
      <c r="H120" s="37"/>
      <c r="I120" s="31" t="s">
        <v>32</v>
      </c>
      <c r="J120" s="35" t="str">
        <f>E24</f>
        <v>Lesprojekt Krnov s.r.o.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4"/>
      <c r="B122" s="145"/>
      <c r="C122" s="146" t="s">
        <v>125</v>
      </c>
      <c r="D122" s="147" t="s">
        <v>61</v>
      </c>
      <c r="E122" s="147" t="s">
        <v>57</v>
      </c>
      <c r="F122" s="147" t="s">
        <v>58</v>
      </c>
      <c r="G122" s="147" t="s">
        <v>126</v>
      </c>
      <c r="H122" s="147" t="s">
        <v>127</v>
      </c>
      <c r="I122" s="147" t="s">
        <v>128</v>
      </c>
      <c r="J122" s="148" t="s">
        <v>114</v>
      </c>
      <c r="K122" s="149" t="s">
        <v>129</v>
      </c>
      <c r="L122" s="150"/>
      <c r="M122" s="85" t="s">
        <v>1</v>
      </c>
      <c r="N122" s="86" t="s">
        <v>40</v>
      </c>
      <c r="O122" s="86" t="s">
        <v>130</v>
      </c>
      <c r="P122" s="86" t="s">
        <v>131</v>
      </c>
      <c r="Q122" s="86" t="s">
        <v>132</v>
      </c>
      <c r="R122" s="86" t="s">
        <v>133</v>
      </c>
      <c r="S122" s="86" t="s">
        <v>134</v>
      </c>
      <c r="T122" s="87" t="s">
        <v>135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7"/>
      <c r="B123" s="38"/>
      <c r="C123" s="92" t="s">
        <v>136</v>
      </c>
      <c r="D123" s="37"/>
      <c r="E123" s="37"/>
      <c r="F123" s="37"/>
      <c r="G123" s="37"/>
      <c r="H123" s="37"/>
      <c r="I123" s="37"/>
      <c r="J123" s="151">
        <f>BK123</f>
        <v>0</v>
      </c>
      <c r="K123" s="37"/>
      <c r="L123" s="38"/>
      <c r="M123" s="88"/>
      <c r="N123" s="72"/>
      <c r="O123" s="89"/>
      <c r="P123" s="152">
        <f>P124+P356</f>
        <v>0</v>
      </c>
      <c r="Q123" s="89"/>
      <c r="R123" s="152">
        <f>R124+R356</f>
        <v>88.630559000000005</v>
      </c>
      <c r="S123" s="89"/>
      <c r="T123" s="153">
        <f>T124+T356</f>
        <v>48.588750000000005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75</v>
      </c>
      <c r="AU123" s="18" t="s">
        <v>116</v>
      </c>
      <c r="BK123" s="154">
        <f>BK124+BK356</f>
        <v>0</v>
      </c>
    </row>
    <row r="124" s="12" customFormat="1" ht="25.92" customHeight="1">
      <c r="A124" s="12"/>
      <c r="B124" s="155"/>
      <c r="C124" s="12"/>
      <c r="D124" s="156" t="s">
        <v>75</v>
      </c>
      <c r="E124" s="157" t="s">
        <v>137</v>
      </c>
      <c r="F124" s="157" t="s">
        <v>138</v>
      </c>
      <c r="G124" s="12"/>
      <c r="H124" s="12"/>
      <c r="I124" s="158"/>
      <c r="J124" s="159">
        <f>BK124</f>
        <v>0</v>
      </c>
      <c r="K124" s="12"/>
      <c r="L124" s="155"/>
      <c r="M124" s="160"/>
      <c r="N124" s="161"/>
      <c r="O124" s="161"/>
      <c r="P124" s="162">
        <f>P125+P173+P219+P248+P322</f>
        <v>0</v>
      </c>
      <c r="Q124" s="161"/>
      <c r="R124" s="162">
        <f>R125+R173+R219+R248+R322</f>
        <v>88.630559000000005</v>
      </c>
      <c r="S124" s="161"/>
      <c r="T124" s="163">
        <f>T125+T173+T219+T248+T322</f>
        <v>48.588750000000005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83</v>
      </c>
      <c r="AT124" s="164" t="s">
        <v>75</v>
      </c>
      <c r="AU124" s="164" t="s">
        <v>76</v>
      </c>
      <c r="AY124" s="156" t="s">
        <v>139</v>
      </c>
      <c r="BK124" s="165">
        <f>BK125+BK173+BK219+BK248+BK322</f>
        <v>0</v>
      </c>
    </row>
    <row r="125" s="12" customFormat="1" ht="22.8" customHeight="1">
      <c r="A125" s="12"/>
      <c r="B125" s="155"/>
      <c r="C125" s="12"/>
      <c r="D125" s="156" t="s">
        <v>75</v>
      </c>
      <c r="E125" s="166" t="s">
        <v>83</v>
      </c>
      <c r="F125" s="166" t="s">
        <v>140</v>
      </c>
      <c r="G125" s="12"/>
      <c r="H125" s="12"/>
      <c r="I125" s="158"/>
      <c r="J125" s="167">
        <f>BK125</f>
        <v>0</v>
      </c>
      <c r="K125" s="12"/>
      <c r="L125" s="155"/>
      <c r="M125" s="160"/>
      <c r="N125" s="161"/>
      <c r="O125" s="161"/>
      <c r="P125" s="162">
        <f>SUM(P126:P172)</f>
        <v>0</v>
      </c>
      <c r="Q125" s="161"/>
      <c r="R125" s="162">
        <f>SUM(R126:R172)</f>
        <v>0</v>
      </c>
      <c r="S125" s="161"/>
      <c r="T125" s="163">
        <f>SUM(T126:T172)</f>
        <v>48.588750000000005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83</v>
      </c>
      <c r="AT125" s="164" t="s">
        <v>75</v>
      </c>
      <c r="AU125" s="164" t="s">
        <v>83</v>
      </c>
      <c r="AY125" s="156" t="s">
        <v>139</v>
      </c>
      <c r="BK125" s="165">
        <f>SUM(BK126:BK172)</f>
        <v>0</v>
      </c>
    </row>
    <row r="126" s="2" customFormat="1" ht="33" customHeight="1">
      <c r="A126" s="37"/>
      <c r="B126" s="168"/>
      <c r="C126" s="169" t="s">
        <v>83</v>
      </c>
      <c r="D126" s="169" t="s">
        <v>141</v>
      </c>
      <c r="E126" s="170" t="s">
        <v>142</v>
      </c>
      <c r="F126" s="171" t="s">
        <v>143</v>
      </c>
      <c r="G126" s="172" t="s">
        <v>144</v>
      </c>
      <c r="H126" s="173">
        <v>56</v>
      </c>
      <c r="I126" s="174"/>
      <c r="J126" s="175">
        <f>ROUND(I126*H126,2)</f>
        <v>0</v>
      </c>
      <c r="K126" s="176"/>
      <c r="L126" s="38"/>
      <c r="M126" s="177" t="s">
        <v>1</v>
      </c>
      <c r="N126" s="178" t="s">
        <v>41</v>
      </c>
      <c r="O126" s="76"/>
      <c r="P126" s="179">
        <f>O126*H126</f>
        <v>0</v>
      </c>
      <c r="Q126" s="179">
        <v>0</v>
      </c>
      <c r="R126" s="179">
        <f>Q126*H126</f>
        <v>0</v>
      </c>
      <c r="S126" s="179">
        <v>0.255</v>
      </c>
      <c r="T126" s="180">
        <f>S126*H126</f>
        <v>14.280000000000001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1" t="s">
        <v>145</v>
      </c>
      <c r="AT126" s="181" t="s">
        <v>141</v>
      </c>
      <c r="AU126" s="181" t="s">
        <v>85</v>
      </c>
      <c r="AY126" s="18" t="s">
        <v>139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8" t="s">
        <v>83</v>
      </c>
      <c r="BK126" s="182">
        <f>ROUND(I126*H126,2)</f>
        <v>0</v>
      </c>
      <c r="BL126" s="18" t="s">
        <v>145</v>
      </c>
      <c r="BM126" s="181" t="s">
        <v>146</v>
      </c>
    </row>
    <row r="127" s="2" customFormat="1">
      <c r="A127" s="37"/>
      <c r="B127" s="38"/>
      <c r="C127" s="37"/>
      <c r="D127" s="183" t="s">
        <v>147</v>
      </c>
      <c r="E127" s="37"/>
      <c r="F127" s="184" t="s">
        <v>148</v>
      </c>
      <c r="G127" s="37"/>
      <c r="H127" s="37"/>
      <c r="I127" s="185"/>
      <c r="J127" s="37"/>
      <c r="K127" s="37"/>
      <c r="L127" s="38"/>
      <c r="M127" s="186"/>
      <c r="N127" s="187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147</v>
      </c>
      <c r="AU127" s="18" t="s">
        <v>85</v>
      </c>
    </row>
    <row r="128" s="2" customFormat="1">
      <c r="A128" s="37"/>
      <c r="B128" s="38"/>
      <c r="C128" s="37"/>
      <c r="D128" s="188" t="s">
        <v>149</v>
      </c>
      <c r="E128" s="37"/>
      <c r="F128" s="189" t="s">
        <v>150</v>
      </c>
      <c r="G128" s="37"/>
      <c r="H128" s="37"/>
      <c r="I128" s="185"/>
      <c r="J128" s="37"/>
      <c r="K128" s="37"/>
      <c r="L128" s="38"/>
      <c r="M128" s="186"/>
      <c r="N128" s="187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149</v>
      </c>
      <c r="AU128" s="18" t="s">
        <v>85</v>
      </c>
    </row>
    <row r="129" s="13" customFormat="1">
      <c r="A129" s="13"/>
      <c r="B129" s="190"/>
      <c r="C129" s="13"/>
      <c r="D129" s="183" t="s">
        <v>151</v>
      </c>
      <c r="E129" s="191" t="s">
        <v>102</v>
      </c>
      <c r="F129" s="192" t="s">
        <v>152</v>
      </c>
      <c r="G129" s="13"/>
      <c r="H129" s="193">
        <v>56</v>
      </c>
      <c r="I129" s="194"/>
      <c r="J129" s="13"/>
      <c r="K129" s="13"/>
      <c r="L129" s="190"/>
      <c r="M129" s="195"/>
      <c r="N129" s="196"/>
      <c r="O129" s="196"/>
      <c r="P129" s="196"/>
      <c r="Q129" s="196"/>
      <c r="R129" s="196"/>
      <c r="S129" s="196"/>
      <c r="T129" s="19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1" t="s">
        <v>151</v>
      </c>
      <c r="AU129" s="191" t="s">
        <v>85</v>
      </c>
      <c r="AV129" s="13" t="s">
        <v>85</v>
      </c>
      <c r="AW129" s="13" t="s">
        <v>31</v>
      </c>
      <c r="AX129" s="13" t="s">
        <v>83</v>
      </c>
      <c r="AY129" s="191" t="s">
        <v>139</v>
      </c>
    </row>
    <row r="130" s="2" customFormat="1" ht="33" customHeight="1">
      <c r="A130" s="37"/>
      <c r="B130" s="168"/>
      <c r="C130" s="169" t="s">
        <v>85</v>
      </c>
      <c r="D130" s="169" t="s">
        <v>141</v>
      </c>
      <c r="E130" s="170" t="s">
        <v>153</v>
      </c>
      <c r="F130" s="171" t="s">
        <v>154</v>
      </c>
      <c r="G130" s="172" t="s">
        <v>144</v>
      </c>
      <c r="H130" s="173">
        <v>14.75</v>
      </c>
      <c r="I130" s="174"/>
      <c r="J130" s="175">
        <f>ROUND(I130*H130,2)</f>
        <v>0</v>
      </c>
      <c r="K130" s="176"/>
      <c r="L130" s="38"/>
      <c r="M130" s="177" t="s">
        <v>1</v>
      </c>
      <c r="N130" s="178" t="s">
        <v>41</v>
      </c>
      <c r="O130" s="76"/>
      <c r="P130" s="179">
        <f>O130*H130</f>
        <v>0</v>
      </c>
      <c r="Q130" s="179">
        <v>0</v>
      </c>
      <c r="R130" s="179">
        <f>Q130*H130</f>
        <v>0</v>
      </c>
      <c r="S130" s="179">
        <v>0.42499999999999999</v>
      </c>
      <c r="T130" s="180">
        <f>S130*H130</f>
        <v>6.2687499999999998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1" t="s">
        <v>145</v>
      </c>
      <c r="AT130" s="181" t="s">
        <v>141</v>
      </c>
      <c r="AU130" s="181" t="s">
        <v>85</v>
      </c>
      <c r="AY130" s="18" t="s">
        <v>139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83</v>
      </c>
      <c r="BK130" s="182">
        <f>ROUND(I130*H130,2)</f>
        <v>0</v>
      </c>
      <c r="BL130" s="18" t="s">
        <v>145</v>
      </c>
      <c r="BM130" s="181" t="s">
        <v>155</v>
      </c>
    </row>
    <row r="131" s="2" customFormat="1">
      <c r="A131" s="37"/>
      <c r="B131" s="38"/>
      <c r="C131" s="37"/>
      <c r="D131" s="183" t="s">
        <v>147</v>
      </c>
      <c r="E131" s="37"/>
      <c r="F131" s="184" t="s">
        <v>156</v>
      </c>
      <c r="G131" s="37"/>
      <c r="H131" s="37"/>
      <c r="I131" s="185"/>
      <c r="J131" s="37"/>
      <c r="K131" s="37"/>
      <c r="L131" s="38"/>
      <c r="M131" s="186"/>
      <c r="N131" s="187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147</v>
      </c>
      <c r="AU131" s="18" t="s">
        <v>85</v>
      </c>
    </row>
    <row r="132" s="2" customFormat="1">
      <c r="A132" s="37"/>
      <c r="B132" s="38"/>
      <c r="C132" s="37"/>
      <c r="D132" s="188" t="s">
        <v>149</v>
      </c>
      <c r="E132" s="37"/>
      <c r="F132" s="189" t="s">
        <v>157</v>
      </c>
      <c r="G132" s="37"/>
      <c r="H132" s="37"/>
      <c r="I132" s="185"/>
      <c r="J132" s="37"/>
      <c r="K132" s="37"/>
      <c r="L132" s="38"/>
      <c r="M132" s="186"/>
      <c r="N132" s="187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149</v>
      </c>
      <c r="AU132" s="18" t="s">
        <v>85</v>
      </c>
    </row>
    <row r="133" s="13" customFormat="1">
      <c r="A133" s="13"/>
      <c r="B133" s="190"/>
      <c r="C133" s="13"/>
      <c r="D133" s="183" t="s">
        <v>151</v>
      </c>
      <c r="E133" s="191" t="s">
        <v>104</v>
      </c>
      <c r="F133" s="192" t="s">
        <v>158</v>
      </c>
      <c r="G133" s="13"/>
      <c r="H133" s="193">
        <v>14.75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151</v>
      </c>
      <c r="AU133" s="191" t="s">
        <v>85</v>
      </c>
      <c r="AV133" s="13" t="s">
        <v>85</v>
      </c>
      <c r="AW133" s="13" t="s">
        <v>31</v>
      </c>
      <c r="AX133" s="13" t="s">
        <v>83</v>
      </c>
      <c r="AY133" s="191" t="s">
        <v>139</v>
      </c>
    </row>
    <row r="134" s="2" customFormat="1" ht="24.15" customHeight="1">
      <c r="A134" s="37"/>
      <c r="B134" s="168"/>
      <c r="C134" s="169" t="s">
        <v>159</v>
      </c>
      <c r="D134" s="169" t="s">
        <v>141</v>
      </c>
      <c r="E134" s="170" t="s">
        <v>160</v>
      </c>
      <c r="F134" s="171" t="s">
        <v>161</v>
      </c>
      <c r="G134" s="172" t="s">
        <v>144</v>
      </c>
      <c r="H134" s="173">
        <v>18.699999999999999</v>
      </c>
      <c r="I134" s="174"/>
      <c r="J134" s="175">
        <f>ROUND(I134*H134,2)</f>
        <v>0</v>
      </c>
      <c r="K134" s="176"/>
      <c r="L134" s="38"/>
      <c r="M134" s="177" t="s">
        <v>1</v>
      </c>
      <c r="N134" s="178" t="s">
        <v>41</v>
      </c>
      <c r="O134" s="76"/>
      <c r="P134" s="179">
        <f>O134*H134</f>
        <v>0</v>
      </c>
      <c r="Q134" s="179">
        <v>0</v>
      </c>
      <c r="R134" s="179">
        <f>Q134*H134</f>
        <v>0</v>
      </c>
      <c r="S134" s="179">
        <v>0.29999999999999999</v>
      </c>
      <c r="T134" s="180">
        <f>S134*H134</f>
        <v>5.6099999999999994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1" t="s">
        <v>145</v>
      </c>
      <c r="AT134" s="181" t="s">
        <v>141</v>
      </c>
      <c r="AU134" s="181" t="s">
        <v>85</v>
      </c>
      <c r="AY134" s="18" t="s">
        <v>139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83</v>
      </c>
      <c r="BK134" s="182">
        <f>ROUND(I134*H134,2)</f>
        <v>0</v>
      </c>
      <c r="BL134" s="18" t="s">
        <v>145</v>
      </c>
      <c r="BM134" s="181" t="s">
        <v>162</v>
      </c>
    </row>
    <row r="135" s="2" customFormat="1">
      <c r="A135" s="37"/>
      <c r="B135" s="38"/>
      <c r="C135" s="37"/>
      <c r="D135" s="183" t="s">
        <v>147</v>
      </c>
      <c r="E135" s="37"/>
      <c r="F135" s="184" t="s">
        <v>163</v>
      </c>
      <c r="G135" s="37"/>
      <c r="H135" s="37"/>
      <c r="I135" s="185"/>
      <c r="J135" s="37"/>
      <c r="K135" s="37"/>
      <c r="L135" s="38"/>
      <c r="M135" s="186"/>
      <c r="N135" s="187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147</v>
      </c>
      <c r="AU135" s="18" t="s">
        <v>85</v>
      </c>
    </row>
    <row r="136" s="2" customFormat="1">
      <c r="A136" s="37"/>
      <c r="B136" s="38"/>
      <c r="C136" s="37"/>
      <c r="D136" s="188" t="s">
        <v>149</v>
      </c>
      <c r="E136" s="37"/>
      <c r="F136" s="189" t="s">
        <v>164</v>
      </c>
      <c r="G136" s="37"/>
      <c r="H136" s="37"/>
      <c r="I136" s="185"/>
      <c r="J136" s="37"/>
      <c r="K136" s="37"/>
      <c r="L136" s="38"/>
      <c r="M136" s="186"/>
      <c r="N136" s="187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149</v>
      </c>
      <c r="AU136" s="18" t="s">
        <v>85</v>
      </c>
    </row>
    <row r="137" s="13" customFormat="1">
      <c r="A137" s="13"/>
      <c r="B137" s="190"/>
      <c r="C137" s="13"/>
      <c r="D137" s="183" t="s">
        <v>151</v>
      </c>
      <c r="E137" s="191" t="s">
        <v>1</v>
      </c>
      <c r="F137" s="192" t="s">
        <v>165</v>
      </c>
      <c r="G137" s="13"/>
      <c r="H137" s="193">
        <v>7.5</v>
      </c>
      <c r="I137" s="194"/>
      <c r="J137" s="13"/>
      <c r="K137" s="13"/>
      <c r="L137" s="190"/>
      <c r="M137" s="195"/>
      <c r="N137" s="196"/>
      <c r="O137" s="196"/>
      <c r="P137" s="196"/>
      <c r="Q137" s="196"/>
      <c r="R137" s="196"/>
      <c r="S137" s="196"/>
      <c r="T137" s="19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1" t="s">
        <v>151</v>
      </c>
      <c r="AU137" s="191" t="s">
        <v>85</v>
      </c>
      <c r="AV137" s="13" t="s">
        <v>85</v>
      </c>
      <c r="AW137" s="13" t="s">
        <v>31</v>
      </c>
      <c r="AX137" s="13" t="s">
        <v>76</v>
      </c>
      <c r="AY137" s="191" t="s">
        <v>139</v>
      </c>
    </row>
    <row r="138" s="13" customFormat="1">
      <c r="A138" s="13"/>
      <c r="B138" s="190"/>
      <c r="C138" s="13"/>
      <c r="D138" s="183" t="s">
        <v>151</v>
      </c>
      <c r="E138" s="191" t="s">
        <v>1</v>
      </c>
      <c r="F138" s="192" t="s">
        <v>166</v>
      </c>
      <c r="G138" s="13"/>
      <c r="H138" s="193">
        <v>11.199999999999999</v>
      </c>
      <c r="I138" s="194"/>
      <c r="J138" s="13"/>
      <c r="K138" s="13"/>
      <c r="L138" s="190"/>
      <c r="M138" s="195"/>
      <c r="N138" s="196"/>
      <c r="O138" s="196"/>
      <c r="P138" s="196"/>
      <c r="Q138" s="196"/>
      <c r="R138" s="196"/>
      <c r="S138" s="196"/>
      <c r="T138" s="19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1" t="s">
        <v>151</v>
      </c>
      <c r="AU138" s="191" t="s">
        <v>85</v>
      </c>
      <c r="AV138" s="13" t="s">
        <v>85</v>
      </c>
      <c r="AW138" s="13" t="s">
        <v>31</v>
      </c>
      <c r="AX138" s="13" t="s">
        <v>76</v>
      </c>
      <c r="AY138" s="191" t="s">
        <v>139</v>
      </c>
    </row>
    <row r="139" s="14" customFormat="1">
      <c r="A139" s="14"/>
      <c r="B139" s="198"/>
      <c r="C139" s="14"/>
      <c r="D139" s="183" t="s">
        <v>151</v>
      </c>
      <c r="E139" s="199" t="s">
        <v>106</v>
      </c>
      <c r="F139" s="200" t="s">
        <v>167</v>
      </c>
      <c r="G139" s="14"/>
      <c r="H139" s="201">
        <v>18.699999999999999</v>
      </c>
      <c r="I139" s="202"/>
      <c r="J139" s="14"/>
      <c r="K139" s="14"/>
      <c r="L139" s="198"/>
      <c r="M139" s="203"/>
      <c r="N139" s="204"/>
      <c r="O139" s="204"/>
      <c r="P139" s="204"/>
      <c r="Q139" s="204"/>
      <c r="R139" s="204"/>
      <c r="S139" s="204"/>
      <c r="T139" s="20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9" t="s">
        <v>151</v>
      </c>
      <c r="AU139" s="199" t="s">
        <v>85</v>
      </c>
      <c r="AV139" s="14" t="s">
        <v>145</v>
      </c>
      <c r="AW139" s="14" t="s">
        <v>31</v>
      </c>
      <c r="AX139" s="14" t="s">
        <v>83</v>
      </c>
      <c r="AY139" s="199" t="s">
        <v>139</v>
      </c>
    </row>
    <row r="140" s="2" customFormat="1" ht="24.15" customHeight="1">
      <c r="A140" s="37"/>
      <c r="B140" s="168"/>
      <c r="C140" s="169" t="s">
        <v>145</v>
      </c>
      <c r="D140" s="169" t="s">
        <v>141</v>
      </c>
      <c r="E140" s="170" t="s">
        <v>168</v>
      </c>
      <c r="F140" s="171" t="s">
        <v>169</v>
      </c>
      <c r="G140" s="172" t="s">
        <v>144</v>
      </c>
      <c r="H140" s="173">
        <v>75</v>
      </c>
      <c r="I140" s="174"/>
      <c r="J140" s="175">
        <f>ROUND(I140*H140,2)</f>
        <v>0</v>
      </c>
      <c r="K140" s="176"/>
      <c r="L140" s="38"/>
      <c r="M140" s="177" t="s">
        <v>1</v>
      </c>
      <c r="N140" s="178" t="s">
        <v>41</v>
      </c>
      <c r="O140" s="76"/>
      <c r="P140" s="179">
        <f>O140*H140</f>
        <v>0</v>
      </c>
      <c r="Q140" s="179">
        <v>0</v>
      </c>
      <c r="R140" s="179">
        <f>Q140*H140</f>
        <v>0</v>
      </c>
      <c r="S140" s="179">
        <v>0.098000000000000004</v>
      </c>
      <c r="T140" s="180">
        <f>S140*H140</f>
        <v>7.3500000000000005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1" t="s">
        <v>145</v>
      </c>
      <c r="AT140" s="181" t="s">
        <v>141</v>
      </c>
      <c r="AU140" s="181" t="s">
        <v>85</v>
      </c>
      <c r="AY140" s="18" t="s">
        <v>139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8" t="s">
        <v>83</v>
      </c>
      <c r="BK140" s="182">
        <f>ROUND(I140*H140,2)</f>
        <v>0</v>
      </c>
      <c r="BL140" s="18" t="s">
        <v>145</v>
      </c>
      <c r="BM140" s="181" t="s">
        <v>170</v>
      </c>
    </row>
    <row r="141" s="2" customFormat="1">
      <c r="A141" s="37"/>
      <c r="B141" s="38"/>
      <c r="C141" s="37"/>
      <c r="D141" s="183" t="s">
        <v>147</v>
      </c>
      <c r="E141" s="37"/>
      <c r="F141" s="184" t="s">
        <v>171</v>
      </c>
      <c r="G141" s="37"/>
      <c r="H141" s="37"/>
      <c r="I141" s="185"/>
      <c r="J141" s="37"/>
      <c r="K141" s="37"/>
      <c r="L141" s="38"/>
      <c r="M141" s="186"/>
      <c r="N141" s="187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147</v>
      </c>
      <c r="AU141" s="18" t="s">
        <v>85</v>
      </c>
    </row>
    <row r="142" s="2" customFormat="1">
      <c r="A142" s="37"/>
      <c r="B142" s="38"/>
      <c r="C142" s="37"/>
      <c r="D142" s="188" t="s">
        <v>149</v>
      </c>
      <c r="E142" s="37"/>
      <c r="F142" s="189" t="s">
        <v>172</v>
      </c>
      <c r="G142" s="37"/>
      <c r="H142" s="37"/>
      <c r="I142" s="185"/>
      <c r="J142" s="37"/>
      <c r="K142" s="37"/>
      <c r="L142" s="38"/>
      <c r="M142" s="186"/>
      <c r="N142" s="187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149</v>
      </c>
      <c r="AU142" s="18" t="s">
        <v>85</v>
      </c>
    </row>
    <row r="143" s="13" customFormat="1">
      <c r="A143" s="13"/>
      <c r="B143" s="190"/>
      <c r="C143" s="13"/>
      <c r="D143" s="183" t="s">
        <v>151</v>
      </c>
      <c r="E143" s="191" t="s">
        <v>1</v>
      </c>
      <c r="F143" s="192" t="s">
        <v>173</v>
      </c>
      <c r="G143" s="13"/>
      <c r="H143" s="193">
        <v>75</v>
      </c>
      <c r="I143" s="194"/>
      <c r="J143" s="13"/>
      <c r="K143" s="13"/>
      <c r="L143" s="190"/>
      <c r="M143" s="195"/>
      <c r="N143" s="196"/>
      <c r="O143" s="196"/>
      <c r="P143" s="196"/>
      <c r="Q143" s="196"/>
      <c r="R143" s="196"/>
      <c r="S143" s="196"/>
      <c r="T143" s="19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1" t="s">
        <v>151</v>
      </c>
      <c r="AU143" s="191" t="s">
        <v>85</v>
      </c>
      <c r="AV143" s="13" t="s">
        <v>85</v>
      </c>
      <c r="AW143" s="13" t="s">
        <v>31</v>
      </c>
      <c r="AX143" s="13" t="s">
        <v>76</v>
      </c>
      <c r="AY143" s="191" t="s">
        <v>139</v>
      </c>
    </row>
    <row r="144" s="14" customFormat="1">
      <c r="A144" s="14"/>
      <c r="B144" s="198"/>
      <c r="C144" s="14"/>
      <c r="D144" s="183" t="s">
        <v>151</v>
      </c>
      <c r="E144" s="199" t="s">
        <v>108</v>
      </c>
      <c r="F144" s="200" t="s">
        <v>167</v>
      </c>
      <c r="G144" s="14"/>
      <c r="H144" s="201">
        <v>75</v>
      </c>
      <c r="I144" s="202"/>
      <c r="J144" s="14"/>
      <c r="K144" s="14"/>
      <c r="L144" s="198"/>
      <c r="M144" s="203"/>
      <c r="N144" s="204"/>
      <c r="O144" s="204"/>
      <c r="P144" s="204"/>
      <c r="Q144" s="204"/>
      <c r="R144" s="204"/>
      <c r="S144" s="204"/>
      <c r="T144" s="20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9" t="s">
        <v>151</v>
      </c>
      <c r="AU144" s="199" t="s">
        <v>85</v>
      </c>
      <c r="AV144" s="14" t="s">
        <v>145</v>
      </c>
      <c r="AW144" s="14" t="s">
        <v>31</v>
      </c>
      <c r="AX144" s="14" t="s">
        <v>83</v>
      </c>
      <c r="AY144" s="199" t="s">
        <v>139</v>
      </c>
    </row>
    <row r="145" s="2" customFormat="1" ht="16.5" customHeight="1">
      <c r="A145" s="37"/>
      <c r="B145" s="168"/>
      <c r="C145" s="169" t="s">
        <v>174</v>
      </c>
      <c r="D145" s="169" t="s">
        <v>141</v>
      </c>
      <c r="E145" s="170" t="s">
        <v>175</v>
      </c>
      <c r="F145" s="171" t="s">
        <v>176</v>
      </c>
      <c r="G145" s="172" t="s">
        <v>177</v>
      </c>
      <c r="H145" s="173">
        <v>52</v>
      </c>
      <c r="I145" s="174"/>
      <c r="J145" s="175">
        <f>ROUND(I145*H145,2)</f>
        <v>0</v>
      </c>
      <c r="K145" s="176"/>
      <c r="L145" s="38"/>
      <c r="M145" s="177" t="s">
        <v>1</v>
      </c>
      <c r="N145" s="178" t="s">
        <v>41</v>
      </c>
      <c r="O145" s="76"/>
      <c r="P145" s="179">
        <f>O145*H145</f>
        <v>0</v>
      </c>
      <c r="Q145" s="179">
        <v>0</v>
      </c>
      <c r="R145" s="179">
        <f>Q145*H145</f>
        <v>0</v>
      </c>
      <c r="S145" s="179">
        <v>0.28999999999999998</v>
      </c>
      <c r="T145" s="180">
        <f>S145*H145</f>
        <v>15.079999999999998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1" t="s">
        <v>145</v>
      </c>
      <c r="AT145" s="181" t="s">
        <v>141</v>
      </c>
      <c r="AU145" s="181" t="s">
        <v>85</v>
      </c>
      <c r="AY145" s="18" t="s">
        <v>139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83</v>
      </c>
      <c r="BK145" s="182">
        <f>ROUND(I145*H145,2)</f>
        <v>0</v>
      </c>
      <c r="BL145" s="18" t="s">
        <v>145</v>
      </c>
      <c r="BM145" s="181" t="s">
        <v>178</v>
      </c>
    </row>
    <row r="146" s="2" customFormat="1">
      <c r="A146" s="37"/>
      <c r="B146" s="38"/>
      <c r="C146" s="37"/>
      <c r="D146" s="183" t="s">
        <v>147</v>
      </c>
      <c r="E146" s="37"/>
      <c r="F146" s="184" t="s">
        <v>179</v>
      </c>
      <c r="G146" s="37"/>
      <c r="H146" s="37"/>
      <c r="I146" s="185"/>
      <c r="J146" s="37"/>
      <c r="K146" s="37"/>
      <c r="L146" s="38"/>
      <c r="M146" s="186"/>
      <c r="N146" s="187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147</v>
      </c>
      <c r="AU146" s="18" t="s">
        <v>85</v>
      </c>
    </row>
    <row r="147" s="2" customFormat="1">
      <c r="A147" s="37"/>
      <c r="B147" s="38"/>
      <c r="C147" s="37"/>
      <c r="D147" s="188" t="s">
        <v>149</v>
      </c>
      <c r="E147" s="37"/>
      <c r="F147" s="189" t="s">
        <v>180</v>
      </c>
      <c r="G147" s="37"/>
      <c r="H147" s="37"/>
      <c r="I147" s="185"/>
      <c r="J147" s="37"/>
      <c r="K147" s="37"/>
      <c r="L147" s="38"/>
      <c r="M147" s="186"/>
      <c r="N147" s="187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149</v>
      </c>
      <c r="AU147" s="18" t="s">
        <v>85</v>
      </c>
    </row>
    <row r="148" s="13" customFormat="1">
      <c r="A148" s="13"/>
      <c r="B148" s="190"/>
      <c r="C148" s="13"/>
      <c r="D148" s="183" t="s">
        <v>151</v>
      </c>
      <c r="E148" s="191" t="s">
        <v>110</v>
      </c>
      <c r="F148" s="192" t="s">
        <v>181</v>
      </c>
      <c r="G148" s="13"/>
      <c r="H148" s="193">
        <v>52</v>
      </c>
      <c r="I148" s="194"/>
      <c r="J148" s="13"/>
      <c r="K148" s="13"/>
      <c r="L148" s="190"/>
      <c r="M148" s="195"/>
      <c r="N148" s="196"/>
      <c r="O148" s="196"/>
      <c r="P148" s="196"/>
      <c r="Q148" s="196"/>
      <c r="R148" s="196"/>
      <c r="S148" s="196"/>
      <c r="T148" s="19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151</v>
      </c>
      <c r="AU148" s="191" t="s">
        <v>85</v>
      </c>
      <c r="AV148" s="13" t="s">
        <v>85</v>
      </c>
      <c r="AW148" s="13" t="s">
        <v>31</v>
      </c>
      <c r="AX148" s="13" t="s">
        <v>83</v>
      </c>
      <c r="AY148" s="191" t="s">
        <v>139</v>
      </c>
    </row>
    <row r="149" s="2" customFormat="1" ht="33" customHeight="1">
      <c r="A149" s="37"/>
      <c r="B149" s="168"/>
      <c r="C149" s="169" t="s">
        <v>182</v>
      </c>
      <c r="D149" s="169" t="s">
        <v>141</v>
      </c>
      <c r="E149" s="170" t="s">
        <v>183</v>
      </c>
      <c r="F149" s="171" t="s">
        <v>184</v>
      </c>
      <c r="G149" s="172" t="s">
        <v>185</v>
      </c>
      <c r="H149" s="173">
        <v>10.238</v>
      </c>
      <c r="I149" s="174"/>
      <c r="J149" s="175">
        <f>ROUND(I149*H149,2)</f>
        <v>0</v>
      </c>
      <c r="K149" s="176"/>
      <c r="L149" s="38"/>
      <c r="M149" s="177" t="s">
        <v>1</v>
      </c>
      <c r="N149" s="178" t="s">
        <v>41</v>
      </c>
      <c r="O149" s="76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1" t="s">
        <v>145</v>
      </c>
      <c r="AT149" s="181" t="s">
        <v>141</v>
      </c>
      <c r="AU149" s="181" t="s">
        <v>85</v>
      </c>
      <c r="AY149" s="18" t="s">
        <v>139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8" t="s">
        <v>83</v>
      </c>
      <c r="BK149" s="182">
        <f>ROUND(I149*H149,2)</f>
        <v>0</v>
      </c>
      <c r="BL149" s="18" t="s">
        <v>145</v>
      </c>
      <c r="BM149" s="181" t="s">
        <v>186</v>
      </c>
    </row>
    <row r="150" s="2" customFormat="1">
      <c r="A150" s="37"/>
      <c r="B150" s="38"/>
      <c r="C150" s="37"/>
      <c r="D150" s="183" t="s">
        <v>147</v>
      </c>
      <c r="E150" s="37"/>
      <c r="F150" s="184" t="s">
        <v>187</v>
      </c>
      <c r="G150" s="37"/>
      <c r="H150" s="37"/>
      <c r="I150" s="185"/>
      <c r="J150" s="37"/>
      <c r="K150" s="37"/>
      <c r="L150" s="38"/>
      <c r="M150" s="186"/>
      <c r="N150" s="187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147</v>
      </c>
      <c r="AU150" s="18" t="s">
        <v>85</v>
      </c>
    </row>
    <row r="151" s="2" customFormat="1">
      <c r="A151" s="37"/>
      <c r="B151" s="38"/>
      <c r="C151" s="37"/>
      <c r="D151" s="188" t="s">
        <v>149</v>
      </c>
      <c r="E151" s="37"/>
      <c r="F151" s="189" t="s">
        <v>188</v>
      </c>
      <c r="G151" s="37"/>
      <c r="H151" s="37"/>
      <c r="I151" s="185"/>
      <c r="J151" s="37"/>
      <c r="K151" s="37"/>
      <c r="L151" s="38"/>
      <c r="M151" s="186"/>
      <c r="N151" s="187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149</v>
      </c>
      <c r="AU151" s="18" t="s">
        <v>85</v>
      </c>
    </row>
    <row r="152" s="13" customFormat="1">
      <c r="A152" s="13"/>
      <c r="B152" s="190"/>
      <c r="C152" s="13"/>
      <c r="D152" s="183" t="s">
        <v>151</v>
      </c>
      <c r="E152" s="191" t="s">
        <v>1</v>
      </c>
      <c r="F152" s="192" t="s">
        <v>189</v>
      </c>
      <c r="G152" s="13"/>
      <c r="H152" s="193">
        <v>17.062999999999999</v>
      </c>
      <c r="I152" s="194"/>
      <c r="J152" s="13"/>
      <c r="K152" s="13"/>
      <c r="L152" s="190"/>
      <c r="M152" s="195"/>
      <c r="N152" s="196"/>
      <c r="O152" s="196"/>
      <c r="P152" s="196"/>
      <c r="Q152" s="196"/>
      <c r="R152" s="196"/>
      <c r="S152" s="196"/>
      <c r="T152" s="19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151</v>
      </c>
      <c r="AU152" s="191" t="s">
        <v>85</v>
      </c>
      <c r="AV152" s="13" t="s">
        <v>85</v>
      </c>
      <c r="AW152" s="13" t="s">
        <v>31</v>
      </c>
      <c r="AX152" s="13" t="s">
        <v>76</v>
      </c>
      <c r="AY152" s="191" t="s">
        <v>139</v>
      </c>
    </row>
    <row r="153" s="14" customFormat="1">
      <c r="A153" s="14"/>
      <c r="B153" s="198"/>
      <c r="C153" s="14"/>
      <c r="D153" s="183" t="s">
        <v>151</v>
      </c>
      <c r="E153" s="199" t="s">
        <v>86</v>
      </c>
      <c r="F153" s="200" t="s">
        <v>167</v>
      </c>
      <c r="G153" s="14"/>
      <c r="H153" s="201">
        <v>17.062999999999999</v>
      </c>
      <c r="I153" s="202"/>
      <c r="J153" s="14"/>
      <c r="K153" s="14"/>
      <c r="L153" s="198"/>
      <c r="M153" s="203"/>
      <c r="N153" s="204"/>
      <c r="O153" s="204"/>
      <c r="P153" s="204"/>
      <c r="Q153" s="204"/>
      <c r="R153" s="204"/>
      <c r="S153" s="204"/>
      <c r="T153" s="20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9" t="s">
        <v>151</v>
      </c>
      <c r="AU153" s="199" t="s">
        <v>85</v>
      </c>
      <c r="AV153" s="14" t="s">
        <v>145</v>
      </c>
      <c r="AW153" s="14" t="s">
        <v>31</v>
      </c>
      <c r="AX153" s="14" t="s">
        <v>76</v>
      </c>
      <c r="AY153" s="199" t="s">
        <v>139</v>
      </c>
    </row>
    <row r="154" s="13" customFormat="1">
      <c r="A154" s="13"/>
      <c r="B154" s="190"/>
      <c r="C154" s="13"/>
      <c r="D154" s="183" t="s">
        <v>151</v>
      </c>
      <c r="E154" s="191" t="s">
        <v>190</v>
      </c>
      <c r="F154" s="192" t="s">
        <v>191</v>
      </c>
      <c r="G154" s="13"/>
      <c r="H154" s="193">
        <v>10.238</v>
      </c>
      <c r="I154" s="194"/>
      <c r="J154" s="13"/>
      <c r="K154" s="13"/>
      <c r="L154" s="190"/>
      <c r="M154" s="195"/>
      <c r="N154" s="196"/>
      <c r="O154" s="196"/>
      <c r="P154" s="196"/>
      <c r="Q154" s="196"/>
      <c r="R154" s="196"/>
      <c r="S154" s="196"/>
      <c r="T154" s="19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151</v>
      </c>
      <c r="AU154" s="191" t="s">
        <v>85</v>
      </c>
      <c r="AV154" s="13" t="s">
        <v>85</v>
      </c>
      <c r="AW154" s="13" t="s">
        <v>31</v>
      </c>
      <c r="AX154" s="13" t="s">
        <v>83</v>
      </c>
      <c r="AY154" s="191" t="s">
        <v>139</v>
      </c>
    </row>
    <row r="155" s="2" customFormat="1" ht="33" customHeight="1">
      <c r="A155" s="37"/>
      <c r="B155" s="168"/>
      <c r="C155" s="169" t="s">
        <v>192</v>
      </c>
      <c r="D155" s="169" t="s">
        <v>141</v>
      </c>
      <c r="E155" s="170" t="s">
        <v>193</v>
      </c>
      <c r="F155" s="171" t="s">
        <v>194</v>
      </c>
      <c r="G155" s="172" t="s">
        <v>185</v>
      </c>
      <c r="H155" s="173">
        <v>6.8250000000000002</v>
      </c>
      <c r="I155" s="174"/>
      <c r="J155" s="175">
        <f>ROUND(I155*H155,2)</f>
        <v>0</v>
      </c>
      <c r="K155" s="176"/>
      <c r="L155" s="38"/>
      <c r="M155" s="177" t="s">
        <v>1</v>
      </c>
      <c r="N155" s="178" t="s">
        <v>41</v>
      </c>
      <c r="O155" s="76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1" t="s">
        <v>145</v>
      </c>
      <c r="AT155" s="181" t="s">
        <v>141</v>
      </c>
      <c r="AU155" s="181" t="s">
        <v>85</v>
      </c>
      <c r="AY155" s="18" t="s">
        <v>139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8" t="s">
        <v>83</v>
      </c>
      <c r="BK155" s="182">
        <f>ROUND(I155*H155,2)</f>
        <v>0</v>
      </c>
      <c r="BL155" s="18" t="s">
        <v>145</v>
      </c>
      <c r="BM155" s="181" t="s">
        <v>195</v>
      </c>
    </row>
    <row r="156" s="2" customFormat="1">
      <c r="A156" s="37"/>
      <c r="B156" s="38"/>
      <c r="C156" s="37"/>
      <c r="D156" s="183" t="s">
        <v>147</v>
      </c>
      <c r="E156" s="37"/>
      <c r="F156" s="184" t="s">
        <v>196</v>
      </c>
      <c r="G156" s="37"/>
      <c r="H156" s="37"/>
      <c r="I156" s="185"/>
      <c r="J156" s="37"/>
      <c r="K156" s="37"/>
      <c r="L156" s="38"/>
      <c r="M156" s="186"/>
      <c r="N156" s="187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147</v>
      </c>
      <c r="AU156" s="18" t="s">
        <v>85</v>
      </c>
    </row>
    <row r="157" s="2" customFormat="1">
      <c r="A157" s="37"/>
      <c r="B157" s="38"/>
      <c r="C157" s="37"/>
      <c r="D157" s="188" t="s">
        <v>149</v>
      </c>
      <c r="E157" s="37"/>
      <c r="F157" s="189" t="s">
        <v>197</v>
      </c>
      <c r="G157" s="37"/>
      <c r="H157" s="37"/>
      <c r="I157" s="185"/>
      <c r="J157" s="37"/>
      <c r="K157" s="37"/>
      <c r="L157" s="38"/>
      <c r="M157" s="186"/>
      <c r="N157" s="187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149</v>
      </c>
      <c r="AU157" s="18" t="s">
        <v>85</v>
      </c>
    </row>
    <row r="158" s="13" customFormat="1">
      <c r="A158" s="13"/>
      <c r="B158" s="190"/>
      <c r="C158" s="13"/>
      <c r="D158" s="183" t="s">
        <v>151</v>
      </c>
      <c r="E158" s="191" t="s">
        <v>1</v>
      </c>
      <c r="F158" s="192" t="s">
        <v>198</v>
      </c>
      <c r="G158" s="13"/>
      <c r="H158" s="193">
        <v>6.8250000000000002</v>
      </c>
      <c r="I158" s="194"/>
      <c r="J158" s="13"/>
      <c r="K158" s="13"/>
      <c r="L158" s="190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1" t="s">
        <v>151</v>
      </c>
      <c r="AU158" s="191" t="s">
        <v>85</v>
      </c>
      <c r="AV158" s="13" t="s">
        <v>85</v>
      </c>
      <c r="AW158" s="13" t="s">
        <v>31</v>
      </c>
      <c r="AX158" s="13" t="s">
        <v>76</v>
      </c>
      <c r="AY158" s="191" t="s">
        <v>139</v>
      </c>
    </row>
    <row r="159" s="14" customFormat="1">
      <c r="A159" s="14"/>
      <c r="B159" s="198"/>
      <c r="C159" s="14"/>
      <c r="D159" s="183" t="s">
        <v>151</v>
      </c>
      <c r="E159" s="199" t="s">
        <v>1</v>
      </c>
      <c r="F159" s="200" t="s">
        <v>167</v>
      </c>
      <c r="G159" s="14"/>
      <c r="H159" s="201">
        <v>6.8250000000000002</v>
      </c>
      <c r="I159" s="202"/>
      <c r="J159" s="14"/>
      <c r="K159" s="14"/>
      <c r="L159" s="198"/>
      <c r="M159" s="203"/>
      <c r="N159" s="204"/>
      <c r="O159" s="204"/>
      <c r="P159" s="204"/>
      <c r="Q159" s="204"/>
      <c r="R159" s="204"/>
      <c r="S159" s="204"/>
      <c r="T159" s="20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9" t="s">
        <v>151</v>
      </c>
      <c r="AU159" s="199" t="s">
        <v>85</v>
      </c>
      <c r="AV159" s="14" t="s">
        <v>145</v>
      </c>
      <c r="AW159" s="14" t="s">
        <v>31</v>
      </c>
      <c r="AX159" s="14" t="s">
        <v>83</v>
      </c>
      <c r="AY159" s="199" t="s">
        <v>139</v>
      </c>
    </row>
    <row r="160" s="2" customFormat="1" ht="24.15" customHeight="1">
      <c r="A160" s="37"/>
      <c r="B160" s="168"/>
      <c r="C160" s="169" t="s">
        <v>199</v>
      </c>
      <c r="D160" s="169" t="s">
        <v>141</v>
      </c>
      <c r="E160" s="170" t="s">
        <v>200</v>
      </c>
      <c r="F160" s="171" t="s">
        <v>201</v>
      </c>
      <c r="G160" s="172" t="s">
        <v>185</v>
      </c>
      <c r="H160" s="173">
        <v>17.062999999999999</v>
      </c>
      <c r="I160" s="174"/>
      <c r="J160" s="175">
        <f>ROUND(I160*H160,2)</f>
        <v>0</v>
      </c>
      <c r="K160" s="176"/>
      <c r="L160" s="38"/>
      <c r="M160" s="177" t="s">
        <v>1</v>
      </c>
      <c r="N160" s="178" t="s">
        <v>41</v>
      </c>
      <c r="O160" s="76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1" t="s">
        <v>145</v>
      </c>
      <c r="AT160" s="181" t="s">
        <v>141</v>
      </c>
      <c r="AU160" s="181" t="s">
        <v>85</v>
      </c>
      <c r="AY160" s="18" t="s">
        <v>139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8" t="s">
        <v>83</v>
      </c>
      <c r="BK160" s="182">
        <f>ROUND(I160*H160,2)</f>
        <v>0</v>
      </c>
      <c r="BL160" s="18" t="s">
        <v>145</v>
      </c>
      <c r="BM160" s="181" t="s">
        <v>202</v>
      </c>
    </row>
    <row r="161" s="2" customFormat="1">
      <c r="A161" s="37"/>
      <c r="B161" s="38"/>
      <c r="C161" s="37"/>
      <c r="D161" s="183" t="s">
        <v>147</v>
      </c>
      <c r="E161" s="37"/>
      <c r="F161" s="184" t="s">
        <v>203</v>
      </c>
      <c r="G161" s="37"/>
      <c r="H161" s="37"/>
      <c r="I161" s="185"/>
      <c r="J161" s="37"/>
      <c r="K161" s="37"/>
      <c r="L161" s="38"/>
      <c r="M161" s="186"/>
      <c r="N161" s="187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147</v>
      </c>
      <c r="AU161" s="18" t="s">
        <v>85</v>
      </c>
    </row>
    <row r="162" s="13" customFormat="1">
      <c r="A162" s="13"/>
      <c r="B162" s="190"/>
      <c r="C162" s="13"/>
      <c r="D162" s="183" t="s">
        <v>151</v>
      </c>
      <c r="E162" s="191" t="s">
        <v>88</v>
      </c>
      <c r="F162" s="192" t="s">
        <v>86</v>
      </c>
      <c r="G162" s="13"/>
      <c r="H162" s="193">
        <v>17.062999999999999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151</v>
      </c>
      <c r="AU162" s="191" t="s">
        <v>85</v>
      </c>
      <c r="AV162" s="13" t="s">
        <v>85</v>
      </c>
      <c r="AW162" s="13" t="s">
        <v>31</v>
      </c>
      <c r="AX162" s="13" t="s">
        <v>83</v>
      </c>
      <c r="AY162" s="191" t="s">
        <v>139</v>
      </c>
    </row>
    <row r="163" s="2" customFormat="1" ht="33" customHeight="1">
      <c r="A163" s="37"/>
      <c r="B163" s="168"/>
      <c r="C163" s="169" t="s">
        <v>204</v>
      </c>
      <c r="D163" s="169" t="s">
        <v>141</v>
      </c>
      <c r="E163" s="170" t="s">
        <v>205</v>
      </c>
      <c r="F163" s="171" t="s">
        <v>206</v>
      </c>
      <c r="G163" s="172" t="s">
        <v>185</v>
      </c>
      <c r="H163" s="173">
        <v>341.25999999999999</v>
      </c>
      <c r="I163" s="174"/>
      <c r="J163" s="175">
        <f>ROUND(I163*H163,2)</f>
        <v>0</v>
      </c>
      <c r="K163" s="176"/>
      <c r="L163" s="38"/>
      <c r="M163" s="177" t="s">
        <v>1</v>
      </c>
      <c r="N163" s="178" t="s">
        <v>41</v>
      </c>
      <c r="O163" s="76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1" t="s">
        <v>145</v>
      </c>
      <c r="AT163" s="181" t="s">
        <v>141</v>
      </c>
      <c r="AU163" s="181" t="s">
        <v>85</v>
      </c>
      <c r="AY163" s="18" t="s">
        <v>139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8" t="s">
        <v>83</v>
      </c>
      <c r="BK163" s="182">
        <f>ROUND(I163*H163,2)</f>
        <v>0</v>
      </c>
      <c r="BL163" s="18" t="s">
        <v>145</v>
      </c>
      <c r="BM163" s="181" t="s">
        <v>207</v>
      </c>
    </row>
    <row r="164" s="2" customFormat="1">
      <c r="A164" s="37"/>
      <c r="B164" s="38"/>
      <c r="C164" s="37"/>
      <c r="D164" s="183" t="s">
        <v>147</v>
      </c>
      <c r="E164" s="37"/>
      <c r="F164" s="184" t="s">
        <v>208</v>
      </c>
      <c r="G164" s="37"/>
      <c r="H164" s="37"/>
      <c r="I164" s="185"/>
      <c r="J164" s="37"/>
      <c r="K164" s="37"/>
      <c r="L164" s="38"/>
      <c r="M164" s="186"/>
      <c r="N164" s="187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147</v>
      </c>
      <c r="AU164" s="18" t="s">
        <v>85</v>
      </c>
    </row>
    <row r="165" s="15" customFormat="1">
      <c r="A165" s="15"/>
      <c r="B165" s="206"/>
      <c r="C165" s="15"/>
      <c r="D165" s="183" t="s">
        <v>151</v>
      </c>
      <c r="E165" s="207" t="s">
        <v>1</v>
      </c>
      <c r="F165" s="208" t="s">
        <v>209</v>
      </c>
      <c r="G165" s="15"/>
      <c r="H165" s="207" t="s">
        <v>1</v>
      </c>
      <c r="I165" s="209"/>
      <c r="J165" s="15"/>
      <c r="K165" s="15"/>
      <c r="L165" s="206"/>
      <c r="M165" s="210"/>
      <c r="N165" s="211"/>
      <c r="O165" s="211"/>
      <c r="P165" s="211"/>
      <c r="Q165" s="211"/>
      <c r="R165" s="211"/>
      <c r="S165" s="211"/>
      <c r="T165" s="21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7" t="s">
        <v>151</v>
      </c>
      <c r="AU165" s="207" t="s">
        <v>85</v>
      </c>
      <c r="AV165" s="15" t="s">
        <v>83</v>
      </c>
      <c r="AW165" s="15" t="s">
        <v>31</v>
      </c>
      <c r="AX165" s="15" t="s">
        <v>76</v>
      </c>
      <c r="AY165" s="207" t="s">
        <v>139</v>
      </c>
    </row>
    <row r="166" s="13" customFormat="1">
      <c r="A166" s="13"/>
      <c r="B166" s="190"/>
      <c r="C166" s="13"/>
      <c r="D166" s="183" t="s">
        <v>151</v>
      </c>
      <c r="E166" s="191" t="s">
        <v>1</v>
      </c>
      <c r="F166" s="192" t="s">
        <v>210</v>
      </c>
      <c r="G166" s="13"/>
      <c r="H166" s="193">
        <v>341.25999999999999</v>
      </c>
      <c r="I166" s="194"/>
      <c r="J166" s="13"/>
      <c r="K166" s="13"/>
      <c r="L166" s="190"/>
      <c r="M166" s="195"/>
      <c r="N166" s="196"/>
      <c r="O166" s="196"/>
      <c r="P166" s="196"/>
      <c r="Q166" s="196"/>
      <c r="R166" s="196"/>
      <c r="S166" s="196"/>
      <c r="T166" s="19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1" t="s">
        <v>151</v>
      </c>
      <c r="AU166" s="191" t="s">
        <v>85</v>
      </c>
      <c r="AV166" s="13" t="s">
        <v>85</v>
      </c>
      <c r="AW166" s="13" t="s">
        <v>31</v>
      </c>
      <c r="AX166" s="13" t="s">
        <v>83</v>
      </c>
      <c r="AY166" s="191" t="s">
        <v>139</v>
      </c>
    </row>
    <row r="167" s="2" customFormat="1" ht="16.5" customHeight="1">
      <c r="A167" s="37"/>
      <c r="B167" s="168"/>
      <c r="C167" s="169" t="s">
        <v>211</v>
      </c>
      <c r="D167" s="169" t="s">
        <v>141</v>
      </c>
      <c r="E167" s="170" t="s">
        <v>212</v>
      </c>
      <c r="F167" s="171" t="s">
        <v>213</v>
      </c>
      <c r="G167" s="172" t="s">
        <v>185</v>
      </c>
      <c r="H167" s="173">
        <v>17.062999999999999</v>
      </c>
      <c r="I167" s="174"/>
      <c r="J167" s="175">
        <f>ROUND(I167*H167,2)</f>
        <v>0</v>
      </c>
      <c r="K167" s="176"/>
      <c r="L167" s="38"/>
      <c r="M167" s="177" t="s">
        <v>1</v>
      </c>
      <c r="N167" s="178" t="s">
        <v>41</v>
      </c>
      <c r="O167" s="76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1" t="s">
        <v>145</v>
      </c>
      <c r="AT167" s="181" t="s">
        <v>141</v>
      </c>
      <c r="AU167" s="181" t="s">
        <v>85</v>
      </c>
      <c r="AY167" s="18" t="s">
        <v>139</v>
      </c>
      <c r="BE167" s="182">
        <f>IF(N167="základní",J167,0)</f>
        <v>0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8" t="s">
        <v>83</v>
      </c>
      <c r="BK167" s="182">
        <f>ROUND(I167*H167,2)</f>
        <v>0</v>
      </c>
      <c r="BL167" s="18" t="s">
        <v>145</v>
      </c>
      <c r="BM167" s="181" t="s">
        <v>214</v>
      </c>
    </row>
    <row r="168" s="2" customFormat="1">
      <c r="A168" s="37"/>
      <c r="B168" s="38"/>
      <c r="C168" s="37"/>
      <c r="D168" s="183" t="s">
        <v>147</v>
      </c>
      <c r="E168" s="37"/>
      <c r="F168" s="184" t="s">
        <v>213</v>
      </c>
      <c r="G168" s="37"/>
      <c r="H168" s="37"/>
      <c r="I168" s="185"/>
      <c r="J168" s="37"/>
      <c r="K168" s="37"/>
      <c r="L168" s="38"/>
      <c r="M168" s="186"/>
      <c r="N168" s="187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147</v>
      </c>
      <c r="AU168" s="18" t="s">
        <v>85</v>
      </c>
    </row>
    <row r="169" s="13" customFormat="1">
      <c r="A169" s="13"/>
      <c r="B169" s="190"/>
      <c r="C169" s="13"/>
      <c r="D169" s="183" t="s">
        <v>151</v>
      </c>
      <c r="E169" s="191" t="s">
        <v>1</v>
      </c>
      <c r="F169" s="192" t="s">
        <v>215</v>
      </c>
      <c r="G169" s="13"/>
      <c r="H169" s="193">
        <v>17.062999999999999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151</v>
      </c>
      <c r="AU169" s="191" t="s">
        <v>85</v>
      </c>
      <c r="AV169" s="13" t="s">
        <v>85</v>
      </c>
      <c r="AW169" s="13" t="s">
        <v>31</v>
      </c>
      <c r="AX169" s="13" t="s">
        <v>83</v>
      </c>
      <c r="AY169" s="191" t="s">
        <v>139</v>
      </c>
    </row>
    <row r="170" s="2" customFormat="1" ht="16.5" customHeight="1">
      <c r="A170" s="37"/>
      <c r="B170" s="168"/>
      <c r="C170" s="169" t="s">
        <v>216</v>
      </c>
      <c r="D170" s="169" t="s">
        <v>141</v>
      </c>
      <c r="E170" s="170" t="s">
        <v>217</v>
      </c>
      <c r="F170" s="171" t="s">
        <v>218</v>
      </c>
      <c r="G170" s="172" t="s">
        <v>144</v>
      </c>
      <c r="H170" s="173">
        <v>136.5</v>
      </c>
      <c r="I170" s="174"/>
      <c r="J170" s="175">
        <f>ROUND(I170*H170,2)</f>
        <v>0</v>
      </c>
      <c r="K170" s="176"/>
      <c r="L170" s="38"/>
      <c r="M170" s="177" t="s">
        <v>1</v>
      </c>
      <c r="N170" s="178" t="s">
        <v>41</v>
      </c>
      <c r="O170" s="76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1" t="s">
        <v>145</v>
      </c>
      <c r="AT170" s="181" t="s">
        <v>141</v>
      </c>
      <c r="AU170" s="181" t="s">
        <v>85</v>
      </c>
      <c r="AY170" s="18" t="s">
        <v>139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8" t="s">
        <v>83</v>
      </c>
      <c r="BK170" s="182">
        <f>ROUND(I170*H170,2)</f>
        <v>0</v>
      </c>
      <c r="BL170" s="18" t="s">
        <v>145</v>
      </c>
      <c r="BM170" s="181" t="s">
        <v>219</v>
      </c>
    </row>
    <row r="171" s="2" customFormat="1">
      <c r="A171" s="37"/>
      <c r="B171" s="38"/>
      <c r="C171" s="37"/>
      <c r="D171" s="183" t="s">
        <v>147</v>
      </c>
      <c r="E171" s="37"/>
      <c r="F171" s="184" t="s">
        <v>220</v>
      </c>
      <c r="G171" s="37"/>
      <c r="H171" s="37"/>
      <c r="I171" s="185"/>
      <c r="J171" s="37"/>
      <c r="K171" s="37"/>
      <c r="L171" s="38"/>
      <c r="M171" s="186"/>
      <c r="N171" s="187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147</v>
      </c>
      <c r="AU171" s="18" t="s">
        <v>85</v>
      </c>
    </row>
    <row r="172" s="13" customFormat="1">
      <c r="A172" s="13"/>
      <c r="B172" s="190"/>
      <c r="C172" s="13"/>
      <c r="D172" s="183" t="s">
        <v>151</v>
      </c>
      <c r="E172" s="191" t="s">
        <v>221</v>
      </c>
      <c r="F172" s="192" t="s">
        <v>222</v>
      </c>
      <c r="G172" s="13"/>
      <c r="H172" s="193">
        <v>136.5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151</v>
      </c>
      <c r="AU172" s="191" t="s">
        <v>85</v>
      </c>
      <c r="AV172" s="13" t="s">
        <v>85</v>
      </c>
      <c r="AW172" s="13" t="s">
        <v>31</v>
      </c>
      <c r="AX172" s="13" t="s">
        <v>83</v>
      </c>
      <c r="AY172" s="191" t="s">
        <v>139</v>
      </c>
    </row>
    <row r="173" s="12" customFormat="1" ht="22.8" customHeight="1">
      <c r="A173" s="12"/>
      <c r="B173" s="155"/>
      <c r="C173" s="12"/>
      <c r="D173" s="156" t="s">
        <v>75</v>
      </c>
      <c r="E173" s="166" t="s">
        <v>174</v>
      </c>
      <c r="F173" s="166" t="s">
        <v>223</v>
      </c>
      <c r="G173" s="12"/>
      <c r="H173" s="12"/>
      <c r="I173" s="158"/>
      <c r="J173" s="167">
        <f>BK173</f>
        <v>0</v>
      </c>
      <c r="K173" s="12"/>
      <c r="L173" s="155"/>
      <c r="M173" s="160"/>
      <c r="N173" s="161"/>
      <c r="O173" s="161"/>
      <c r="P173" s="162">
        <f>SUM(P174:P218)</f>
        <v>0</v>
      </c>
      <c r="Q173" s="161"/>
      <c r="R173" s="162">
        <f>SUM(R174:R218)</f>
        <v>62.748058999999998</v>
      </c>
      <c r="S173" s="161"/>
      <c r="T173" s="163">
        <f>SUM(T174:T218)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6" t="s">
        <v>83</v>
      </c>
      <c r="AT173" s="164" t="s">
        <v>75</v>
      </c>
      <c r="AU173" s="164" t="s">
        <v>83</v>
      </c>
      <c r="AY173" s="156" t="s">
        <v>139</v>
      </c>
      <c r="BK173" s="165">
        <f>SUM(BK174:BK218)</f>
        <v>0</v>
      </c>
    </row>
    <row r="174" s="2" customFormat="1" ht="16.5" customHeight="1">
      <c r="A174" s="37"/>
      <c r="B174" s="168"/>
      <c r="C174" s="169" t="s">
        <v>224</v>
      </c>
      <c r="D174" s="169" t="s">
        <v>141</v>
      </c>
      <c r="E174" s="170" t="s">
        <v>225</v>
      </c>
      <c r="F174" s="171" t="s">
        <v>226</v>
      </c>
      <c r="G174" s="172" t="s">
        <v>144</v>
      </c>
      <c r="H174" s="173">
        <v>136.5</v>
      </c>
      <c r="I174" s="174"/>
      <c r="J174" s="175">
        <f>ROUND(I174*H174,2)</f>
        <v>0</v>
      </c>
      <c r="K174" s="176"/>
      <c r="L174" s="38"/>
      <c r="M174" s="177" t="s">
        <v>1</v>
      </c>
      <c r="N174" s="178" t="s">
        <v>41</v>
      </c>
      <c r="O174" s="76"/>
      <c r="P174" s="179">
        <f>O174*H174</f>
        <v>0</v>
      </c>
      <c r="Q174" s="179">
        <v>0.27994000000000002</v>
      </c>
      <c r="R174" s="179">
        <f>Q174*H174</f>
        <v>38.21181</v>
      </c>
      <c r="S174" s="179">
        <v>0</v>
      </c>
      <c r="T174" s="18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1" t="s">
        <v>145</v>
      </c>
      <c r="AT174" s="181" t="s">
        <v>141</v>
      </c>
      <c r="AU174" s="181" t="s">
        <v>85</v>
      </c>
      <c r="AY174" s="18" t="s">
        <v>139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8" t="s">
        <v>83</v>
      </c>
      <c r="BK174" s="182">
        <f>ROUND(I174*H174,2)</f>
        <v>0</v>
      </c>
      <c r="BL174" s="18" t="s">
        <v>145</v>
      </c>
      <c r="BM174" s="181" t="s">
        <v>227</v>
      </c>
    </row>
    <row r="175" s="2" customFormat="1">
      <c r="A175" s="37"/>
      <c r="B175" s="38"/>
      <c r="C175" s="37"/>
      <c r="D175" s="183" t="s">
        <v>147</v>
      </c>
      <c r="E175" s="37"/>
      <c r="F175" s="184" t="s">
        <v>228</v>
      </c>
      <c r="G175" s="37"/>
      <c r="H175" s="37"/>
      <c r="I175" s="185"/>
      <c r="J175" s="37"/>
      <c r="K175" s="37"/>
      <c r="L175" s="38"/>
      <c r="M175" s="186"/>
      <c r="N175" s="187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147</v>
      </c>
      <c r="AU175" s="18" t="s">
        <v>85</v>
      </c>
    </row>
    <row r="176" s="13" customFormat="1">
      <c r="A176" s="13"/>
      <c r="B176" s="190"/>
      <c r="C176" s="13"/>
      <c r="D176" s="183" t="s">
        <v>151</v>
      </c>
      <c r="E176" s="191" t="s">
        <v>1</v>
      </c>
      <c r="F176" s="192" t="s">
        <v>229</v>
      </c>
      <c r="G176" s="13"/>
      <c r="H176" s="193">
        <v>107</v>
      </c>
      <c r="I176" s="194"/>
      <c r="J176" s="13"/>
      <c r="K176" s="13"/>
      <c r="L176" s="190"/>
      <c r="M176" s="195"/>
      <c r="N176" s="196"/>
      <c r="O176" s="196"/>
      <c r="P176" s="196"/>
      <c r="Q176" s="196"/>
      <c r="R176" s="196"/>
      <c r="S176" s="196"/>
      <c r="T176" s="1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1" t="s">
        <v>151</v>
      </c>
      <c r="AU176" s="191" t="s">
        <v>85</v>
      </c>
      <c r="AV176" s="13" t="s">
        <v>85</v>
      </c>
      <c r="AW176" s="13" t="s">
        <v>31</v>
      </c>
      <c r="AX176" s="13" t="s">
        <v>76</v>
      </c>
      <c r="AY176" s="191" t="s">
        <v>139</v>
      </c>
    </row>
    <row r="177" s="13" customFormat="1">
      <c r="A177" s="13"/>
      <c r="B177" s="190"/>
      <c r="C177" s="13"/>
      <c r="D177" s="183" t="s">
        <v>151</v>
      </c>
      <c r="E177" s="191" t="s">
        <v>230</v>
      </c>
      <c r="F177" s="192" t="s">
        <v>231</v>
      </c>
      <c r="G177" s="13"/>
      <c r="H177" s="193">
        <v>29.5</v>
      </c>
      <c r="I177" s="194"/>
      <c r="J177" s="13"/>
      <c r="K177" s="13"/>
      <c r="L177" s="190"/>
      <c r="M177" s="195"/>
      <c r="N177" s="196"/>
      <c r="O177" s="196"/>
      <c r="P177" s="196"/>
      <c r="Q177" s="196"/>
      <c r="R177" s="196"/>
      <c r="S177" s="196"/>
      <c r="T177" s="19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1" t="s">
        <v>151</v>
      </c>
      <c r="AU177" s="191" t="s">
        <v>85</v>
      </c>
      <c r="AV177" s="13" t="s">
        <v>85</v>
      </c>
      <c r="AW177" s="13" t="s">
        <v>31</v>
      </c>
      <c r="AX177" s="13" t="s">
        <v>76</v>
      </c>
      <c r="AY177" s="191" t="s">
        <v>139</v>
      </c>
    </row>
    <row r="178" s="14" customFormat="1">
      <c r="A178" s="14"/>
      <c r="B178" s="198"/>
      <c r="C178" s="14"/>
      <c r="D178" s="183" t="s">
        <v>151</v>
      </c>
      <c r="E178" s="199" t="s">
        <v>90</v>
      </c>
      <c r="F178" s="200" t="s">
        <v>167</v>
      </c>
      <c r="G178" s="14"/>
      <c r="H178" s="201">
        <v>136.5</v>
      </c>
      <c r="I178" s="202"/>
      <c r="J178" s="14"/>
      <c r="K178" s="14"/>
      <c r="L178" s="198"/>
      <c r="M178" s="203"/>
      <c r="N178" s="204"/>
      <c r="O178" s="204"/>
      <c r="P178" s="204"/>
      <c r="Q178" s="204"/>
      <c r="R178" s="204"/>
      <c r="S178" s="204"/>
      <c r="T178" s="20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9" t="s">
        <v>151</v>
      </c>
      <c r="AU178" s="199" t="s">
        <v>85</v>
      </c>
      <c r="AV178" s="14" t="s">
        <v>145</v>
      </c>
      <c r="AW178" s="14" t="s">
        <v>31</v>
      </c>
      <c r="AX178" s="14" t="s">
        <v>83</v>
      </c>
      <c r="AY178" s="199" t="s">
        <v>139</v>
      </c>
    </row>
    <row r="179" s="2" customFormat="1" ht="33" customHeight="1">
      <c r="A179" s="37"/>
      <c r="B179" s="168"/>
      <c r="C179" s="169" t="s">
        <v>232</v>
      </c>
      <c r="D179" s="169" t="s">
        <v>141</v>
      </c>
      <c r="E179" s="170" t="s">
        <v>233</v>
      </c>
      <c r="F179" s="171" t="s">
        <v>234</v>
      </c>
      <c r="G179" s="172" t="s">
        <v>144</v>
      </c>
      <c r="H179" s="173">
        <v>29.5</v>
      </c>
      <c r="I179" s="174"/>
      <c r="J179" s="175">
        <f>ROUND(I179*H179,2)</f>
        <v>0</v>
      </c>
      <c r="K179" s="176"/>
      <c r="L179" s="38"/>
      <c r="M179" s="177" t="s">
        <v>1</v>
      </c>
      <c r="N179" s="178" t="s">
        <v>41</v>
      </c>
      <c r="O179" s="76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1" t="s">
        <v>145</v>
      </c>
      <c r="AT179" s="181" t="s">
        <v>141</v>
      </c>
      <c r="AU179" s="181" t="s">
        <v>85</v>
      </c>
      <c r="AY179" s="18" t="s">
        <v>139</v>
      </c>
      <c r="BE179" s="182">
        <f>IF(N179="základní",J179,0)</f>
        <v>0</v>
      </c>
      <c r="BF179" s="182">
        <f>IF(N179="snížená",J179,0)</f>
        <v>0</v>
      </c>
      <c r="BG179" s="182">
        <f>IF(N179="zákl. přenesená",J179,0)</f>
        <v>0</v>
      </c>
      <c r="BH179" s="182">
        <f>IF(N179="sníž. přenesená",J179,0)</f>
        <v>0</v>
      </c>
      <c r="BI179" s="182">
        <f>IF(N179="nulová",J179,0)</f>
        <v>0</v>
      </c>
      <c r="BJ179" s="18" t="s">
        <v>83</v>
      </c>
      <c r="BK179" s="182">
        <f>ROUND(I179*H179,2)</f>
        <v>0</v>
      </c>
      <c r="BL179" s="18" t="s">
        <v>145</v>
      </c>
      <c r="BM179" s="181" t="s">
        <v>235</v>
      </c>
    </row>
    <row r="180" s="2" customFormat="1">
      <c r="A180" s="37"/>
      <c r="B180" s="38"/>
      <c r="C180" s="37"/>
      <c r="D180" s="183" t="s">
        <v>147</v>
      </c>
      <c r="E180" s="37"/>
      <c r="F180" s="184" t="s">
        <v>236</v>
      </c>
      <c r="G180" s="37"/>
      <c r="H180" s="37"/>
      <c r="I180" s="185"/>
      <c r="J180" s="37"/>
      <c r="K180" s="37"/>
      <c r="L180" s="38"/>
      <c r="M180" s="186"/>
      <c r="N180" s="187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147</v>
      </c>
      <c r="AU180" s="18" t="s">
        <v>85</v>
      </c>
    </row>
    <row r="181" s="2" customFormat="1">
      <c r="A181" s="37"/>
      <c r="B181" s="38"/>
      <c r="C181" s="37"/>
      <c r="D181" s="183" t="s">
        <v>237</v>
      </c>
      <c r="E181" s="37"/>
      <c r="F181" s="213" t="s">
        <v>238</v>
      </c>
      <c r="G181" s="37"/>
      <c r="H181" s="37"/>
      <c r="I181" s="185"/>
      <c r="J181" s="37"/>
      <c r="K181" s="37"/>
      <c r="L181" s="38"/>
      <c r="M181" s="186"/>
      <c r="N181" s="187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237</v>
      </c>
      <c r="AU181" s="18" t="s">
        <v>85</v>
      </c>
    </row>
    <row r="182" s="13" customFormat="1">
      <c r="A182" s="13"/>
      <c r="B182" s="190"/>
      <c r="C182" s="13"/>
      <c r="D182" s="183" t="s">
        <v>151</v>
      </c>
      <c r="E182" s="191" t="s">
        <v>1</v>
      </c>
      <c r="F182" s="192" t="s">
        <v>239</v>
      </c>
      <c r="G182" s="13"/>
      <c r="H182" s="193">
        <v>29.5</v>
      </c>
      <c r="I182" s="194"/>
      <c r="J182" s="13"/>
      <c r="K182" s="13"/>
      <c r="L182" s="190"/>
      <c r="M182" s="195"/>
      <c r="N182" s="196"/>
      <c r="O182" s="196"/>
      <c r="P182" s="196"/>
      <c r="Q182" s="196"/>
      <c r="R182" s="196"/>
      <c r="S182" s="196"/>
      <c r="T182" s="19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1" t="s">
        <v>151</v>
      </c>
      <c r="AU182" s="191" t="s">
        <v>85</v>
      </c>
      <c r="AV182" s="13" t="s">
        <v>85</v>
      </c>
      <c r="AW182" s="13" t="s">
        <v>31</v>
      </c>
      <c r="AX182" s="13" t="s">
        <v>76</v>
      </c>
      <c r="AY182" s="191" t="s">
        <v>139</v>
      </c>
    </row>
    <row r="183" s="14" customFormat="1">
      <c r="A183" s="14"/>
      <c r="B183" s="198"/>
      <c r="C183" s="14"/>
      <c r="D183" s="183" t="s">
        <v>151</v>
      </c>
      <c r="E183" s="199" t="s">
        <v>1</v>
      </c>
      <c r="F183" s="200" t="s">
        <v>167</v>
      </c>
      <c r="G183" s="14"/>
      <c r="H183" s="201">
        <v>29.5</v>
      </c>
      <c r="I183" s="202"/>
      <c r="J183" s="14"/>
      <c r="K183" s="14"/>
      <c r="L183" s="198"/>
      <c r="M183" s="203"/>
      <c r="N183" s="204"/>
      <c r="O183" s="204"/>
      <c r="P183" s="204"/>
      <c r="Q183" s="204"/>
      <c r="R183" s="204"/>
      <c r="S183" s="204"/>
      <c r="T183" s="20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9" t="s">
        <v>151</v>
      </c>
      <c r="AU183" s="199" t="s">
        <v>85</v>
      </c>
      <c r="AV183" s="14" t="s">
        <v>145</v>
      </c>
      <c r="AW183" s="14" t="s">
        <v>31</v>
      </c>
      <c r="AX183" s="14" t="s">
        <v>83</v>
      </c>
      <c r="AY183" s="199" t="s">
        <v>139</v>
      </c>
    </row>
    <row r="184" s="2" customFormat="1" ht="24.15" customHeight="1">
      <c r="A184" s="37"/>
      <c r="B184" s="168"/>
      <c r="C184" s="169" t="s">
        <v>240</v>
      </c>
      <c r="D184" s="169" t="s">
        <v>141</v>
      </c>
      <c r="E184" s="170" t="s">
        <v>241</v>
      </c>
      <c r="F184" s="171" t="s">
        <v>242</v>
      </c>
      <c r="G184" s="172" t="s">
        <v>144</v>
      </c>
      <c r="H184" s="173">
        <v>29.5</v>
      </c>
      <c r="I184" s="174"/>
      <c r="J184" s="175">
        <f>ROUND(I184*H184,2)</f>
        <v>0</v>
      </c>
      <c r="K184" s="176"/>
      <c r="L184" s="38"/>
      <c r="M184" s="177" t="s">
        <v>1</v>
      </c>
      <c r="N184" s="178" t="s">
        <v>41</v>
      </c>
      <c r="O184" s="76"/>
      <c r="P184" s="179">
        <f>O184*H184</f>
        <v>0</v>
      </c>
      <c r="Q184" s="179">
        <v>0.00060999999999999997</v>
      </c>
      <c r="R184" s="179">
        <f>Q184*H184</f>
        <v>0.017995000000000001</v>
      </c>
      <c r="S184" s="179">
        <v>0</v>
      </c>
      <c r="T184" s="18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1" t="s">
        <v>145</v>
      </c>
      <c r="AT184" s="181" t="s">
        <v>141</v>
      </c>
      <c r="AU184" s="181" t="s">
        <v>85</v>
      </c>
      <c r="AY184" s="18" t="s">
        <v>139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8" t="s">
        <v>83</v>
      </c>
      <c r="BK184" s="182">
        <f>ROUND(I184*H184,2)</f>
        <v>0</v>
      </c>
      <c r="BL184" s="18" t="s">
        <v>145</v>
      </c>
      <c r="BM184" s="181" t="s">
        <v>243</v>
      </c>
    </row>
    <row r="185" s="2" customFormat="1">
      <c r="A185" s="37"/>
      <c r="B185" s="38"/>
      <c r="C185" s="37"/>
      <c r="D185" s="183" t="s">
        <v>147</v>
      </c>
      <c r="E185" s="37"/>
      <c r="F185" s="184" t="s">
        <v>244</v>
      </c>
      <c r="G185" s="37"/>
      <c r="H185" s="37"/>
      <c r="I185" s="185"/>
      <c r="J185" s="37"/>
      <c r="K185" s="37"/>
      <c r="L185" s="38"/>
      <c r="M185" s="186"/>
      <c r="N185" s="187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147</v>
      </c>
      <c r="AU185" s="18" t="s">
        <v>85</v>
      </c>
    </row>
    <row r="186" s="13" customFormat="1">
      <c r="A186" s="13"/>
      <c r="B186" s="190"/>
      <c r="C186" s="13"/>
      <c r="D186" s="183" t="s">
        <v>151</v>
      </c>
      <c r="E186" s="191" t="s">
        <v>1</v>
      </c>
      <c r="F186" s="192" t="s">
        <v>239</v>
      </c>
      <c r="G186" s="13"/>
      <c r="H186" s="193">
        <v>29.5</v>
      </c>
      <c r="I186" s="194"/>
      <c r="J186" s="13"/>
      <c r="K186" s="13"/>
      <c r="L186" s="190"/>
      <c r="M186" s="195"/>
      <c r="N186" s="196"/>
      <c r="O186" s="196"/>
      <c r="P186" s="196"/>
      <c r="Q186" s="196"/>
      <c r="R186" s="196"/>
      <c r="S186" s="196"/>
      <c r="T186" s="1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1" t="s">
        <v>151</v>
      </c>
      <c r="AU186" s="191" t="s">
        <v>85</v>
      </c>
      <c r="AV186" s="13" t="s">
        <v>85</v>
      </c>
      <c r="AW186" s="13" t="s">
        <v>31</v>
      </c>
      <c r="AX186" s="13" t="s">
        <v>83</v>
      </c>
      <c r="AY186" s="191" t="s">
        <v>139</v>
      </c>
    </row>
    <row r="187" s="2" customFormat="1" ht="33" customHeight="1">
      <c r="A187" s="37"/>
      <c r="B187" s="168"/>
      <c r="C187" s="169" t="s">
        <v>8</v>
      </c>
      <c r="D187" s="169" t="s">
        <v>141</v>
      </c>
      <c r="E187" s="170" t="s">
        <v>245</v>
      </c>
      <c r="F187" s="171" t="s">
        <v>246</v>
      </c>
      <c r="G187" s="172" t="s">
        <v>144</v>
      </c>
      <c r="H187" s="173">
        <v>29.5</v>
      </c>
      <c r="I187" s="174"/>
      <c r="J187" s="175">
        <f>ROUND(I187*H187,2)</f>
        <v>0</v>
      </c>
      <c r="K187" s="176"/>
      <c r="L187" s="38"/>
      <c r="M187" s="177" t="s">
        <v>1</v>
      </c>
      <c r="N187" s="178" t="s">
        <v>41</v>
      </c>
      <c r="O187" s="76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1" t="s">
        <v>145</v>
      </c>
      <c r="AT187" s="181" t="s">
        <v>141</v>
      </c>
      <c r="AU187" s="181" t="s">
        <v>85</v>
      </c>
      <c r="AY187" s="18" t="s">
        <v>139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8" t="s">
        <v>83</v>
      </c>
      <c r="BK187" s="182">
        <f>ROUND(I187*H187,2)</f>
        <v>0</v>
      </c>
      <c r="BL187" s="18" t="s">
        <v>145</v>
      </c>
      <c r="BM187" s="181" t="s">
        <v>247</v>
      </c>
    </row>
    <row r="188" s="2" customFormat="1">
      <c r="A188" s="37"/>
      <c r="B188" s="38"/>
      <c r="C188" s="37"/>
      <c r="D188" s="183" t="s">
        <v>147</v>
      </c>
      <c r="E188" s="37"/>
      <c r="F188" s="184" t="s">
        <v>248</v>
      </c>
      <c r="G188" s="37"/>
      <c r="H188" s="37"/>
      <c r="I188" s="185"/>
      <c r="J188" s="37"/>
      <c r="K188" s="37"/>
      <c r="L188" s="38"/>
      <c r="M188" s="186"/>
      <c r="N188" s="187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147</v>
      </c>
      <c r="AU188" s="18" t="s">
        <v>85</v>
      </c>
    </row>
    <row r="189" s="2" customFormat="1">
      <c r="A189" s="37"/>
      <c r="B189" s="38"/>
      <c r="C189" s="37"/>
      <c r="D189" s="183" t="s">
        <v>237</v>
      </c>
      <c r="E189" s="37"/>
      <c r="F189" s="213" t="s">
        <v>249</v>
      </c>
      <c r="G189" s="37"/>
      <c r="H189" s="37"/>
      <c r="I189" s="185"/>
      <c r="J189" s="37"/>
      <c r="K189" s="37"/>
      <c r="L189" s="38"/>
      <c r="M189" s="186"/>
      <c r="N189" s="187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237</v>
      </c>
      <c r="AU189" s="18" t="s">
        <v>85</v>
      </c>
    </row>
    <row r="190" s="13" customFormat="1">
      <c r="A190" s="13"/>
      <c r="B190" s="190"/>
      <c r="C190" s="13"/>
      <c r="D190" s="183" t="s">
        <v>151</v>
      </c>
      <c r="E190" s="191" t="s">
        <v>1</v>
      </c>
      <c r="F190" s="192" t="s">
        <v>239</v>
      </c>
      <c r="G190" s="13"/>
      <c r="H190" s="193">
        <v>29.5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151</v>
      </c>
      <c r="AU190" s="191" t="s">
        <v>85</v>
      </c>
      <c r="AV190" s="13" t="s">
        <v>85</v>
      </c>
      <c r="AW190" s="13" t="s">
        <v>31</v>
      </c>
      <c r="AX190" s="13" t="s">
        <v>76</v>
      </c>
      <c r="AY190" s="191" t="s">
        <v>139</v>
      </c>
    </row>
    <row r="191" s="14" customFormat="1">
      <c r="A191" s="14"/>
      <c r="B191" s="198"/>
      <c r="C191" s="14"/>
      <c r="D191" s="183" t="s">
        <v>151</v>
      </c>
      <c r="E191" s="199" t="s">
        <v>1</v>
      </c>
      <c r="F191" s="200" t="s">
        <v>167</v>
      </c>
      <c r="G191" s="14"/>
      <c r="H191" s="201">
        <v>29.5</v>
      </c>
      <c r="I191" s="202"/>
      <c r="J191" s="14"/>
      <c r="K191" s="14"/>
      <c r="L191" s="198"/>
      <c r="M191" s="203"/>
      <c r="N191" s="204"/>
      <c r="O191" s="204"/>
      <c r="P191" s="204"/>
      <c r="Q191" s="204"/>
      <c r="R191" s="204"/>
      <c r="S191" s="204"/>
      <c r="T191" s="20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9" t="s">
        <v>151</v>
      </c>
      <c r="AU191" s="199" t="s">
        <v>85</v>
      </c>
      <c r="AV191" s="14" t="s">
        <v>145</v>
      </c>
      <c r="AW191" s="14" t="s">
        <v>31</v>
      </c>
      <c r="AX191" s="14" t="s">
        <v>83</v>
      </c>
      <c r="AY191" s="199" t="s">
        <v>139</v>
      </c>
    </row>
    <row r="192" s="2" customFormat="1" ht="24.15" customHeight="1">
      <c r="A192" s="37"/>
      <c r="B192" s="168"/>
      <c r="C192" s="169" t="s">
        <v>250</v>
      </c>
      <c r="D192" s="169" t="s">
        <v>141</v>
      </c>
      <c r="E192" s="170" t="s">
        <v>251</v>
      </c>
      <c r="F192" s="171" t="s">
        <v>252</v>
      </c>
      <c r="G192" s="172" t="s">
        <v>144</v>
      </c>
      <c r="H192" s="173">
        <v>101</v>
      </c>
      <c r="I192" s="174"/>
      <c r="J192" s="175">
        <f>ROUND(I192*H192,2)</f>
        <v>0</v>
      </c>
      <c r="K192" s="176"/>
      <c r="L192" s="38"/>
      <c r="M192" s="177" t="s">
        <v>1</v>
      </c>
      <c r="N192" s="178" t="s">
        <v>41</v>
      </c>
      <c r="O192" s="76"/>
      <c r="P192" s="179">
        <f>O192*H192</f>
        <v>0</v>
      </c>
      <c r="Q192" s="179">
        <v>0.089219999999999994</v>
      </c>
      <c r="R192" s="179">
        <f>Q192*H192</f>
        <v>9.0112199999999998</v>
      </c>
      <c r="S192" s="179">
        <v>0</v>
      </c>
      <c r="T192" s="18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1" t="s">
        <v>145</v>
      </c>
      <c r="AT192" s="181" t="s">
        <v>141</v>
      </c>
      <c r="AU192" s="181" t="s">
        <v>85</v>
      </c>
      <c r="AY192" s="18" t="s">
        <v>139</v>
      </c>
      <c r="BE192" s="182">
        <f>IF(N192="základní",J192,0)</f>
        <v>0</v>
      </c>
      <c r="BF192" s="182">
        <f>IF(N192="snížená",J192,0)</f>
        <v>0</v>
      </c>
      <c r="BG192" s="182">
        <f>IF(N192="zákl. přenesená",J192,0)</f>
        <v>0</v>
      </c>
      <c r="BH192" s="182">
        <f>IF(N192="sníž. přenesená",J192,0)</f>
        <v>0</v>
      </c>
      <c r="BI192" s="182">
        <f>IF(N192="nulová",J192,0)</f>
        <v>0</v>
      </c>
      <c r="BJ192" s="18" t="s">
        <v>83</v>
      </c>
      <c r="BK192" s="182">
        <f>ROUND(I192*H192,2)</f>
        <v>0</v>
      </c>
      <c r="BL192" s="18" t="s">
        <v>145</v>
      </c>
      <c r="BM192" s="181" t="s">
        <v>253</v>
      </c>
    </row>
    <row r="193" s="2" customFormat="1">
      <c r="A193" s="37"/>
      <c r="B193" s="38"/>
      <c r="C193" s="37"/>
      <c r="D193" s="183" t="s">
        <v>147</v>
      </c>
      <c r="E193" s="37"/>
      <c r="F193" s="184" t="s">
        <v>254</v>
      </c>
      <c r="G193" s="37"/>
      <c r="H193" s="37"/>
      <c r="I193" s="185"/>
      <c r="J193" s="37"/>
      <c r="K193" s="37"/>
      <c r="L193" s="38"/>
      <c r="M193" s="186"/>
      <c r="N193" s="187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147</v>
      </c>
      <c r="AU193" s="18" t="s">
        <v>85</v>
      </c>
    </row>
    <row r="194" s="13" customFormat="1">
      <c r="A194" s="13"/>
      <c r="B194" s="190"/>
      <c r="C194" s="13"/>
      <c r="D194" s="183" t="s">
        <v>151</v>
      </c>
      <c r="E194" s="191" t="s">
        <v>1</v>
      </c>
      <c r="F194" s="192" t="s">
        <v>255</v>
      </c>
      <c r="G194" s="13"/>
      <c r="H194" s="193">
        <v>101</v>
      </c>
      <c r="I194" s="194"/>
      <c r="J194" s="13"/>
      <c r="K194" s="13"/>
      <c r="L194" s="190"/>
      <c r="M194" s="195"/>
      <c r="N194" s="196"/>
      <c r="O194" s="196"/>
      <c r="P194" s="196"/>
      <c r="Q194" s="196"/>
      <c r="R194" s="196"/>
      <c r="S194" s="196"/>
      <c r="T194" s="19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1" t="s">
        <v>151</v>
      </c>
      <c r="AU194" s="191" t="s">
        <v>85</v>
      </c>
      <c r="AV194" s="13" t="s">
        <v>85</v>
      </c>
      <c r="AW194" s="13" t="s">
        <v>31</v>
      </c>
      <c r="AX194" s="13" t="s">
        <v>83</v>
      </c>
      <c r="AY194" s="191" t="s">
        <v>139</v>
      </c>
    </row>
    <row r="195" s="2" customFormat="1" ht="21.75" customHeight="1">
      <c r="A195" s="37"/>
      <c r="B195" s="168"/>
      <c r="C195" s="214" t="s">
        <v>256</v>
      </c>
      <c r="D195" s="214" t="s">
        <v>257</v>
      </c>
      <c r="E195" s="215" t="s">
        <v>258</v>
      </c>
      <c r="F195" s="216" t="s">
        <v>259</v>
      </c>
      <c r="G195" s="217" t="s">
        <v>144</v>
      </c>
      <c r="H195" s="218">
        <v>99.200000000000003</v>
      </c>
      <c r="I195" s="219"/>
      <c r="J195" s="220">
        <f>ROUND(I195*H195,2)</f>
        <v>0</v>
      </c>
      <c r="K195" s="221"/>
      <c r="L195" s="222"/>
      <c r="M195" s="223" t="s">
        <v>1</v>
      </c>
      <c r="N195" s="224" t="s">
        <v>41</v>
      </c>
      <c r="O195" s="76"/>
      <c r="P195" s="179">
        <f>O195*H195</f>
        <v>0</v>
      </c>
      <c r="Q195" s="179">
        <v>0.13100000000000001</v>
      </c>
      <c r="R195" s="179">
        <f>Q195*H195</f>
        <v>12.995200000000001</v>
      </c>
      <c r="S195" s="179">
        <v>0</v>
      </c>
      <c r="T195" s="18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1" t="s">
        <v>199</v>
      </c>
      <c r="AT195" s="181" t="s">
        <v>257</v>
      </c>
      <c r="AU195" s="181" t="s">
        <v>85</v>
      </c>
      <c r="AY195" s="18" t="s">
        <v>139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8" t="s">
        <v>83</v>
      </c>
      <c r="BK195" s="182">
        <f>ROUND(I195*H195,2)</f>
        <v>0</v>
      </c>
      <c r="BL195" s="18" t="s">
        <v>145</v>
      </c>
      <c r="BM195" s="181" t="s">
        <v>260</v>
      </c>
    </row>
    <row r="196" s="2" customFormat="1">
      <c r="A196" s="37"/>
      <c r="B196" s="38"/>
      <c r="C196" s="37"/>
      <c r="D196" s="183" t="s">
        <v>147</v>
      </c>
      <c r="E196" s="37"/>
      <c r="F196" s="184" t="s">
        <v>259</v>
      </c>
      <c r="G196" s="37"/>
      <c r="H196" s="37"/>
      <c r="I196" s="185"/>
      <c r="J196" s="37"/>
      <c r="K196" s="37"/>
      <c r="L196" s="38"/>
      <c r="M196" s="186"/>
      <c r="N196" s="187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147</v>
      </c>
      <c r="AU196" s="18" t="s">
        <v>85</v>
      </c>
    </row>
    <row r="197" s="13" customFormat="1">
      <c r="A197" s="13"/>
      <c r="B197" s="190"/>
      <c r="C197" s="13"/>
      <c r="D197" s="183" t="s">
        <v>151</v>
      </c>
      <c r="E197" s="191" t="s">
        <v>1</v>
      </c>
      <c r="F197" s="192" t="s">
        <v>261</v>
      </c>
      <c r="G197" s="13"/>
      <c r="H197" s="193">
        <v>99.200000000000003</v>
      </c>
      <c r="I197" s="194"/>
      <c r="J197" s="13"/>
      <c r="K197" s="13"/>
      <c r="L197" s="190"/>
      <c r="M197" s="195"/>
      <c r="N197" s="196"/>
      <c r="O197" s="196"/>
      <c r="P197" s="196"/>
      <c r="Q197" s="196"/>
      <c r="R197" s="196"/>
      <c r="S197" s="196"/>
      <c r="T197" s="19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151</v>
      </c>
      <c r="AU197" s="191" t="s">
        <v>85</v>
      </c>
      <c r="AV197" s="13" t="s">
        <v>85</v>
      </c>
      <c r="AW197" s="13" t="s">
        <v>31</v>
      </c>
      <c r="AX197" s="13" t="s">
        <v>76</v>
      </c>
      <c r="AY197" s="191" t="s">
        <v>139</v>
      </c>
    </row>
    <row r="198" s="14" customFormat="1">
      <c r="A198" s="14"/>
      <c r="B198" s="198"/>
      <c r="C198" s="14"/>
      <c r="D198" s="183" t="s">
        <v>151</v>
      </c>
      <c r="E198" s="199" t="s">
        <v>1</v>
      </c>
      <c r="F198" s="200" t="s">
        <v>167</v>
      </c>
      <c r="G198" s="14"/>
      <c r="H198" s="201">
        <v>99.200000000000003</v>
      </c>
      <c r="I198" s="202"/>
      <c r="J198" s="14"/>
      <c r="K198" s="14"/>
      <c r="L198" s="198"/>
      <c r="M198" s="203"/>
      <c r="N198" s="204"/>
      <c r="O198" s="204"/>
      <c r="P198" s="204"/>
      <c r="Q198" s="204"/>
      <c r="R198" s="204"/>
      <c r="S198" s="204"/>
      <c r="T198" s="20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9" t="s">
        <v>151</v>
      </c>
      <c r="AU198" s="199" t="s">
        <v>85</v>
      </c>
      <c r="AV198" s="14" t="s">
        <v>145</v>
      </c>
      <c r="AW198" s="14" t="s">
        <v>31</v>
      </c>
      <c r="AX198" s="14" t="s">
        <v>83</v>
      </c>
      <c r="AY198" s="199" t="s">
        <v>139</v>
      </c>
    </row>
    <row r="199" s="2" customFormat="1" ht="24.15" customHeight="1">
      <c r="A199" s="37"/>
      <c r="B199" s="168"/>
      <c r="C199" s="214" t="s">
        <v>262</v>
      </c>
      <c r="D199" s="214" t="s">
        <v>257</v>
      </c>
      <c r="E199" s="215" t="s">
        <v>263</v>
      </c>
      <c r="F199" s="216" t="s">
        <v>264</v>
      </c>
      <c r="G199" s="217" t="s">
        <v>144</v>
      </c>
      <c r="H199" s="218">
        <v>1.8380000000000001</v>
      </c>
      <c r="I199" s="219"/>
      <c r="J199" s="220">
        <f>ROUND(I199*H199,2)</f>
        <v>0</v>
      </c>
      <c r="K199" s="221"/>
      <c r="L199" s="222"/>
      <c r="M199" s="223" t="s">
        <v>1</v>
      </c>
      <c r="N199" s="224" t="s">
        <v>41</v>
      </c>
      <c r="O199" s="76"/>
      <c r="P199" s="179">
        <f>O199*H199</f>
        <v>0</v>
      </c>
      <c r="Q199" s="179">
        <v>0.13100000000000001</v>
      </c>
      <c r="R199" s="179">
        <f>Q199*H199</f>
        <v>0.24077800000000002</v>
      </c>
      <c r="S199" s="179">
        <v>0</v>
      </c>
      <c r="T199" s="18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1" t="s">
        <v>199</v>
      </c>
      <c r="AT199" s="181" t="s">
        <v>257</v>
      </c>
      <c r="AU199" s="181" t="s">
        <v>85</v>
      </c>
      <c r="AY199" s="18" t="s">
        <v>139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8" t="s">
        <v>83</v>
      </c>
      <c r="BK199" s="182">
        <f>ROUND(I199*H199,2)</f>
        <v>0</v>
      </c>
      <c r="BL199" s="18" t="s">
        <v>145</v>
      </c>
      <c r="BM199" s="181" t="s">
        <v>265</v>
      </c>
    </row>
    <row r="200" s="2" customFormat="1">
      <c r="A200" s="37"/>
      <c r="B200" s="38"/>
      <c r="C200" s="37"/>
      <c r="D200" s="183" t="s">
        <v>147</v>
      </c>
      <c r="E200" s="37"/>
      <c r="F200" s="184" t="s">
        <v>264</v>
      </c>
      <c r="G200" s="37"/>
      <c r="H200" s="37"/>
      <c r="I200" s="185"/>
      <c r="J200" s="37"/>
      <c r="K200" s="37"/>
      <c r="L200" s="38"/>
      <c r="M200" s="186"/>
      <c r="N200" s="187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147</v>
      </c>
      <c r="AU200" s="18" t="s">
        <v>85</v>
      </c>
    </row>
    <row r="201" s="2" customFormat="1" ht="24.15" customHeight="1">
      <c r="A201" s="37"/>
      <c r="B201" s="168"/>
      <c r="C201" s="169" t="s">
        <v>266</v>
      </c>
      <c r="D201" s="169" t="s">
        <v>141</v>
      </c>
      <c r="E201" s="170" t="s">
        <v>267</v>
      </c>
      <c r="F201" s="171" t="s">
        <v>268</v>
      </c>
      <c r="G201" s="172" t="s">
        <v>144</v>
      </c>
      <c r="H201" s="173">
        <v>8</v>
      </c>
      <c r="I201" s="174"/>
      <c r="J201" s="175">
        <f>ROUND(I201*H201,2)</f>
        <v>0</v>
      </c>
      <c r="K201" s="176"/>
      <c r="L201" s="38"/>
      <c r="M201" s="177" t="s">
        <v>1</v>
      </c>
      <c r="N201" s="178" t="s">
        <v>41</v>
      </c>
      <c r="O201" s="76"/>
      <c r="P201" s="179">
        <f>O201*H201</f>
        <v>0</v>
      </c>
      <c r="Q201" s="179">
        <v>0.090620000000000006</v>
      </c>
      <c r="R201" s="179">
        <f>Q201*H201</f>
        <v>0.72496000000000005</v>
      </c>
      <c r="S201" s="179">
        <v>0</v>
      </c>
      <c r="T201" s="18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1" t="s">
        <v>145</v>
      </c>
      <c r="AT201" s="181" t="s">
        <v>141</v>
      </c>
      <c r="AU201" s="181" t="s">
        <v>85</v>
      </c>
      <c r="AY201" s="18" t="s">
        <v>139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8" t="s">
        <v>83</v>
      </c>
      <c r="BK201" s="182">
        <f>ROUND(I201*H201,2)</f>
        <v>0</v>
      </c>
      <c r="BL201" s="18" t="s">
        <v>145</v>
      </c>
      <c r="BM201" s="181" t="s">
        <v>269</v>
      </c>
    </row>
    <row r="202" s="2" customFormat="1">
      <c r="A202" s="37"/>
      <c r="B202" s="38"/>
      <c r="C202" s="37"/>
      <c r="D202" s="183" t="s">
        <v>147</v>
      </c>
      <c r="E202" s="37"/>
      <c r="F202" s="184" t="s">
        <v>270</v>
      </c>
      <c r="G202" s="37"/>
      <c r="H202" s="37"/>
      <c r="I202" s="185"/>
      <c r="J202" s="37"/>
      <c r="K202" s="37"/>
      <c r="L202" s="38"/>
      <c r="M202" s="186"/>
      <c r="N202" s="187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147</v>
      </c>
      <c r="AU202" s="18" t="s">
        <v>85</v>
      </c>
    </row>
    <row r="203" s="2" customFormat="1">
      <c r="A203" s="37"/>
      <c r="B203" s="38"/>
      <c r="C203" s="37"/>
      <c r="D203" s="188" t="s">
        <v>149</v>
      </c>
      <c r="E203" s="37"/>
      <c r="F203" s="189" t="s">
        <v>271</v>
      </c>
      <c r="G203" s="37"/>
      <c r="H203" s="37"/>
      <c r="I203" s="185"/>
      <c r="J203" s="37"/>
      <c r="K203" s="37"/>
      <c r="L203" s="38"/>
      <c r="M203" s="186"/>
      <c r="N203" s="187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149</v>
      </c>
      <c r="AU203" s="18" t="s">
        <v>85</v>
      </c>
    </row>
    <row r="204" s="13" customFormat="1">
      <c r="A204" s="13"/>
      <c r="B204" s="190"/>
      <c r="C204" s="13"/>
      <c r="D204" s="183" t="s">
        <v>151</v>
      </c>
      <c r="E204" s="191" t="s">
        <v>1</v>
      </c>
      <c r="F204" s="192" t="s">
        <v>272</v>
      </c>
      <c r="G204" s="13"/>
      <c r="H204" s="193">
        <v>8</v>
      </c>
      <c r="I204" s="194"/>
      <c r="J204" s="13"/>
      <c r="K204" s="13"/>
      <c r="L204" s="190"/>
      <c r="M204" s="195"/>
      <c r="N204" s="196"/>
      <c r="O204" s="196"/>
      <c r="P204" s="196"/>
      <c r="Q204" s="196"/>
      <c r="R204" s="196"/>
      <c r="S204" s="196"/>
      <c r="T204" s="19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1" t="s">
        <v>151</v>
      </c>
      <c r="AU204" s="191" t="s">
        <v>85</v>
      </c>
      <c r="AV204" s="13" t="s">
        <v>85</v>
      </c>
      <c r="AW204" s="13" t="s">
        <v>31</v>
      </c>
      <c r="AX204" s="13" t="s">
        <v>83</v>
      </c>
      <c r="AY204" s="191" t="s">
        <v>139</v>
      </c>
    </row>
    <row r="205" s="2" customFormat="1" ht="21.75" customHeight="1">
      <c r="A205" s="37"/>
      <c r="B205" s="168"/>
      <c r="C205" s="214" t="s">
        <v>273</v>
      </c>
      <c r="D205" s="214" t="s">
        <v>257</v>
      </c>
      <c r="E205" s="215" t="s">
        <v>274</v>
      </c>
      <c r="F205" s="216" t="s">
        <v>275</v>
      </c>
      <c r="G205" s="217" t="s">
        <v>144</v>
      </c>
      <c r="H205" s="218">
        <v>2.266</v>
      </c>
      <c r="I205" s="219"/>
      <c r="J205" s="220">
        <f>ROUND(I205*H205,2)</f>
        <v>0</v>
      </c>
      <c r="K205" s="221"/>
      <c r="L205" s="222"/>
      <c r="M205" s="223" t="s">
        <v>1</v>
      </c>
      <c r="N205" s="224" t="s">
        <v>41</v>
      </c>
      <c r="O205" s="76"/>
      <c r="P205" s="179">
        <f>O205*H205</f>
        <v>0</v>
      </c>
      <c r="Q205" s="179">
        <v>0.17599999999999999</v>
      </c>
      <c r="R205" s="179">
        <f>Q205*H205</f>
        <v>0.398816</v>
      </c>
      <c r="S205" s="179">
        <v>0</v>
      </c>
      <c r="T205" s="18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1" t="s">
        <v>199</v>
      </c>
      <c r="AT205" s="181" t="s">
        <v>257</v>
      </c>
      <c r="AU205" s="181" t="s">
        <v>85</v>
      </c>
      <c r="AY205" s="18" t="s">
        <v>139</v>
      </c>
      <c r="BE205" s="182">
        <f>IF(N205="základní",J205,0)</f>
        <v>0</v>
      </c>
      <c r="BF205" s="182">
        <f>IF(N205="snížená",J205,0)</f>
        <v>0</v>
      </c>
      <c r="BG205" s="182">
        <f>IF(N205="zákl. přenesená",J205,0)</f>
        <v>0</v>
      </c>
      <c r="BH205" s="182">
        <f>IF(N205="sníž. přenesená",J205,0)</f>
        <v>0</v>
      </c>
      <c r="BI205" s="182">
        <f>IF(N205="nulová",J205,0)</f>
        <v>0</v>
      </c>
      <c r="BJ205" s="18" t="s">
        <v>83</v>
      </c>
      <c r="BK205" s="182">
        <f>ROUND(I205*H205,2)</f>
        <v>0</v>
      </c>
      <c r="BL205" s="18" t="s">
        <v>145</v>
      </c>
      <c r="BM205" s="181" t="s">
        <v>276</v>
      </c>
    </row>
    <row r="206" s="2" customFormat="1">
      <c r="A206" s="37"/>
      <c r="B206" s="38"/>
      <c r="C206" s="37"/>
      <c r="D206" s="183" t="s">
        <v>147</v>
      </c>
      <c r="E206" s="37"/>
      <c r="F206" s="184" t="s">
        <v>275</v>
      </c>
      <c r="G206" s="37"/>
      <c r="H206" s="37"/>
      <c r="I206" s="185"/>
      <c r="J206" s="37"/>
      <c r="K206" s="37"/>
      <c r="L206" s="38"/>
      <c r="M206" s="186"/>
      <c r="N206" s="187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147</v>
      </c>
      <c r="AU206" s="18" t="s">
        <v>85</v>
      </c>
    </row>
    <row r="207" s="13" customFormat="1">
      <c r="A207" s="13"/>
      <c r="B207" s="190"/>
      <c r="C207" s="13"/>
      <c r="D207" s="183" t="s">
        <v>151</v>
      </c>
      <c r="E207" s="191" t="s">
        <v>1</v>
      </c>
      <c r="F207" s="192" t="s">
        <v>277</v>
      </c>
      <c r="G207" s="13"/>
      <c r="H207" s="193">
        <v>2.2000000000000002</v>
      </c>
      <c r="I207" s="194"/>
      <c r="J207" s="13"/>
      <c r="K207" s="13"/>
      <c r="L207" s="190"/>
      <c r="M207" s="195"/>
      <c r="N207" s="196"/>
      <c r="O207" s="196"/>
      <c r="P207" s="196"/>
      <c r="Q207" s="196"/>
      <c r="R207" s="196"/>
      <c r="S207" s="196"/>
      <c r="T207" s="19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1" t="s">
        <v>151</v>
      </c>
      <c r="AU207" s="191" t="s">
        <v>85</v>
      </c>
      <c r="AV207" s="13" t="s">
        <v>85</v>
      </c>
      <c r="AW207" s="13" t="s">
        <v>31</v>
      </c>
      <c r="AX207" s="13" t="s">
        <v>83</v>
      </c>
      <c r="AY207" s="191" t="s">
        <v>139</v>
      </c>
    </row>
    <row r="208" s="13" customFormat="1">
      <c r="A208" s="13"/>
      <c r="B208" s="190"/>
      <c r="C208" s="13"/>
      <c r="D208" s="183" t="s">
        <v>151</v>
      </c>
      <c r="E208" s="13"/>
      <c r="F208" s="192" t="s">
        <v>278</v>
      </c>
      <c r="G208" s="13"/>
      <c r="H208" s="193">
        <v>2.266</v>
      </c>
      <c r="I208" s="194"/>
      <c r="J208" s="13"/>
      <c r="K208" s="13"/>
      <c r="L208" s="190"/>
      <c r="M208" s="195"/>
      <c r="N208" s="196"/>
      <c r="O208" s="196"/>
      <c r="P208" s="196"/>
      <c r="Q208" s="196"/>
      <c r="R208" s="196"/>
      <c r="S208" s="196"/>
      <c r="T208" s="19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1" t="s">
        <v>151</v>
      </c>
      <c r="AU208" s="191" t="s">
        <v>85</v>
      </c>
      <c r="AV208" s="13" t="s">
        <v>85</v>
      </c>
      <c r="AW208" s="13" t="s">
        <v>3</v>
      </c>
      <c r="AX208" s="13" t="s">
        <v>83</v>
      </c>
      <c r="AY208" s="191" t="s">
        <v>139</v>
      </c>
    </row>
    <row r="209" s="2" customFormat="1" ht="24.15" customHeight="1">
      <c r="A209" s="37"/>
      <c r="B209" s="168"/>
      <c r="C209" s="214" t="s">
        <v>7</v>
      </c>
      <c r="D209" s="214" t="s">
        <v>257</v>
      </c>
      <c r="E209" s="215" t="s">
        <v>279</v>
      </c>
      <c r="F209" s="216" t="s">
        <v>280</v>
      </c>
      <c r="G209" s="217" t="s">
        <v>281</v>
      </c>
      <c r="H209" s="218">
        <v>2</v>
      </c>
      <c r="I209" s="219"/>
      <c r="J209" s="220">
        <f>ROUND(I209*H209,2)</f>
        <v>0</v>
      </c>
      <c r="K209" s="221"/>
      <c r="L209" s="222"/>
      <c r="M209" s="223" t="s">
        <v>1</v>
      </c>
      <c r="N209" s="224" t="s">
        <v>41</v>
      </c>
      <c r="O209" s="76"/>
      <c r="P209" s="179">
        <f>O209*H209</f>
        <v>0</v>
      </c>
      <c r="Q209" s="179">
        <v>0.0019</v>
      </c>
      <c r="R209" s="179">
        <f>Q209*H209</f>
        <v>0.0038</v>
      </c>
      <c r="S209" s="179">
        <v>0</v>
      </c>
      <c r="T209" s="18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1" t="s">
        <v>199</v>
      </c>
      <c r="AT209" s="181" t="s">
        <v>257</v>
      </c>
      <c r="AU209" s="181" t="s">
        <v>85</v>
      </c>
      <c r="AY209" s="18" t="s">
        <v>139</v>
      </c>
      <c r="BE209" s="182">
        <f>IF(N209="základní",J209,0)</f>
        <v>0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8" t="s">
        <v>83</v>
      </c>
      <c r="BK209" s="182">
        <f>ROUND(I209*H209,2)</f>
        <v>0</v>
      </c>
      <c r="BL209" s="18" t="s">
        <v>145</v>
      </c>
      <c r="BM209" s="181" t="s">
        <v>282</v>
      </c>
    </row>
    <row r="210" s="2" customFormat="1">
      <c r="A210" s="37"/>
      <c r="B210" s="38"/>
      <c r="C210" s="37"/>
      <c r="D210" s="183" t="s">
        <v>147</v>
      </c>
      <c r="E210" s="37"/>
      <c r="F210" s="184" t="s">
        <v>280</v>
      </c>
      <c r="G210" s="37"/>
      <c r="H210" s="37"/>
      <c r="I210" s="185"/>
      <c r="J210" s="37"/>
      <c r="K210" s="37"/>
      <c r="L210" s="38"/>
      <c r="M210" s="186"/>
      <c r="N210" s="187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147</v>
      </c>
      <c r="AU210" s="18" t="s">
        <v>85</v>
      </c>
    </row>
    <row r="211" s="2" customFormat="1" ht="24.15" customHeight="1">
      <c r="A211" s="37"/>
      <c r="B211" s="168"/>
      <c r="C211" s="214" t="s">
        <v>283</v>
      </c>
      <c r="D211" s="214" t="s">
        <v>257</v>
      </c>
      <c r="E211" s="215" t="s">
        <v>284</v>
      </c>
      <c r="F211" s="216" t="s">
        <v>285</v>
      </c>
      <c r="G211" s="217" t="s">
        <v>281</v>
      </c>
      <c r="H211" s="218">
        <v>4</v>
      </c>
      <c r="I211" s="219"/>
      <c r="J211" s="220">
        <f>ROUND(I211*H211,2)</f>
        <v>0</v>
      </c>
      <c r="K211" s="221"/>
      <c r="L211" s="222"/>
      <c r="M211" s="223" t="s">
        <v>1</v>
      </c>
      <c r="N211" s="224" t="s">
        <v>41</v>
      </c>
      <c r="O211" s="76"/>
      <c r="P211" s="179">
        <f>O211*H211</f>
        <v>0</v>
      </c>
      <c r="Q211" s="179">
        <v>0.0061999999999999998</v>
      </c>
      <c r="R211" s="179">
        <f>Q211*H211</f>
        <v>0.024799999999999999</v>
      </c>
      <c r="S211" s="179">
        <v>0</v>
      </c>
      <c r="T211" s="18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1" t="s">
        <v>199</v>
      </c>
      <c r="AT211" s="181" t="s">
        <v>257</v>
      </c>
      <c r="AU211" s="181" t="s">
        <v>85</v>
      </c>
      <c r="AY211" s="18" t="s">
        <v>139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8" t="s">
        <v>83</v>
      </c>
      <c r="BK211" s="182">
        <f>ROUND(I211*H211,2)</f>
        <v>0</v>
      </c>
      <c r="BL211" s="18" t="s">
        <v>145</v>
      </c>
      <c r="BM211" s="181" t="s">
        <v>286</v>
      </c>
    </row>
    <row r="212" s="2" customFormat="1">
      <c r="A212" s="37"/>
      <c r="B212" s="38"/>
      <c r="C212" s="37"/>
      <c r="D212" s="183" t="s">
        <v>147</v>
      </c>
      <c r="E212" s="37"/>
      <c r="F212" s="184" t="s">
        <v>285</v>
      </c>
      <c r="G212" s="37"/>
      <c r="H212" s="37"/>
      <c r="I212" s="185"/>
      <c r="J212" s="37"/>
      <c r="K212" s="37"/>
      <c r="L212" s="38"/>
      <c r="M212" s="186"/>
      <c r="N212" s="187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147</v>
      </c>
      <c r="AU212" s="18" t="s">
        <v>85</v>
      </c>
    </row>
    <row r="213" s="2" customFormat="1" ht="24.15" customHeight="1">
      <c r="A213" s="37"/>
      <c r="B213" s="168"/>
      <c r="C213" s="214" t="s">
        <v>287</v>
      </c>
      <c r="D213" s="214" t="s">
        <v>257</v>
      </c>
      <c r="E213" s="215" t="s">
        <v>288</v>
      </c>
      <c r="F213" s="216" t="s">
        <v>289</v>
      </c>
      <c r="G213" s="217" t="s">
        <v>281</v>
      </c>
      <c r="H213" s="218">
        <v>5</v>
      </c>
      <c r="I213" s="219"/>
      <c r="J213" s="220">
        <f>ROUND(I213*H213,2)</f>
        <v>0</v>
      </c>
      <c r="K213" s="221"/>
      <c r="L213" s="222"/>
      <c r="M213" s="223" t="s">
        <v>1</v>
      </c>
      <c r="N213" s="224" t="s">
        <v>41</v>
      </c>
      <c r="O213" s="76"/>
      <c r="P213" s="179">
        <f>O213*H213</f>
        <v>0</v>
      </c>
      <c r="Q213" s="179">
        <v>0.0061999999999999998</v>
      </c>
      <c r="R213" s="179">
        <f>Q213*H213</f>
        <v>0.031</v>
      </c>
      <c r="S213" s="179">
        <v>0</v>
      </c>
      <c r="T213" s="18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1" t="s">
        <v>199</v>
      </c>
      <c r="AT213" s="181" t="s">
        <v>257</v>
      </c>
      <c r="AU213" s="181" t="s">
        <v>85</v>
      </c>
      <c r="AY213" s="18" t="s">
        <v>139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8" t="s">
        <v>83</v>
      </c>
      <c r="BK213" s="182">
        <f>ROUND(I213*H213,2)</f>
        <v>0</v>
      </c>
      <c r="BL213" s="18" t="s">
        <v>145</v>
      </c>
      <c r="BM213" s="181" t="s">
        <v>290</v>
      </c>
    </row>
    <row r="214" s="2" customFormat="1">
      <c r="A214" s="37"/>
      <c r="B214" s="38"/>
      <c r="C214" s="37"/>
      <c r="D214" s="183" t="s">
        <v>147</v>
      </c>
      <c r="E214" s="37"/>
      <c r="F214" s="184" t="s">
        <v>289</v>
      </c>
      <c r="G214" s="37"/>
      <c r="H214" s="37"/>
      <c r="I214" s="185"/>
      <c r="J214" s="37"/>
      <c r="K214" s="37"/>
      <c r="L214" s="38"/>
      <c r="M214" s="186"/>
      <c r="N214" s="187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147</v>
      </c>
      <c r="AU214" s="18" t="s">
        <v>85</v>
      </c>
    </row>
    <row r="215" s="2" customFormat="1" ht="21.75" customHeight="1">
      <c r="A215" s="37"/>
      <c r="B215" s="168"/>
      <c r="C215" s="214" t="s">
        <v>291</v>
      </c>
      <c r="D215" s="214" t="s">
        <v>257</v>
      </c>
      <c r="E215" s="215" t="s">
        <v>292</v>
      </c>
      <c r="F215" s="216" t="s">
        <v>293</v>
      </c>
      <c r="G215" s="217" t="s">
        <v>144</v>
      </c>
      <c r="H215" s="218">
        <v>6.1799999999999997</v>
      </c>
      <c r="I215" s="219"/>
      <c r="J215" s="220">
        <f>ROUND(I215*H215,2)</f>
        <v>0</v>
      </c>
      <c r="K215" s="221"/>
      <c r="L215" s="222"/>
      <c r="M215" s="223" t="s">
        <v>1</v>
      </c>
      <c r="N215" s="224" t="s">
        <v>41</v>
      </c>
      <c r="O215" s="76"/>
      <c r="P215" s="179">
        <f>O215*H215</f>
        <v>0</v>
      </c>
      <c r="Q215" s="179">
        <v>0.17599999999999999</v>
      </c>
      <c r="R215" s="179">
        <f>Q215*H215</f>
        <v>1.08768</v>
      </c>
      <c r="S215" s="179">
        <v>0</v>
      </c>
      <c r="T215" s="18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1" t="s">
        <v>199</v>
      </c>
      <c r="AT215" s="181" t="s">
        <v>257</v>
      </c>
      <c r="AU215" s="181" t="s">
        <v>85</v>
      </c>
      <c r="AY215" s="18" t="s">
        <v>139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8" t="s">
        <v>83</v>
      </c>
      <c r="BK215" s="182">
        <f>ROUND(I215*H215,2)</f>
        <v>0</v>
      </c>
      <c r="BL215" s="18" t="s">
        <v>145</v>
      </c>
      <c r="BM215" s="181" t="s">
        <v>294</v>
      </c>
    </row>
    <row r="216" s="2" customFormat="1">
      <c r="A216" s="37"/>
      <c r="B216" s="38"/>
      <c r="C216" s="37"/>
      <c r="D216" s="183" t="s">
        <v>147</v>
      </c>
      <c r="E216" s="37"/>
      <c r="F216" s="184" t="s">
        <v>293</v>
      </c>
      <c r="G216" s="37"/>
      <c r="H216" s="37"/>
      <c r="I216" s="185"/>
      <c r="J216" s="37"/>
      <c r="K216" s="37"/>
      <c r="L216" s="38"/>
      <c r="M216" s="186"/>
      <c r="N216" s="187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147</v>
      </c>
      <c r="AU216" s="18" t="s">
        <v>85</v>
      </c>
    </row>
    <row r="217" s="13" customFormat="1">
      <c r="A217" s="13"/>
      <c r="B217" s="190"/>
      <c r="C217" s="13"/>
      <c r="D217" s="183" t="s">
        <v>151</v>
      </c>
      <c r="E217" s="191" t="s">
        <v>1</v>
      </c>
      <c r="F217" s="192" t="s">
        <v>295</v>
      </c>
      <c r="G217" s="13"/>
      <c r="H217" s="193">
        <v>6</v>
      </c>
      <c r="I217" s="194"/>
      <c r="J217" s="13"/>
      <c r="K217" s="13"/>
      <c r="L217" s="190"/>
      <c r="M217" s="195"/>
      <c r="N217" s="196"/>
      <c r="O217" s="196"/>
      <c r="P217" s="196"/>
      <c r="Q217" s="196"/>
      <c r="R217" s="196"/>
      <c r="S217" s="196"/>
      <c r="T217" s="19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1" t="s">
        <v>151</v>
      </c>
      <c r="AU217" s="191" t="s">
        <v>85</v>
      </c>
      <c r="AV217" s="13" t="s">
        <v>85</v>
      </c>
      <c r="AW217" s="13" t="s">
        <v>31</v>
      </c>
      <c r="AX217" s="13" t="s">
        <v>83</v>
      </c>
      <c r="AY217" s="191" t="s">
        <v>139</v>
      </c>
    </row>
    <row r="218" s="13" customFormat="1">
      <c r="A218" s="13"/>
      <c r="B218" s="190"/>
      <c r="C218" s="13"/>
      <c r="D218" s="183" t="s">
        <v>151</v>
      </c>
      <c r="E218" s="13"/>
      <c r="F218" s="192" t="s">
        <v>296</v>
      </c>
      <c r="G218" s="13"/>
      <c r="H218" s="193">
        <v>6.1799999999999997</v>
      </c>
      <c r="I218" s="194"/>
      <c r="J218" s="13"/>
      <c r="K218" s="13"/>
      <c r="L218" s="190"/>
      <c r="M218" s="195"/>
      <c r="N218" s="196"/>
      <c r="O218" s="196"/>
      <c r="P218" s="196"/>
      <c r="Q218" s="196"/>
      <c r="R218" s="196"/>
      <c r="S218" s="196"/>
      <c r="T218" s="19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1" t="s">
        <v>151</v>
      </c>
      <c r="AU218" s="191" t="s">
        <v>85</v>
      </c>
      <c r="AV218" s="13" t="s">
        <v>85</v>
      </c>
      <c r="AW218" s="13" t="s">
        <v>3</v>
      </c>
      <c r="AX218" s="13" t="s">
        <v>83</v>
      </c>
      <c r="AY218" s="191" t="s">
        <v>139</v>
      </c>
    </row>
    <row r="219" s="12" customFormat="1" ht="22.8" customHeight="1">
      <c r="A219" s="12"/>
      <c r="B219" s="155"/>
      <c r="C219" s="12"/>
      <c r="D219" s="156" t="s">
        <v>75</v>
      </c>
      <c r="E219" s="166" t="s">
        <v>199</v>
      </c>
      <c r="F219" s="166" t="s">
        <v>297</v>
      </c>
      <c r="G219" s="12"/>
      <c r="H219" s="12"/>
      <c r="I219" s="158"/>
      <c r="J219" s="167">
        <f>BK219</f>
        <v>0</v>
      </c>
      <c r="K219" s="12"/>
      <c r="L219" s="155"/>
      <c r="M219" s="160"/>
      <c r="N219" s="161"/>
      <c r="O219" s="161"/>
      <c r="P219" s="162">
        <f>SUM(P220:P247)</f>
        <v>0</v>
      </c>
      <c r="Q219" s="161"/>
      <c r="R219" s="162">
        <f>SUM(R220:R247)</f>
        <v>0.71492999999999995</v>
      </c>
      <c r="S219" s="161"/>
      <c r="T219" s="163">
        <f>SUM(T220:T247)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6" t="s">
        <v>83</v>
      </c>
      <c r="AT219" s="164" t="s">
        <v>75</v>
      </c>
      <c r="AU219" s="164" t="s">
        <v>83</v>
      </c>
      <c r="AY219" s="156" t="s">
        <v>139</v>
      </c>
      <c r="BK219" s="165">
        <f>SUM(BK220:BK247)</f>
        <v>0</v>
      </c>
    </row>
    <row r="220" s="2" customFormat="1" ht="24.15" customHeight="1">
      <c r="A220" s="37"/>
      <c r="B220" s="168"/>
      <c r="C220" s="169" t="s">
        <v>298</v>
      </c>
      <c r="D220" s="169" t="s">
        <v>141</v>
      </c>
      <c r="E220" s="170" t="s">
        <v>299</v>
      </c>
      <c r="F220" s="171" t="s">
        <v>300</v>
      </c>
      <c r="G220" s="172" t="s">
        <v>281</v>
      </c>
      <c r="H220" s="173">
        <v>1</v>
      </c>
      <c r="I220" s="174"/>
      <c r="J220" s="175">
        <f>ROUND(I220*H220,2)</f>
        <v>0</v>
      </c>
      <c r="K220" s="176"/>
      <c r="L220" s="38"/>
      <c r="M220" s="177" t="s">
        <v>1</v>
      </c>
      <c r="N220" s="178" t="s">
        <v>41</v>
      </c>
      <c r="O220" s="76"/>
      <c r="P220" s="179">
        <f>O220*H220</f>
        <v>0</v>
      </c>
      <c r="Q220" s="179">
        <v>0.34089999999999998</v>
      </c>
      <c r="R220" s="179">
        <f>Q220*H220</f>
        <v>0.34089999999999998</v>
      </c>
      <c r="S220" s="179">
        <v>0</v>
      </c>
      <c r="T220" s="18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1" t="s">
        <v>145</v>
      </c>
      <c r="AT220" s="181" t="s">
        <v>141</v>
      </c>
      <c r="AU220" s="181" t="s">
        <v>85</v>
      </c>
      <c r="AY220" s="18" t="s">
        <v>139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8" t="s">
        <v>83</v>
      </c>
      <c r="BK220" s="182">
        <f>ROUND(I220*H220,2)</f>
        <v>0</v>
      </c>
      <c r="BL220" s="18" t="s">
        <v>145</v>
      </c>
      <c r="BM220" s="181" t="s">
        <v>301</v>
      </c>
    </row>
    <row r="221" s="2" customFormat="1">
      <c r="A221" s="37"/>
      <c r="B221" s="38"/>
      <c r="C221" s="37"/>
      <c r="D221" s="183" t="s">
        <v>147</v>
      </c>
      <c r="E221" s="37"/>
      <c r="F221" s="184" t="s">
        <v>302</v>
      </c>
      <c r="G221" s="37"/>
      <c r="H221" s="37"/>
      <c r="I221" s="185"/>
      <c r="J221" s="37"/>
      <c r="K221" s="37"/>
      <c r="L221" s="38"/>
      <c r="M221" s="186"/>
      <c r="N221" s="187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147</v>
      </c>
      <c r="AU221" s="18" t="s">
        <v>85</v>
      </c>
    </row>
    <row r="222" s="2" customFormat="1">
      <c r="A222" s="37"/>
      <c r="B222" s="38"/>
      <c r="C222" s="37"/>
      <c r="D222" s="183" t="s">
        <v>237</v>
      </c>
      <c r="E222" s="37"/>
      <c r="F222" s="213" t="s">
        <v>303</v>
      </c>
      <c r="G222" s="37"/>
      <c r="H222" s="37"/>
      <c r="I222" s="185"/>
      <c r="J222" s="37"/>
      <c r="K222" s="37"/>
      <c r="L222" s="38"/>
      <c r="M222" s="186"/>
      <c r="N222" s="187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237</v>
      </c>
      <c r="AU222" s="18" t="s">
        <v>85</v>
      </c>
    </row>
    <row r="223" s="13" customFormat="1">
      <c r="A223" s="13"/>
      <c r="B223" s="190"/>
      <c r="C223" s="13"/>
      <c r="D223" s="183" t="s">
        <v>151</v>
      </c>
      <c r="E223" s="191" t="s">
        <v>1</v>
      </c>
      <c r="F223" s="192" t="s">
        <v>304</v>
      </c>
      <c r="G223" s="13"/>
      <c r="H223" s="193">
        <v>1</v>
      </c>
      <c r="I223" s="194"/>
      <c r="J223" s="13"/>
      <c r="K223" s="13"/>
      <c r="L223" s="190"/>
      <c r="M223" s="195"/>
      <c r="N223" s="196"/>
      <c r="O223" s="196"/>
      <c r="P223" s="196"/>
      <c r="Q223" s="196"/>
      <c r="R223" s="196"/>
      <c r="S223" s="196"/>
      <c r="T223" s="19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1" t="s">
        <v>151</v>
      </c>
      <c r="AU223" s="191" t="s">
        <v>85</v>
      </c>
      <c r="AV223" s="13" t="s">
        <v>85</v>
      </c>
      <c r="AW223" s="13" t="s">
        <v>31</v>
      </c>
      <c r="AX223" s="13" t="s">
        <v>83</v>
      </c>
      <c r="AY223" s="191" t="s">
        <v>139</v>
      </c>
    </row>
    <row r="224" s="2" customFormat="1" ht="21.75" customHeight="1">
      <c r="A224" s="37"/>
      <c r="B224" s="168"/>
      <c r="C224" s="214" t="s">
        <v>305</v>
      </c>
      <c r="D224" s="214" t="s">
        <v>257</v>
      </c>
      <c r="E224" s="215" t="s">
        <v>306</v>
      </c>
      <c r="F224" s="216" t="s">
        <v>307</v>
      </c>
      <c r="G224" s="217" t="s">
        <v>281</v>
      </c>
      <c r="H224" s="218">
        <v>1</v>
      </c>
      <c r="I224" s="219"/>
      <c r="J224" s="220">
        <f>ROUND(I224*H224,2)</f>
        <v>0</v>
      </c>
      <c r="K224" s="221"/>
      <c r="L224" s="222"/>
      <c r="M224" s="223" t="s">
        <v>1</v>
      </c>
      <c r="N224" s="224" t="s">
        <v>41</v>
      </c>
      <c r="O224" s="76"/>
      <c r="P224" s="179">
        <f>O224*H224</f>
        <v>0</v>
      </c>
      <c r="Q224" s="179">
        <v>0.01253</v>
      </c>
      <c r="R224" s="179">
        <f>Q224*H224</f>
        <v>0.01253</v>
      </c>
      <c r="S224" s="179">
        <v>0</v>
      </c>
      <c r="T224" s="18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1" t="s">
        <v>199</v>
      </c>
      <c r="AT224" s="181" t="s">
        <v>257</v>
      </c>
      <c r="AU224" s="181" t="s">
        <v>85</v>
      </c>
      <c r="AY224" s="18" t="s">
        <v>139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8" t="s">
        <v>83</v>
      </c>
      <c r="BK224" s="182">
        <f>ROUND(I224*H224,2)</f>
        <v>0</v>
      </c>
      <c r="BL224" s="18" t="s">
        <v>145</v>
      </c>
      <c r="BM224" s="181" t="s">
        <v>308</v>
      </c>
    </row>
    <row r="225" s="2" customFormat="1">
      <c r="A225" s="37"/>
      <c r="B225" s="38"/>
      <c r="C225" s="37"/>
      <c r="D225" s="183" t="s">
        <v>147</v>
      </c>
      <c r="E225" s="37"/>
      <c r="F225" s="184" t="s">
        <v>309</v>
      </c>
      <c r="G225" s="37"/>
      <c r="H225" s="37"/>
      <c r="I225" s="185"/>
      <c r="J225" s="37"/>
      <c r="K225" s="37"/>
      <c r="L225" s="38"/>
      <c r="M225" s="186"/>
      <c r="N225" s="187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147</v>
      </c>
      <c r="AU225" s="18" t="s">
        <v>85</v>
      </c>
    </row>
    <row r="226" s="13" customFormat="1">
      <c r="A226" s="13"/>
      <c r="B226" s="190"/>
      <c r="C226" s="13"/>
      <c r="D226" s="183" t="s">
        <v>151</v>
      </c>
      <c r="E226" s="191" t="s">
        <v>1</v>
      </c>
      <c r="F226" s="192" t="s">
        <v>304</v>
      </c>
      <c r="G226" s="13"/>
      <c r="H226" s="193">
        <v>1</v>
      </c>
      <c r="I226" s="194"/>
      <c r="J226" s="13"/>
      <c r="K226" s="13"/>
      <c r="L226" s="190"/>
      <c r="M226" s="195"/>
      <c r="N226" s="196"/>
      <c r="O226" s="196"/>
      <c r="P226" s="196"/>
      <c r="Q226" s="196"/>
      <c r="R226" s="196"/>
      <c r="S226" s="196"/>
      <c r="T226" s="19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1" t="s">
        <v>151</v>
      </c>
      <c r="AU226" s="191" t="s">
        <v>85</v>
      </c>
      <c r="AV226" s="13" t="s">
        <v>85</v>
      </c>
      <c r="AW226" s="13" t="s">
        <v>31</v>
      </c>
      <c r="AX226" s="13" t="s">
        <v>83</v>
      </c>
      <c r="AY226" s="191" t="s">
        <v>139</v>
      </c>
    </row>
    <row r="227" s="2" customFormat="1" ht="24.15" customHeight="1">
      <c r="A227" s="37"/>
      <c r="B227" s="168"/>
      <c r="C227" s="214" t="s">
        <v>310</v>
      </c>
      <c r="D227" s="214" t="s">
        <v>257</v>
      </c>
      <c r="E227" s="215" t="s">
        <v>311</v>
      </c>
      <c r="F227" s="216" t="s">
        <v>312</v>
      </c>
      <c r="G227" s="217" t="s">
        <v>281</v>
      </c>
      <c r="H227" s="218">
        <v>1</v>
      </c>
      <c r="I227" s="219"/>
      <c r="J227" s="220">
        <f>ROUND(I227*H227,2)</f>
        <v>0</v>
      </c>
      <c r="K227" s="221"/>
      <c r="L227" s="222"/>
      <c r="M227" s="223" t="s">
        <v>1</v>
      </c>
      <c r="N227" s="224" t="s">
        <v>41</v>
      </c>
      <c r="O227" s="76"/>
      <c r="P227" s="179">
        <f>O227*H227</f>
        <v>0</v>
      </c>
      <c r="Q227" s="179">
        <v>0.097000000000000003</v>
      </c>
      <c r="R227" s="179">
        <f>Q227*H227</f>
        <v>0.097000000000000003</v>
      </c>
      <c r="S227" s="179">
        <v>0</v>
      </c>
      <c r="T227" s="18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1" t="s">
        <v>199</v>
      </c>
      <c r="AT227" s="181" t="s">
        <v>257</v>
      </c>
      <c r="AU227" s="181" t="s">
        <v>85</v>
      </c>
      <c r="AY227" s="18" t="s">
        <v>139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8" t="s">
        <v>83</v>
      </c>
      <c r="BK227" s="182">
        <f>ROUND(I227*H227,2)</f>
        <v>0</v>
      </c>
      <c r="BL227" s="18" t="s">
        <v>145</v>
      </c>
      <c r="BM227" s="181" t="s">
        <v>313</v>
      </c>
    </row>
    <row r="228" s="2" customFormat="1">
      <c r="A228" s="37"/>
      <c r="B228" s="38"/>
      <c r="C228" s="37"/>
      <c r="D228" s="183" t="s">
        <v>147</v>
      </c>
      <c r="E228" s="37"/>
      <c r="F228" s="184" t="s">
        <v>312</v>
      </c>
      <c r="G228" s="37"/>
      <c r="H228" s="37"/>
      <c r="I228" s="185"/>
      <c r="J228" s="37"/>
      <c r="K228" s="37"/>
      <c r="L228" s="38"/>
      <c r="M228" s="186"/>
      <c r="N228" s="187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147</v>
      </c>
      <c r="AU228" s="18" t="s">
        <v>85</v>
      </c>
    </row>
    <row r="229" s="13" customFormat="1">
      <c r="A229" s="13"/>
      <c r="B229" s="190"/>
      <c r="C229" s="13"/>
      <c r="D229" s="183" t="s">
        <v>151</v>
      </c>
      <c r="E229" s="191" t="s">
        <v>1</v>
      </c>
      <c r="F229" s="192" t="s">
        <v>314</v>
      </c>
      <c r="G229" s="13"/>
      <c r="H229" s="193">
        <v>1</v>
      </c>
      <c r="I229" s="194"/>
      <c r="J229" s="13"/>
      <c r="K229" s="13"/>
      <c r="L229" s="190"/>
      <c r="M229" s="195"/>
      <c r="N229" s="196"/>
      <c r="O229" s="196"/>
      <c r="P229" s="196"/>
      <c r="Q229" s="196"/>
      <c r="R229" s="196"/>
      <c r="S229" s="196"/>
      <c r="T229" s="19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1" t="s">
        <v>151</v>
      </c>
      <c r="AU229" s="191" t="s">
        <v>85</v>
      </c>
      <c r="AV229" s="13" t="s">
        <v>85</v>
      </c>
      <c r="AW229" s="13" t="s">
        <v>31</v>
      </c>
      <c r="AX229" s="13" t="s">
        <v>83</v>
      </c>
      <c r="AY229" s="191" t="s">
        <v>139</v>
      </c>
    </row>
    <row r="230" s="2" customFormat="1" ht="24.15" customHeight="1">
      <c r="A230" s="37"/>
      <c r="B230" s="168"/>
      <c r="C230" s="214" t="s">
        <v>315</v>
      </c>
      <c r="D230" s="214" t="s">
        <v>257</v>
      </c>
      <c r="E230" s="215" t="s">
        <v>316</v>
      </c>
      <c r="F230" s="216" t="s">
        <v>317</v>
      </c>
      <c r="G230" s="217" t="s">
        <v>281</v>
      </c>
      <c r="H230" s="218">
        <v>1</v>
      </c>
      <c r="I230" s="219"/>
      <c r="J230" s="220">
        <f>ROUND(I230*H230,2)</f>
        <v>0</v>
      </c>
      <c r="K230" s="221"/>
      <c r="L230" s="222"/>
      <c r="M230" s="223" t="s">
        <v>1</v>
      </c>
      <c r="N230" s="224" t="s">
        <v>41</v>
      </c>
      <c r="O230" s="76"/>
      <c r="P230" s="179">
        <f>O230*H230</f>
        <v>0</v>
      </c>
      <c r="Q230" s="179">
        <v>0.027</v>
      </c>
      <c r="R230" s="179">
        <f>Q230*H230</f>
        <v>0.027</v>
      </c>
      <c r="S230" s="179">
        <v>0</v>
      </c>
      <c r="T230" s="18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1" t="s">
        <v>199</v>
      </c>
      <c r="AT230" s="181" t="s">
        <v>257</v>
      </c>
      <c r="AU230" s="181" t="s">
        <v>85</v>
      </c>
      <c r="AY230" s="18" t="s">
        <v>139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8" t="s">
        <v>83</v>
      </c>
      <c r="BK230" s="182">
        <f>ROUND(I230*H230,2)</f>
        <v>0</v>
      </c>
      <c r="BL230" s="18" t="s">
        <v>145</v>
      </c>
      <c r="BM230" s="181" t="s">
        <v>318</v>
      </c>
    </row>
    <row r="231" s="2" customFormat="1">
      <c r="A231" s="37"/>
      <c r="B231" s="38"/>
      <c r="C231" s="37"/>
      <c r="D231" s="183" t="s">
        <v>147</v>
      </c>
      <c r="E231" s="37"/>
      <c r="F231" s="184" t="s">
        <v>317</v>
      </c>
      <c r="G231" s="37"/>
      <c r="H231" s="37"/>
      <c r="I231" s="185"/>
      <c r="J231" s="37"/>
      <c r="K231" s="37"/>
      <c r="L231" s="38"/>
      <c r="M231" s="186"/>
      <c r="N231" s="187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147</v>
      </c>
      <c r="AU231" s="18" t="s">
        <v>85</v>
      </c>
    </row>
    <row r="232" s="13" customFormat="1">
      <c r="A232" s="13"/>
      <c r="B232" s="190"/>
      <c r="C232" s="13"/>
      <c r="D232" s="183" t="s">
        <v>151</v>
      </c>
      <c r="E232" s="191" t="s">
        <v>1</v>
      </c>
      <c r="F232" s="192" t="s">
        <v>304</v>
      </c>
      <c r="G232" s="13"/>
      <c r="H232" s="193">
        <v>1</v>
      </c>
      <c r="I232" s="194"/>
      <c r="J232" s="13"/>
      <c r="K232" s="13"/>
      <c r="L232" s="190"/>
      <c r="M232" s="195"/>
      <c r="N232" s="196"/>
      <c r="O232" s="196"/>
      <c r="P232" s="196"/>
      <c r="Q232" s="196"/>
      <c r="R232" s="196"/>
      <c r="S232" s="196"/>
      <c r="T232" s="19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1" t="s">
        <v>151</v>
      </c>
      <c r="AU232" s="191" t="s">
        <v>85</v>
      </c>
      <c r="AV232" s="13" t="s">
        <v>85</v>
      </c>
      <c r="AW232" s="13" t="s">
        <v>31</v>
      </c>
      <c r="AX232" s="13" t="s">
        <v>83</v>
      </c>
      <c r="AY232" s="191" t="s">
        <v>139</v>
      </c>
    </row>
    <row r="233" s="2" customFormat="1" ht="24.15" customHeight="1">
      <c r="A233" s="37"/>
      <c r="B233" s="168"/>
      <c r="C233" s="214" t="s">
        <v>319</v>
      </c>
      <c r="D233" s="214" t="s">
        <v>257</v>
      </c>
      <c r="E233" s="215" t="s">
        <v>320</v>
      </c>
      <c r="F233" s="216" t="s">
        <v>321</v>
      </c>
      <c r="G233" s="217" t="s">
        <v>281</v>
      </c>
      <c r="H233" s="218">
        <v>1</v>
      </c>
      <c r="I233" s="219"/>
      <c r="J233" s="220">
        <f>ROUND(I233*H233,2)</f>
        <v>0</v>
      </c>
      <c r="K233" s="221"/>
      <c r="L233" s="222"/>
      <c r="M233" s="223" t="s">
        <v>1</v>
      </c>
      <c r="N233" s="224" t="s">
        <v>41</v>
      </c>
      <c r="O233" s="76"/>
      <c r="P233" s="179">
        <f>O233*H233</f>
        <v>0</v>
      </c>
      <c r="Q233" s="179">
        <v>0.060999999999999999</v>
      </c>
      <c r="R233" s="179">
        <f>Q233*H233</f>
        <v>0.060999999999999999</v>
      </c>
      <c r="S233" s="179">
        <v>0</v>
      </c>
      <c r="T233" s="180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1" t="s">
        <v>199</v>
      </c>
      <c r="AT233" s="181" t="s">
        <v>257</v>
      </c>
      <c r="AU233" s="181" t="s">
        <v>85</v>
      </c>
      <c r="AY233" s="18" t="s">
        <v>139</v>
      </c>
      <c r="BE233" s="182">
        <f>IF(N233="základní",J233,0)</f>
        <v>0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8" t="s">
        <v>83</v>
      </c>
      <c r="BK233" s="182">
        <f>ROUND(I233*H233,2)</f>
        <v>0</v>
      </c>
      <c r="BL233" s="18" t="s">
        <v>145</v>
      </c>
      <c r="BM233" s="181" t="s">
        <v>322</v>
      </c>
    </row>
    <row r="234" s="2" customFormat="1">
      <c r="A234" s="37"/>
      <c r="B234" s="38"/>
      <c r="C234" s="37"/>
      <c r="D234" s="183" t="s">
        <v>147</v>
      </c>
      <c r="E234" s="37"/>
      <c r="F234" s="184" t="s">
        <v>321</v>
      </c>
      <c r="G234" s="37"/>
      <c r="H234" s="37"/>
      <c r="I234" s="185"/>
      <c r="J234" s="37"/>
      <c r="K234" s="37"/>
      <c r="L234" s="38"/>
      <c r="M234" s="186"/>
      <c r="N234" s="187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147</v>
      </c>
      <c r="AU234" s="18" t="s">
        <v>85</v>
      </c>
    </row>
    <row r="235" s="13" customFormat="1">
      <c r="A235" s="13"/>
      <c r="B235" s="190"/>
      <c r="C235" s="13"/>
      <c r="D235" s="183" t="s">
        <v>151</v>
      </c>
      <c r="E235" s="191" t="s">
        <v>1</v>
      </c>
      <c r="F235" s="192" t="s">
        <v>304</v>
      </c>
      <c r="G235" s="13"/>
      <c r="H235" s="193">
        <v>1</v>
      </c>
      <c r="I235" s="194"/>
      <c r="J235" s="13"/>
      <c r="K235" s="13"/>
      <c r="L235" s="190"/>
      <c r="M235" s="195"/>
      <c r="N235" s="196"/>
      <c r="O235" s="196"/>
      <c r="P235" s="196"/>
      <c r="Q235" s="196"/>
      <c r="R235" s="196"/>
      <c r="S235" s="196"/>
      <c r="T235" s="19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1" t="s">
        <v>151</v>
      </c>
      <c r="AU235" s="191" t="s">
        <v>85</v>
      </c>
      <c r="AV235" s="13" t="s">
        <v>85</v>
      </c>
      <c r="AW235" s="13" t="s">
        <v>31</v>
      </c>
      <c r="AX235" s="13" t="s">
        <v>83</v>
      </c>
      <c r="AY235" s="191" t="s">
        <v>139</v>
      </c>
    </row>
    <row r="236" s="2" customFormat="1" ht="21.75" customHeight="1">
      <c r="A236" s="37"/>
      <c r="B236" s="168"/>
      <c r="C236" s="214" t="s">
        <v>323</v>
      </c>
      <c r="D236" s="214" t="s">
        <v>257</v>
      </c>
      <c r="E236" s="215" t="s">
        <v>324</v>
      </c>
      <c r="F236" s="216" t="s">
        <v>325</v>
      </c>
      <c r="G236" s="217" t="s">
        <v>281</v>
      </c>
      <c r="H236" s="218">
        <v>1</v>
      </c>
      <c r="I236" s="219"/>
      <c r="J236" s="220">
        <f>ROUND(I236*H236,2)</f>
        <v>0</v>
      </c>
      <c r="K236" s="221"/>
      <c r="L236" s="222"/>
      <c r="M236" s="223" t="s">
        <v>1</v>
      </c>
      <c r="N236" s="224" t="s">
        <v>41</v>
      </c>
      <c r="O236" s="76"/>
      <c r="P236" s="179">
        <f>O236*H236</f>
        <v>0</v>
      </c>
      <c r="Q236" s="179">
        <v>0.111</v>
      </c>
      <c r="R236" s="179">
        <f>Q236*H236</f>
        <v>0.111</v>
      </c>
      <c r="S236" s="179">
        <v>0</v>
      </c>
      <c r="T236" s="18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1" t="s">
        <v>199</v>
      </c>
      <c r="AT236" s="181" t="s">
        <v>257</v>
      </c>
      <c r="AU236" s="181" t="s">
        <v>85</v>
      </c>
      <c r="AY236" s="18" t="s">
        <v>139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8" t="s">
        <v>83</v>
      </c>
      <c r="BK236" s="182">
        <f>ROUND(I236*H236,2)</f>
        <v>0</v>
      </c>
      <c r="BL236" s="18" t="s">
        <v>145</v>
      </c>
      <c r="BM236" s="181" t="s">
        <v>326</v>
      </c>
    </row>
    <row r="237" s="2" customFormat="1">
      <c r="A237" s="37"/>
      <c r="B237" s="38"/>
      <c r="C237" s="37"/>
      <c r="D237" s="183" t="s">
        <v>147</v>
      </c>
      <c r="E237" s="37"/>
      <c r="F237" s="184" t="s">
        <v>325</v>
      </c>
      <c r="G237" s="37"/>
      <c r="H237" s="37"/>
      <c r="I237" s="185"/>
      <c r="J237" s="37"/>
      <c r="K237" s="37"/>
      <c r="L237" s="38"/>
      <c r="M237" s="186"/>
      <c r="N237" s="187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147</v>
      </c>
      <c r="AU237" s="18" t="s">
        <v>85</v>
      </c>
    </row>
    <row r="238" s="13" customFormat="1">
      <c r="A238" s="13"/>
      <c r="B238" s="190"/>
      <c r="C238" s="13"/>
      <c r="D238" s="183" t="s">
        <v>151</v>
      </c>
      <c r="E238" s="191" t="s">
        <v>1</v>
      </c>
      <c r="F238" s="192" t="s">
        <v>304</v>
      </c>
      <c r="G238" s="13"/>
      <c r="H238" s="193">
        <v>1</v>
      </c>
      <c r="I238" s="194"/>
      <c r="J238" s="13"/>
      <c r="K238" s="13"/>
      <c r="L238" s="190"/>
      <c r="M238" s="195"/>
      <c r="N238" s="196"/>
      <c r="O238" s="196"/>
      <c r="P238" s="196"/>
      <c r="Q238" s="196"/>
      <c r="R238" s="196"/>
      <c r="S238" s="196"/>
      <c r="T238" s="19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1" t="s">
        <v>151</v>
      </c>
      <c r="AU238" s="191" t="s">
        <v>85</v>
      </c>
      <c r="AV238" s="13" t="s">
        <v>85</v>
      </c>
      <c r="AW238" s="13" t="s">
        <v>31</v>
      </c>
      <c r="AX238" s="13" t="s">
        <v>83</v>
      </c>
      <c r="AY238" s="191" t="s">
        <v>139</v>
      </c>
    </row>
    <row r="239" s="2" customFormat="1" ht="24.15" customHeight="1">
      <c r="A239" s="37"/>
      <c r="B239" s="168"/>
      <c r="C239" s="214" t="s">
        <v>327</v>
      </c>
      <c r="D239" s="214" t="s">
        <v>257</v>
      </c>
      <c r="E239" s="215" t="s">
        <v>328</v>
      </c>
      <c r="F239" s="216" t="s">
        <v>329</v>
      </c>
      <c r="G239" s="217" t="s">
        <v>281</v>
      </c>
      <c r="H239" s="218">
        <v>1</v>
      </c>
      <c r="I239" s="219"/>
      <c r="J239" s="220">
        <f>ROUND(I239*H239,2)</f>
        <v>0</v>
      </c>
      <c r="K239" s="221"/>
      <c r="L239" s="222"/>
      <c r="M239" s="223" t="s">
        <v>1</v>
      </c>
      <c r="N239" s="224" t="s">
        <v>41</v>
      </c>
      <c r="O239" s="76"/>
      <c r="P239" s="179">
        <f>O239*H239</f>
        <v>0</v>
      </c>
      <c r="Q239" s="179">
        <v>0.057000000000000002</v>
      </c>
      <c r="R239" s="179">
        <f>Q239*H239</f>
        <v>0.057000000000000002</v>
      </c>
      <c r="S239" s="179">
        <v>0</v>
      </c>
      <c r="T239" s="180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1" t="s">
        <v>199</v>
      </c>
      <c r="AT239" s="181" t="s">
        <v>257</v>
      </c>
      <c r="AU239" s="181" t="s">
        <v>85</v>
      </c>
      <c r="AY239" s="18" t="s">
        <v>139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8" t="s">
        <v>83</v>
      </c>
      <c r="BK239" s="182">
        <f>ROUND(I239*H239,2)</f>
        <v>0</v>
      </c>
      <c r="BL239" s="18" t="s">
        <v>145</v>
      </c>
      <c r="BM239" s="181" t="s">
        <v>330</v>
      </c>
    </row>
    <row r="240" s="2" customFormat="1">
      <c r="A240" s="37"/>
      <c r="B240" s="38"/>
      <c r="C240" s="37"/>
      <c r="D240" s="183" t="s">
        <v>147</v>
      </c>
      <c r="E240" s="37"/>
      <c r="F240" s="184" t="s">
        <v>329</v>
      </c>
      <c r="G240" s="37"/>
      <c r="H240" s="37"/>
      <c r="I240" s="185"/>
      <c r="J240" s="37"/>
      <c r="K240" s="37"/>
      <c r="L240" s="38"/>
      <c r="M240" s="186"/>
      <c r="N240" s="187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147</v>
      </c>
      <c r="AU240" s="18" t="s">
        <v>85</v>
      </c>
    </row>
    <row r="241" s="13" customFormat="1">
      <c r="A241" s="13"/>
      <c r="B241" s="190"/>
      <c r="C241" s="13"/>
      <c r="D241" s="183" t="s">
        <v>151</v>
      </c>
      <c r="E241" s="191" t="s">
        <v>1</v>
      </c>
      <c r="F241" s="192" t="s">
        <v>304</v>
      </c>
      <c r="G241" s="13"/>
      <c r="H241" s="193">
        <v>1</v>
      </c>
      <c r="I241" s="194"/>
      <c r="J241" s="13"/>
      <c r="K241" s="13"/>
      <c r="L241" s="190"/>
      <c r="M241" s="195"/>
      <c r="N241" s="196"/>
      <c r="O241" s="196"/>
      <c r="P241" s="196"/>
      <c r="Q241" s="196"/>
      <c r="R241" s="196"/>
      <c r="S241" s="196"/>
      <c r="T241" s="19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1" t="s">
        <v>151</v>
      </c>
      <c r="AU241" s="191" t="s">
        <v>85</v>
      </c>
      <c r="AV241" s="13" t="s">
        <v>85</v>
      </c>
      <c r="AW241" s="13" t="s">
        <v>31</v>
      </c>
      <c r="AX241" s="13" t="s">
        <v>83</v>
      </c>
      <c r="AY241" s="191" t="s">
        <v>139</v>
      </c>
    </row>
    <row r="242" s="2" customFormat="1" ht="21.75" customHeight="1">
      <c r="A242" s="37"/>
      <c r="B242" s="168"/>
      <c r="C242" s="214" t="s">
        <v>331</v>
      </c>
      <c r="D242" s="214" t="s">
        <v>257</v>
      </c>
      <c r="E242" s="215" t="s">
        <v>332</v>
      </c>
      <c r="F242" s="216" t="s">
        <v>333</v>
      </c>
      <c r="G242" s="217" t="s">
        <v>281</v>
      </c>
      <c r="H242" s="218">
        <v>1</v>
      </c>
      <c r="I242" s="219"/>
      <c r="J242" s="220">
        <f>ROUND(I242*H242,2)</f>
        <v>0</v>
      </c>
      <c r="K242" s="221"/>
      <c r="L242" s="222"/>
      <c r="M242" s="223" t="s">
        <v>1</v>
      </c>
      <c r="N242" s="224" t="s">
        <v>41</v>
      </c>
      <c r="O242" s="76"/>
      <c r="P242" s="179">
        <f>O242*H242</f>
        <v>0</v>
      </c>
      <c r="Q242" s="179">
        <v>0.0085000000000000006</v>
      </c>
      <c r="R242" s="179">
        <f>Q242*H242</f>
        <v>0.0085000000000000006</v>
      </c>
      <c r="S242" s="179">
        <v>0</v>
      </c>
      <c r="T242" s="18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1" t="s">
        <v>199</v>
      </c>
      <c r="AT242" s="181" t="s">
        <v>257</v>
      </c>
      <c r="AU242" s="181" t="s">
        <v>85</v>
      </c>
      <c r="AY242" s="18" t="s">
        <v>139</v>
      </c>
      <c r="BE242" s="182">
        <f>IF(N242="základní",J242,0)</f>
        <v>0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8" t="s">
        <v>83</v>
      </c>
      <c r="BK242" s="182">
        <f>ROUND(I242*H242,2)</f>
        <v>0</v>
      </c>
      <c r="BL242" s="18" t="s">
        <v>145</v>
      </c>
      <c r="BM242" s="181" t="s">
        <v>334</v>
      </c>
    </row>
    <row r="243" s="2" customFormat="1">
      <c r="A243" s="37"/>
      <c r="B243" s="38"/>
      <c r="C243" s="37"/>
      <c r="D243" s="183" t="s">
        <v>147</v>
      </c>
      <c r="E243" s="37"/>
      <c r="F243" s="184" t="s">
        <v>333</v>
      </c>
      <c r="G243" s="37"/>
      <c r="H243" s="37"/>
      <c r="I243" s="185"/>
      <c r="J243" s="37"/>
      <c r="K243" s="37"/>
      <c r="L243" s="38"/>
      <c r="M243" s="186"/>
      <c r="N243" s="187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147</v>
      </c>
      <c r="AU243" s="18" t="s">
        <v>85</v>
      </c>
    </row>
    <row r="244" s="13" customFormat="1">
      <c r="A244" s="13"/>
      <c r="B244" s="190"/>
      <c r="C244" s="13"/>
      <c r="D244" s="183" t="s">
        <v>151</v>
      </c>
      <c r="E244" s="191" t="s">
        <v>1</v>
      </c>
      <c r="F244" s="192" t="s">
        <v>304</v>
      </c>
      <c r="G244" s="13"/>
      <c r="H244" s="193">
        <v>1</v>
      </c>
      <c r="I244" s="194"/>
      <c r="J244" s="13"/>
      <c r="K244" s="13"/>
      <c r="L244" s="190"/>
      <c r="M244" s="195"/>
      <c r="N244" s="196"/>
      <c r="O244" s="196"/>
      <c r="P244" s="196"/>
      <c r="Q244" s="196"/>
      <c r="R244" s="196"/>
      <c r="S244" s="196"/>
      <c r="T244" s="19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1" t="s">
        <v>151</v>
      </c>
      <c r="AU244" s="191" t="s">
        <v>85</v>
      </c>
      <c r="AV244" s="13" t="s">
        <v>85</v>
      </c>
      <c r="AW244" s="13" t="s">
        <v>31</v>
      </c>
      <c r="AX244" s="13" t="s">
        <v>83</v>
      </c>
      <c r="AY244" s="191" t="s">
        <v>139</v>
      </c>
    </row>
    <row r="245" s="2" customFormat="1" ht="24.15" customHeight="1">
      <c r="A245" s="37"/>
      <c r="B245" s="168"/>
      <c r="C245" s="169" t="s">
        <v>335</v>
      </c>
      <c r="D245" s="169" t="s">
        <v>141</v>
      </c>
      <c r="E245" s="170" t="s">
        <v>336</v>
      </c>
      <c r="F245" s="171" t="s">
        <v>337</v>
      </c>
      <c r="G245" s="172" t="s">
        <v>281</v>
      </c>
      <c r="H245" s="173">
        <v>1</v>
      </c>
      <c r="I245" s="174"/>
      <c r="J245" s="175">
        <f>ROUND(I245*H245,2)</f>
        <v>0</v>
      </c>
      <c r="K245" s="176"/>
      <c r="L245" s="38"/>
      <c r="M245" s="177" t="s">
        <v>1</v>
      </c>
      <c r="N245" s="178" t="s">
        <v>41</v>
      </c>
      <c r="O245" s="76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1" t="s">
        <v>145</v>
      </c>
      <c r="AT245" s="181" t="s">
        <v>141</v>
      </c>
      <c r="AU245" s="181" t="s">
        <v>85</v>
      </c>
      <c r="AY245" s="18" t="s">
        <v>139</v>
      </c>
      <c r="BE245" s="182">
        <f>IF(N245="základní",J245,0)</f>
        <v>0</v>
      </c>
      <c r="BF245" s="182">
        <f>IF(N245="snížená",J245,0)</f>
        <v>0</v>
      </c>
      <c r="BG245" s="182">
        <f>IF(N245="zákl. přenesená",J245,0)</f>
        <v>0</v>
      </c>
      <c r="BH245" s="182">
        <f>IF(N245="sníž. přenesená",J245,0)</f>
        <v>0</v>
      </c>
      <c r="BI245" s="182">
        <f>IF(N245="nulová",J245,0)</f>
        <v>0</v>
      </c>
      <c r="BJ245" s="18" t="s">
        <v>83</v>
      </c>
      <c r="BK245" s="182">
        <f>ROUND(I245*H245,2)</f>
        <v>0</v>
      </c>
      <c r="BL245" s="18" t="s">
        <v>145</v>
      </c>
      <c r="BM245" s="181" t="s">
        <v>338</v>
      </c>
    </row>
    <row r="246" s="2" customFormat="1">
      <c r="A246" s="37"/>
      <c r="B246" s="38"/>
      <c r="C246" s="37"/>
      <c r="D246" s="183" t="s">
        <v>147</v>
      </c>
      <c r="E246" s="37"/>
      <c r="F246" s="184" t="s">
        <v>337</v>
      </c>
      <c r="G246" s="37"/>
      <c r="H246" s="37"/>
      <c r="I246" s="185"/>
      <c r="J246" s="37"/>
      <c r="K246" s="37"/>
      <c r="L246" s="38"/>
      <c r="M246" s="186"/>
      <c r="N246" s="187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147</v>
      </c>
      <c r="AU246" s="18" t="s">
        <v>85</v>
      </c>
    </row>
    <row r="247" s="13" customFormat="1">
      <c r="A247" s="13"/>
      <c r="B247" s="190"/>
      <c r="C247" s="13"/>
      <c r="D247" s="183" t="s">
        <v>151</v>
      </c>
      <c r="E247" s="191" t="s">
        <v>1</v>
      </c>
      <c r="F247" s="192" t="s">
        <v>339</v>
      </c>
      <c r="G247" s="13"/>
      <c r="H247" s="193">
        <v>1</v>
      </c>
      <c r="I247" s="194"/>
      <c r="J247" s="13"/>
      <c r="K247" s="13"/>
      <c r="L247" s="190"/>
      <c r="M247" s="195"/>
      <c r="N247" s="196"/>
      <c r="O247" s="196"/>
      <c r="P247" s="196"/>
      <c r="Q247" s="196"/>
      <c r="R247" s="196"/>
      <c r="S247" s="196"/>
      <c r="T247" s="19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1" t="s">
        <v>151</v>
      </c>
      <c r="AU247" s="191" t="s">
        <v>85</v>
      </c>
      <c r="AV247" s="13" t="s">
        <v>85</v>
      </c>
      <c r="AW247" s="13" t="s">
        <v>31</v>
      </c>
      <c r="AX247" s="13" t="s">
        <v>83</v>
      </c>
      <c r="AY247" s="191" t="s">
        <v>139</v>
      </c>
    </row>
    <row r="248" s="12" customFormat="1" ht="22.8" customHeight="1">
      <c r="A248" s="12"/>
      <c r="B248" s="155"/>
      <c r="C248" s="12"/>
      <c r="D248" s="156" t="s">
        <v>75</v>
      </c>
      <c r="E248" s="166" t="s">
        <v>204</v>
      </c>
      <c r="F248" s="166" t="s">
        <v>340</v>
      </c>
      <c r="G248" s="12"/>
      <c r="H248" s="12"/>
      <c r="I248" s="158"/>
      <c r="J248" s="167">
        <f>BK248</f>
        <v>0</v>
      </c>
      <c r="K248" s="12"/>
      <c r="L248" s="155"/>
      <c r="M248" s="160"/>
      <c r="N248" s="161"/>
      <c r="O248" s="161"/>
      <c r="P248" s="162">
        <f>SUM(P249:P321)</f>
        <v>0</v>
      </c>
      <c r="Q248" s="161"/>
      <c r="R248" s="162">
        <f>SUM(R249:R321)</f>
        <v>25.130070000000003</v>
      </c>
      <c r="S248" s="161"/>
      <c r="T248" s="163">
        <f>SUM(T249:T321)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6" t="s">
        <v>83</v>
      </c>
      <c r="AT248" s="164" t="s">
        <v>75</v>
      </c>
      <c r="AU248" s="164" t="s">
        <v>83</v>
      </c>
      <c r="AY248" s="156" t="s">
        <v>139</v>
      </c>
      <c r="BK248" s="165">
        <f>SUM(BK249:BK321)</f>
        <v>0</v>
      </c>
    </row>
    <row r="249" s="2" customFormat="1" ht="16.5" customHeight="1">
      <c r="A249" s="37"/>
      <c r="B249" s="168"/>
      <c r="C249" s="169" t="s">
        <v>341</v>
      </c>
      <c r="D249" s="169" t="s">
        <v>141</v>
      </c>
      <c r="E249" s="170" t="s">
        <v>342</v>
      </c>
      <c r="F249" s="171" t="s">
        <v>343</v>
      </c>
      <c r="G249" s="172" t="s">
        <v>177</v>
      </c>
      <c r="H249" s="173">
        <v>27.5</v>
      </c>
      <c r="I249" s="174"/>
      <c r="J249" s="175">
        <f>ROUND(I249*H249,2)</f>
        <v>0</v>
      </c>
      <c r="K249" s="176"/>
      <c r="L249" s="38"/>
      <c r="M249" s="177" t="s">
        <v>1</v>
      </c>
      <c r="N249" s="178" t="s">
        <v>41</v>
      </c>
      <c r="O249" s="76"/>
      <c r="P249" s="179">
        <f>O249*H249</f>
        <v>0</v>
      </c>
      <c r="Q249" s="179">
        <v>0.040079999999999998</v>
      </c>
      <c r="R249" s="179">
        <f>Q249*H249</f>
        <v>1.1021999999999999</v>
      </c>
      <c r="S249" s="179">
        <v>0</v>
      </c>
      <c r="T249" s="18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1" t="s">
        <v>145</v>
      </c>
      <c r="AT249" s="181" t="s">
        <v>141</v>
      </c>
      <c r="AU249" s="181" t="s">
        <v>85</v>
      </c>
      <c r="AY249" s="18" t="s">
        <v>139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8" t="s">
        <v>83</v>
      </c>
      <c r="BK249" s="182">
        <f>ROUND(I249*H249,2)</f>
        <v>0</v>
      </c>
      <c r="BL249" s="18" t="s">
        <v>145</v>
      </c>
      <c r="BM249" s="181" t="s">
        <v>344</v>
      </c>
    </row>
    <row r="250" s="2" customFormat="1">
      <c r="A250" s="37"/>
      <c r="B250" s="38"/>
      <c r="C250" s="37"/>
      <c r="D250" s="183" t="s">
        <v>147</v>
      </c>
      <c r="E250" s="37"/>
      <c r="F250" s="184" t="s">
        <v>345</v>
      </c>
      <c r="G250" s="37"/>
      <c r="H250" s="37"/>
      <c r="I250" s="185"/>
      <c r="J250" s="37"/>
      <c r="K250" s="37"/>
      <c r="L250" s="38"/>
      <c r="M250" s="186"/>
      <c r="N250" s="187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147</v>
      </c>
      <c r="AU250" s="18" t="s">
        <v>85</v>
      </c>
    </row>
    <row r="251" s="2" customFormat="1">
      <c r="A251" s="37"/>
      <c r="B251" s="38"/>
      <c r="C251" s="37"/>
      <c r="D251" s="188" t="s">
        <v>149</v>
      </c>
      <c r="E251" s="37"/>
      <c r="F251" s="189" t="s">
        <v>346</v>
      </c>
      <c r="G251" s="37"/>
      <c r="H251" s="37"/>
      <c r="I251" s="185"/>
      <c r="J251" s="37"/>
      <c r="K251" s="37"/>
      <c r="L251" s="38"/>
      <c r="M251" s="186"/>
      <c r="N251" s="187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149</v>
      </c>
      <c r="AU251" s="18" t="s">
        <v>85</v>
      </c>
    </row>
    <row r="252" s="13" customFormat="1">
      <c r="A252" s="13"/>
      <c r="B252" s="190"/>
      <c r="C252" s="13"/>
      <c r="D252" s="183" t="s">
        <v>151</v>
      </c>
      <c r="E252" s="191" t="s">
        <v>1</v>
      </c>
      <c r="F252" s="192" t="s">
        <v>347</v>
      </c>
      <c r="G252" s="13"/>
      <c r="H252" s="193">
        <v>27.5</v>
      </c>
      <c r="I252" s="194"/>
      <c r="J252" s="13"/>
      <c r="K252" s="13"/>
      <c r="L252" s="190"/>
      <c r="M252" s="195"/>
      <c r="N252" s="196"/>
      <c r="O252" s="196"/>
      <c r="P252" s="196"/>
      <c r="Q252" s="196"/>
      <c r="R252" s="196"/>
      <c r="S252" s="196"/>
      <c r="T252" s="19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1" t="s">
        <v>151</v>
      </c>
      <c r="AU252" s="191" t="s">
        <v>85</v>
      </c>
      <c r="AV252" s="13" t="s">
        <v>85</v>
      </c>
      <c r="AW252" s="13" t="s">
        <v>31</v>
      </c>
      <c r="AX252" s="13" t="s">
        <v>83</v>
      </c>
      <c r="AY252" s="191" t="s">
        <v>139</v>
      </c>
    </row>
    <row r="253" s="2" customFormat="1" ht="16.5" customHeight="1">
      <c r="A253" s="37"/>
      <c r="B253" s="168"/>
      <c r="C253" s="214" t="s">
        <v>348</v>
      </c>
      <c r="D253" s="214" t="s">
        <v>257</v>
      </c>
      <c r="E253" s="215" t="s">
        <v>349</v>
      </c>
      <c r="F253" s="216" t="s">
        <v>350</v>
      </c>
      <c r="G253" s="217" t="s">
        <v>177</v>
      </c>
      <c r="H253" s="218">
        <v>27.5</v>
      </c>
      <c r="I253" s="219"/>
      <c r="J253" s="220">
        <f>ROUND(I253*H253,2)</f>
        <v>0</v>
      </c>
      <c r="K253" s="221"/>
      <c r="L253" s="222"/>
      <c r="M253" s="223" t="s">
        <v>1</v>
      </c>
      <c r="N253" s="224" t="s">
        <v>41</v>
      </c>
      <c r="O253" s="76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1" t="s">
        <v>199</v>
      </c>
      <c r="AT253" s="181" t="s">
        <v>257</v>
      </c>
      <c r="AU253" s="181" t="s">
        <v>85</v>
      </c>
      <c r="AY253" s="18" t="s">
        <v>139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8" t="s">
        <v>83</v>
      </c>
      <c r="BK253" s="182">
        <f>ROUND(I253*H253,2)</f>
        <v>0</v>
      </c>
      <c r="BL253" s="18" t="s">
        <v>145</v>
      </c>
      <c r="BM253" s="181" t="s">
        <v>351</v>
      </c>
    </row>
    <row r="254" s="2" customFormat="1">
      <c r="A254" s="37"/>
      <c r="B254" s="38"/>
      <c r="C254" s="37"/>
      <c r="D254" s="183" t="s">
        <v>147</v>
      </c>
      <c r="E254" s="37"/>
      <c r="F254" s="184" t="s">
        <v>350</v>
      </c>
      <c r="G254" s="37"/>
      <c r="H254" s="37"/>
      <c r="I254" s="185"/>
      <c r="J254" s="37"/>
      <c r="K254" s="37"/>
      <c r="L254" s="38"/>
      <c r="M254" s="186"/>
      <c r="N254" s="187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147</v>
      </c>
      <c r="AU254" s="18" t="s">
        <v>85</v>
      </c>
    </row>
    <row r="255" s="2" customFormat="1" ht="24.15" customHeight="1">
      <c r="A255" s="37"/>
      <c r="B255" s="168"/>
      <c r="C255" s="169" t="s">
        <v>352</v>
      </c>
      <c r="D255" s="169" t="s">
        <v>141</v>
      </c>
      <c r="E255" s="170" t="s">
        <v>353</v>
      </c>
      <c r="F255" s="171" t="s">
        <v>354</v>
      </c>
      <c r="G255" s="172" t="s">
        <v>281</v>
      </c>
      <c r="H255" s="173">
        <v>1</v>
      </c>
      <c r="I255" s="174"/>
      <c r="J255" s="175">
        <f>ROUND(I255*H255,2)</f>
        <v>0</v>
      </c>
      <c r="K255" s="176"/>
      <c r="L255" s="38"/>
      <c r="M255" s="177" t="s">
        <v>1</v>
      </c>
      <c r="N255" s="178" t="s">
        <v>41</v>
      </c>
      <c r="O255" s="76"/>
      <c r="P255" s="179">
        <f>O255*H255</f>
        <v>0</v>
      </c>
      <c r="Q255" s="179">
        <v>0.00069999999999999999</v>
      </c>
      <c r="R255" s="179">
        <f>Q255*H255</f>
        <v>0.00069999999999999999</v>
      </c>
      <c r="S255" s="179">
        <v>0</v>
      </c>
      <c r="T255" s="18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1" t="s">
        <v>145</v>
      </c>
      <c r="AT255" s="181" t="s">
        <v>141</v>
      </c>
      <c r="AU255" s="181" t="s">
        <v>85</v>
      </c>
      <c r="AY255" s="18" t="s">
        <v>139</v>
      </c>
      <c r="BE255" s="182">
        <f>IF(N255="základní",J255,0)</f>
        <v>0</v>
      </c>
      <c r="BF255" s="182">
        <f>IF(N255="snížená",J255,0)</f>
        <v>0</v>
      </c>
      <c r="BG255" s="182">
        <f>IF(N255="zákl. přenesená",J255,0)</f>
        <v>0</v>
      </c>
      <c r="BH255" s="182">
        <f>IF(N255="sníž. přenesená",J255,0)</f>
        <v>0</v>
      </c>
      <c r="BI255" s="182">
        <f>IF(N255="nulová",J255,0)</f>
        <v>0</v>
      </c>
      <c r="BJ255" s="18" t="s">
        <v>83</v>
      </c>
      <c r="BK255" s="182">
        <f>ROUND(I255*H255,2)</f>
        <v>0</v>
      </c>
      <c r="BL255" s="18" t="s">
        <v>145</v>
      </c>
      <c r="BM255" s="181" t="s">
        <v>355</v>
      </c>
    </row>
    <row r="256" s="2" customFormat="1">
      <c r="A256" s="37"/>
      <c r="B256" s="38"/>
      <c r="C256" s="37"/>
      <c r="D256" s="183" t="s">
        <v>147</v>
      </c>
      <c r="E256" s="37"/>
      <c r="F256" s="184" t="s">
        <v>356</v>
      </c>
      <c r="G256" s="37"/>
      <c r="H256" s="37"/>
      <c r="I256" s="185"/>
      <c r="J256" s="37"/>
      <c r="K256" s="37"/>
      <c r="L256" s="38"/>
      <c r="M256" s="186"/>
      <c r="N256" s="187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147</v>
      </c>
      <c r="AU256" s="18" t="s">
        <v>85</v>
      </c>
    </row>
    <row r="257" s="2" customFormat="1">
      <c r="A257" s="37"/>
      <c r="B257" s="38"/>
      <c r="C257" s="37"/>
      <c r="D257" s="188" t="s">
        <v>149</v>
      </c>
      <c r="E257" s="37"/>
      <c r="F257" s="189" t="s">
        <v>357</v>
      </c>
      <c r="G257" s="37"/>
      <c r="H257" s="37"/>
      <c r="I257" s="185"/>
      <c r="J257" s="37"/>
      <c r="K257" s="37"/>
      <c r="L257" s="38"/>
      <c r="M257" s="186"/>
      <c r="N257" s="187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149</v>
      </c>
      <c r="AU257" s="18" t="s">
        <v>85</v>
      </c>
    </row>
    <row r="258" s="2" customFormat="1" ht="24.15" customHeight="1">
      <c r="A258" s="37"/>
      <c r="B258" s="168"/>
      <c r="C258" s="214" t="s">
        <v>358</v>
      </c>
      <c r="D258" s="214" t="s">
        <v>257</v>
      </c>
      <c r="E258" s="215" t="s">
        <v>359</v>
      </c>
      <c r="F258" s="216" t="s">
        <v>360</v>
      </c>
      <c r="G258" s="217" t="s">
        <v>281</v>
      </c>
      <c r="H258" s="218">
        <v>2</v>
      </c>
      <c r="I258" s="219"/>
      <c r="J258" s="220">
        <f>ROUND(I258*H258,2)</f>
        <v>0</v>
      </c>
      <c r="K258" s="221"/>
      <c r="L258" s="222"/>
      <c r="M258" s="223" t="s">
        <v>1</v>
      </c>
      <c r="N258" s="224" t="s">
        <v>41</v>
      </c>
      <c r="O258" s="76"/>
      <c r="P258" s="179">
        <f>O258*H258</f>
        <v>0</v>
      </c>
      <c r="Q258" s="179">
        <v>0.0012999999999999999</v>
      </c>
      <c r="R258" s="179">
        <f>Q258*H258</f>
        <v>0.0025999999999999999</v>
      </c>
      <c r="S258" s="179">
        <v>0</v>
      </c>
      <c r="T258" s="18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1" t="s">
        <v>199</v>
      </c>
      <c r="AT258" s="181" t="s">
        <v>257</v>
      </c>
      <c r="AU258" s="181" t="s">
        <v>85</v>
      </c>
      <c r="AY258" s="18" t="s">
        <v>139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8" t="s">
        <v>83</v>
      </c>
      <c r="BK258" s="182">
        <f>ROUND(I258*H258,2)</f>
        <v>0</v>
      </c>
      <c r="BL258" s="18" t="s">
        <v>145</v>
      </c>
      <c r="BM258" s="181" t="s">
        <v>361</v>
      </c>
    </row>
    <row r="259" s="2" customFormat="1">
      <c r="A259" s="37"/>
      <c r="B259" s="38"/>
      <c r="C259" s="37"/>
      <c r="D259" s="183" t="s">
        <v>147</v>
      </c>
      <c r="E259" s="37"/>
      <c r="F259" s="184" t="s">
        <v>360</v>
      </c>
      <c r="G259" s="37"/>
      <c r="H259" s="37"/>
      <c r="I259" s="185"/>
      <c r="J259" s="37"/>
      <c r="K259" s="37"/>
      <c r="L259" s="38"/>
      <c r="M259" s="186"/>
      <c r="N259" s="187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147</v>
      </c>
      <c r="AU259" s="18" t="s">
        <v>85</v>
      </c>
    </row>
    <row r="260" s="13" customFormat="1">
      <c r="A260" s="13"/>
      <c r="B260" s="190"/>
      <c r="C260" s="13"/>
      <c r="D260" s="183" t="s">
        <v>151</v>
      </c>
      <c r="E260" s="191" t="s">
        <v>1</v>
      </c>
      <c r="F260" s="192" t="s">
        <v>362</v>
      </c>
      <c r="G260" s="13"/>
      <c r="H260" s="193">
        <v>1</v>
      </c>
      <c r="I260" s="194"/>
      <c r="J260" s="13"/>
      <c r="K260" s="13"/>
      <c r="L260" s="190"/>
      <c r="M260" s="195"/>
      <c r="N260" s="196"/>
      <c r="O260" s="196"/>
      <c r="P260" s="196"/>
      <c r="Q260" s="196"/>
      <c r="R260" s="196"/>
      <c r="S260" s="196"/>
      <c r="T260" s="19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1" t="s">
        <v>151</v>
      </c>
      <c r="AU260" s="191" t="s">
        <v>85</v>
      </c>
      <c r="AV260" s="13" t="s">
        <v>85</v>
      </c>
      <c r="AW260" s="13" t="s">
        <v>31</v>
      </c>
      <c r="AX260" s="13" t="s">
        <v>76</v>
      </c>
      <c r="AY260" s="191" t="s">
        <v>139</v>
      </c>
    </row>
    <row r="261" s="13" customFormat="1">
      <c r="A261" s="13"/>
      <c r="B261" s="190"/>
      <c r="C261" s="13"/>
      <c r="D261" s="183" t="s">
        <v>151</v>
      </c>
      <c r="E261" s="191" t="s">
        <v>1</v>
      </c>
      <c r="F261" s="192" t="s">
        <v>363</v>
      </c>
      <c r="G261" s="13"/>
      <c r="H261" s="193">
        <v>1</v>
      </c>
      <c r="I261" s="194"/>
      <c r="J261" s="13"/>
      <c r="K261" s="13"/>
      <c r="L261" s="190"/>
      <c r="M261" s="195"/>
      <c r="N261" s="196"/>
      <c r="O261" s="196"/>
      <c r="P261" s="196"/>
      <c r="Q261" s="196"/>
      <c r="R261" s="196"/>
      <c r="S261" s="196"/>
      <c r="T261" s="19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1" t="s">
        <v>151</v>
      </c>
      <c r="AU261" s="191" t="s">
        <v>85</v>
      </c>
      <c r="AV261" s="13" t="s">
        <v>85</v>
      </c>
      <c r="AW261" s="13" t="s">
        <v>31</v>
      </c>
      <c r="AX261" s="13" t="s">
        <v>76</v>
      </c>
      <c r="AY261" s="191" t="s">
        <v>139</v>
      </c>
    </row>
    <row r="262" s="14" customFormat="1">
      <c r="A262" s="14"/>
      <c r="B262" s="198"/>
      <c r="C262" s="14"/>
      <c r="D262" s="183" t="s">
        <v>151</v>
      </c>
      <c r="E262" s="199" t="s">
        <v>1</v>
      </c>
      <c r="F262" s="200" t="s">
        <v>167</v>
      </c>
      <c r="G262" s="14"/>
      <c r="H262" s="201">
        <v>2</v>
      </c>
      <c r="I262" s="202"/>
      <c r="J262" s="14"/>
      <c r="K262" s="14"/>
      <c r="L262" s="198"/>
      <c r="M262" s="203"/>
      <c r="N262" s="204"/>
      <c r="O262" s="204"/>
      <c r="P262" s="204"/>
      <c r="Q262" s="204"/>
      <c r="R262" s="204"/>
      <c r="S262" s="204"/>
      <c r="T262" s="20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9" t="s">
        <v>151</v>
      </c>
      <c r="AU262" s="199" t="s">
        <v>85</v>
      </c>
      <c r="AV262" s="14" t="s">
        <v>145</v>
      </c>
      <c r="AW262" s="14" t="s">
        <v>31</v>
      </c>
      <c r="AX262" s="14" t="s">
        <v>83</v>
      </c>
      <c r="AY262" s="199" t="s">
        <v>139</v>
      </c>
    </row>
    <row r="263" s="2" customFormat="1" ht="16.5" customHeight="1">
      <c r="A263" s="37"/>
      <c r="B263" s="168"/>
      <c r="C263" s="214" t="s">
        <v>364</v>
      </c>
      <c r="D263" s="214" t="s">
        <v>257</v>
      </c>
      <c r="E263" s="215" t="s">
        <v>365</v>
      </c>
      <c r="F263" s="216" t="s">
        <v>366</v>
      </c>
      <c r="G263" s="217" t="s">
        <v>281</v>
      </c>
      <c r="H263" s="218">
        <v>1</v>
      </c>
      <c r="I263" s="219"/>
      <c r="J263" s="220">
        <f>ROUND(I263*H263,2)</f>
        <v>0</v>
      </c>
      <c r="K263" s="221"/>
      <c r="L263" s="222"/>
      <c r="M263" s="223" t="s">
        <v>1</v>
      </c>
      <c r="N263" s="224" t="s">
        <v>41</v>
      </c>
      <c r="O263" s="76"/>
      <c r="P263" s="179">
        <f>O263*H263</f>
        <v>0</v>
      </c>
      <c r="Q263" s="179">
        <v>0.0012999999999999999</v>
      </c>
      <c r="R263" s="179">
        <f>Q263*H263</f>
        <v>0.0012999999999999999</v>
      </c>
      <c r="S263" s="179">
        <v>0</v>
      </c>
      <c r="T263" s="18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1" t="s">
        <v>199</v>
      </c>
      <c r="AT263" s="181" t="s">
        <v>257</v>
      </c>
      <c r="AU263" s="181" t="s">
        <v>85</v>
      </c>
      <c r="AY263" s="18" t="s">
        <v>139</v>
      </c>
      <c r="BE263" s="182">
        <f>IF(N263="základní",J263,0)</f>
        <v>0</v>
      </c>
      <c r="BF263" s="182">
        <f>IF(N263="snížená",J263,0)</f>
        <v>0</v>
      </c>
      <c r="BG263" s="182">
        <f>IF(N263="zákl. přenesená",J263,0)</f>
        <v>0</v>
      </c>
      <c r="BH263" s="182">
        <f>IF(N263="sníž. přenesená",J263,0)</f>
        <v>0</v>
      </c>
      <c r="BI263" s="182">
        <f>IF(N263="nulová",J263,0)</f>
        <v>0</v>
      </c>
      <c r="BJ263" s="18" t="s">
        <v>83</v>
      </c>
      <c r="BK263" s="182">
        <f>ROUND(I263*H263,2)</f>
        <v>0</v>
      </c>
      <c r="BL263" s="18" t="s">
        <v>145</v>
      </c>
      <c r="BM263" s="181" t="s">
        <v>367</v>
      </c>
    </row>
    <row r="264" s="2" customFormat="1">
      <c r="A264" s="37"/>
      <c r="B264" s="38"/>
      <c r="C264" s="37"/>
      <c r="D264" s="183" t="s">
        <v>147</v>
      </c>
      <c r="E264" s="37"/>
      <c r="F264" s="184" t="s">
        <v>366</v>
      </c>
      <c r="G264" s="37"/>
      <c r="H264" s="37"/>
      <c r="I264" s="185"/>
      <c r="J264" s="37"/>
      <c r="K264" s="37"/>
      <c r="L264" s="38"/>
      <c r="M264" s="186"/>
      <c r="N264" s="187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147</v>
      </c>
      <c r="AU264" s="18" t="s">
        <v>85</v>
      </c>
    </row>
    <row r="265" s="13" customFormat="1">
      <c r="A265" s="13"/>
      <c r="B265" s="190"/>
      <c r="C265" s="13"/>
      <c r="D265" s="183" t="s">
        <v>151</v>
      </c>
      <c r="E265" s="191" t="s">
        <v>1</v>
      </c>
      <c r="F265" s="192" t="s">
        <v>368</v>
      </c>
      <c r="G265" s="13"/>
      <c r="H265" s="193">
        <v>1</v>
      </c>
      <c r="I265" s="194"/>
      <c r="J265" s="13"/>
      <c r="K265" s="13"/>
      <c r="L265" s="190"/>
      <c r="M265" s="195"/>
      <c r="N265" s="196"/>
      <c r="O265" s="196"/>
      <c r="P265" s="196"/>
      <c r="Q265" s="196"/>
      <c r="R265" s="196"/>
      <c r="S265" s="196"/>
      <c r="T265" s="19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1" t="s">
        <v>151</v>
      </c>
      <c r="AU265" s="191" t="s">
        <v>85</v>
      </c>
      <c r="AV265" s="13" t="s">
        <v>85</v>
      </c>
      <c r="AW265" s="13" t="s">
        <v>31</v>
      </c>
      <c r="AX265" s="13" t="s">
        <v>83</v>
      </c>
      <c r="AY265" s="191" t="s">
        <v>139</v>
      </c>
    </row>
    <row r="266" s="2" customFormat="1" ht="16.5" customHeight="1">
      <c r="A266" s="37"/>
      <c r="B266" s="168"/>
      <c r="C266" s="214" t="s">
        <v>369</v>
      </c>
      <c r="D266" s="214" t="s">
        <v>257</v>
      </c>
      <c r="E266" s="215" t="s">
        <v>370</v>
      </c>
      <c r="F266" s="216" t="s">
        <v>371</v>
      </c>
      <c r="G266" s="217" t="s">
        <v>281</v>
      </c>
      <c r="H266" s="218">
        <v>1</v>
      </c>
      <c r="I266" s="219"/>
      <c r="J266" s="220">
        <f>ROUND(I266*H266,2)</f>
        <v>0</v>
      </c>
      <c r="K266" s="221"/>
      <c r="L266" s="222"/>
      <c r="M266" s="223" t="s">
        <v>1</v>
      </c>
      <c r="N266" s="224" t="s">
        <v>41</v>
      </c>
      <c r="O266" s="76"/>
      <c r="P266" s="179">
        <f>O266*H266</f>
        <v>0</v>
      </c>
      <c r="Q266" s="179">
        <v>0.0025000000000000001</v>
      </c>
      <c r="R266" s="179">
        <f>Q266*H266</f>
        <v>0.0025000000000000001</v>
      </c>
      <c r="S266" s="179">
        <v>0</v>
      </c>
      <c r="T266" s="18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1" t="s">
        <v>199</v>
      </c>
      <c r="AT266" s="181" t="s">
        <v>257</v>
      </c>
      <c r="AU266" s="181" t="s">
        <v>85</v>
      </c>
      <c r="AY266" s="18" t="s">
        <v>139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8" t="s">
        <v>83</v>
      </c>
      <c r="BK266" s="182">
        <f>ROUND(I266*H266,2)</f>
        <v>0</v>
      </c>
      <c r="BL266" s="18" t="s">
        <v>145</v>
      </c>
      <c r="BM266" s="181" t="s">
        <v>372</v>
      </c>
    </row>
    <row r="267" s="2" customFormat="1">
      <c r="A267" s="37"/>
      <c r="B267" s="38"/>
      <c r="C267" s="37"/>
      <c r="D267" s="183" t="s">
        <v>147</v>
      </c>
      <c r="E267" s="37"/>
      <c r="F267" s="184" t="s">
        <v>371</v>
      </c>
      <c r="G267" s="37"/>
      <c r="H267" s="37"/>
      <c r="I267" s="185"/>
      <c r="J267" s="37"/>
      <c r="K267" s="37"/>
      <c r="L267" s="38"/>
      <c r="M267" s="186"/>
      <c r="N267" s="187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147</v>
      </c>
      <c r="AU267" s="18" t="s">
        <v>85</v>
      </c>
    </row>
    <row r="268" s="13" customFormat="1">
      <c r="A268" s="13"/>
      <c r="B268" s="190"/>
      <c r="C268" s="13"/>
      <c r="D268" s="183" t="s">
        <v>151</v>
      </c>
      <c r="E268" s="191" t="s">
        <v>1</v>
      </c>
      <c r="F268" s="192" t="s">
        <v>373</v>
      </c>
      <c r="G268" s="13"/>
      <c r="H268" s="193">
        <v>1</v>
      </c>
      <c r="I268" s="194"/>
      <c r="J268" s="13"/>
      <c r="K268" s="13"/>
      <c r="L268" s="190"/>
      <c r="M268" s="195"/>
      <c r="N268" s="196"/>
      <c r="O268" s="196"/>
      <c r="P268" s="196"/>
      <c r="Q268" s="196"/>
      <c r="R268" s="196"/>
      <c r="S268" s="196"/>
      <c r="T268" s="1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1" t="s">
        <v>151</v>
      </c>
      <c r="AU268" s="191" t="s">
        <v>85</v>
      </c>
      <c r="AV268" s="13" t="s">
        <v>85</v>
      </c>
      <c r="AW268" s="13" t="s">
        <v>31</v>
      </c>
      <c r="AX268" s="13" t="s">
        <v>83</v>
      </c>
      <c r="AY268" s="191" t="s">
        <v>139</v>
      </c>
    </row>
    <row r="269" s="2" customFormat="1" ht="16.5" customHeight="1">
      <c r="A269" s="37"/>
      <c r="B269" s="168"/>
      <c r="C269" s="214" t="s">
        <v>374</v>
      </c>
      <c r="D269" s="214" t="s">
        <v>257</v>
      </c>
      <c r="E269" s="215" t="s">
        <v>375</v>
      </c>
      <c r="F269" s="216" t="s">
        <v>376</v>
      </c>
      <c r="G269" s="217" t="s">
        <v>281</v>
      </c>
      <c r="H269" s="218">
        <v>1</v>
      </c>
      <c r="I269" s="219"/>
      <c r="J269" s="220">
        <f>ROUND(I269*H269,2)</f>
        <v>0</v>
      </c>
      <c r="K269" s="221"/>
      <c r="L269" s="222"/>
      <c r="M269" s="223" t="s">
        <v>1</v>
      </c>
      <c r="N269" s="224" t="s">
        <v>41</v>
      </c>
      <c r="O269" s="76"/>
      <c r="P269" s="179">
        <f>O269*H269</f>
        <v>0</v>
      </c>
      <c r="Q269" s="179">
        <v>0.0040000000000000001</v>
      </c>
      <c r="R269" s="179">
        <f>Q269*H269</f>
        <v>0.0040000000000000001</v>
      </c>
      <c r="S269" s="179">
        <v>0</v>
      </c>
      <c r="T269" s="18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1" t="s">
        <v>199</v>
      </c>
      <c r="AT269" s="181" t="s">
        <v>257</v>
      </c>
      <c r="AU269" s="181" t="s">
        <v>85</v>
      </c>
      <c r="AY269" s="18" t="s">
        <v>139</v>
      </c>
      <c r="BE269" s="182">
        <f>IF(N269="základní",J269,0)</f>
        <v>0</v>
      </c>
      <c r="BF269" s="182">
        <f>IF(N269="snížená",J269,0)</f>
        <v>0</v>
      </c>
      <c r="BG269" s="182">
        <f>IF(N269="zákl. přenesená",J269,0)</f>
        <v>0</v>
      </c>
      <c r="BH269" s="182">
        <f>IF(N269="sníž. přenesená",J269,0)</f>
        <v>0</v>
      </c>
      <c r="BI269" s="182">
        <f>IF(N269="nulová",J269,0)</f>
        <v>0</v>
      </c>
      <c r="BJ269" s="18" t="s">
        <v>83</v>
      </c>
      <c r="BK269" s="182">
        <f>ROUND(I269*H269,2)</f>
        <v>0</v>
      </c>
      <c r="BL269" s="18" t="s">
        <v>145</v>
      </c>
      <c r="BM269" s="181" t="s">
        <v>377</v>
      </c>
    </row>
    <row r="270" s="2" customFormat="1">
      <c r="A270" s="37"/>
      <c r="B270" s="38"/>
      <c r="C270" s="37"/>
      <c r="D270" s="183" t="s">
        <v>147</v>
      </c>
      <c r="E270" s="37"/>
      <c r="F270" s="184" t="s">
        <v>376</v>
      </c>
      <c r="G270" s="37"/>
      <c r="H270" s="37"/>
      <c r="I270" s="185"/>
      <c r="J270" s="37"/>
      <c r="K270" s="37"/>
      <c r="L270" s="38"/>
      <c r="M270" s="186"/>
      <c r="N270" s="187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147</v>
      </c>
      <c r="AU270" s="18" t="s">
        <v>85</v>
      </c>
    </row>
    <row r="271" s="13" customFormat="1">
      <c r="A271" s="13"/>
      <c r="B271" s="190"/>
      <c r="C271" s="13"/>
      <c r="D271" s="183" t="s">
        <v>151</v>
      </c>
      <c r="E271" s="191" t="s">
        <v>1</v>
      </c>
      <c r="F271" s="192" t="s">
        <v>378</v>
      </c>
      <c r="G271" s="13"/>
      <c r="H271" s="193">
        <v>1</v>
      </c>
      <c r="I271" s="194"/>
      <c r="J271" s="13"/>
      <c r="K271" s="13"/>
      <c r="L271" s="190"/>
      <c r="M271" s="195"/>
      <c r="N271" s="196"/>
      <c r="O271" s="196"/>
      <c r="P271" s="196"/>
      <c r="Q271" s="196"/>
      <c r="R271" s="196"/>
      <c r="S271" s="196"/>
      <c r="T271" s="19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1" t="s">
        <v>151</v>
      </c>
      <c r="AU271" s="191" t="s">
        <v>85</v>
      </c>
      <c r="AV271" s="13" t="s">
        <v>85</v>
      </c>
      <c r="AW271" s="13" t="s">
        <v>31</v>
      </c>
      <c r="AX271" s="13" t="s">
        <v>83</v>
      </c>
      <c r="AY271" s="191" t="s">
        <v>139</v>
      </c>
    </row>
    <row r="272" s="2" customFormat="1" ht="24.15" customHeight="1">
      <c r="A272" s="37"/>
      <c r="B272" s="168"/>
      <c r="C272" s="169" t="s">
        <v>379</v>
      </c>
      <c r="D272" s="169" t="s">
        <v>141</v>
      </c>
      <c r="E272" s="170" t="s">
        <v>380</v>
      </c>
      <c r="F272" s="171" t="s">
        <v>381</v>
      </c>
      <c r="G272" s="172" t="s">
        <v>281</v>
      </c>
      <c r="H272" s="173">
        <v>1</v>
      </c>
      <c r="I272" s="174"/>
      <c r="J272" s="175">
        <f>ROUND(I272*H272,2)</f>
        <v>0</v>
      </c>
      <c r="K272" s="176"/>
      <c r="L272" s="38"/>
      <c r="M272" s="177" t="s">
        <v>1</v>
      </c>
      <c r="N272" s="178" t="s">
        <v>41</v>
      </c>
      <c r="O272" s="76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1" t="s">
        <v>145</v>
      </c>
      <c r="AT272" s="181" t="s">
        <v>141</v>
      </c>
      <c r="AU272" s="181" t="s">
        <v>85</v>
      </c>
      <c r="AY272" s="18" t="s">
        <v>139</v>
      </c>
      <c r="BE272" s="182">
        <f>IF(N272="základní",J272,0)</f>
        <v>0</v>
      </c>
      <c r="BF272" s="182">
        <f>IF(N272="snížená",J272,0)</f>
        <v>0</v>
      </c>
      <c r="BG272" s="182">
        <f>IF(N272="zákl. přenesená",J272,0)</f>
        <v>0</v>
      </c>
      <c r="BH272" s="182">
        <f>IF(N272="sníž. přenesená",J272,0)</f>
        <v>0</v>
      </c>
      <c r="BI272" s="182">
        <f>IF(N272="nulová",J272,0)</f>
        <v>0</v>
      </c>
      <c r="BJ272" s="18" t="s">
        <v>83</v>
      </c>
      <c r="BK272" s="182">
        <f>ROUND(I272*H272,2)</f>
        <v>0</v>
      </c>
      <c r="BL272" s="18" t="s">
        <v>145</v>
      </c>
      <c r="BM272" s="181" t="s">
        <v>382</v>
      </c>
    </row>
    <row r="273" s="2" customFormat="1">
      <c r="A273" s="37"/>
      <c r="B273" s="38"/>
      <c r="C273" s="37"/>
      <c r="D273" s="183" t="s">
        <v>147</v>
      </c>
      <c r="E273" s="37"/>
      <c r="F273" s="184" t="s">
        <v>383</v>
      </c>
      <c r="G273" s="37"/>
      <c r="H273" s="37"/>
      <c r="I273" s="185"/>
      <c r="J273" s="37"/>
      <c r="K273" s="37"/>
      <c r="L273" s="38"/>
      <c r="M273" s="186"/>
      <c r="N273" s="187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147</v>
      </c>
      <c r="AU273" s="18" t="s">
        <v>85</v>
      </c>
    </row>
    <row r="274" s="2" customFormat="1">
      <c r="A274" s="37"/>
      <c r="B274" s="38"/>
      <c r="C274" s="37"/>
      <c r="D274" s="188" t="s">
        <v>149</v>
      </c>
      <c r="E274" s="37"/>
      <c r="F274" s="189" t="s">
        <v>384</v>
      </c>
      <c r="G274" s="37"/>
      <c r="H274" s="37"/>
      <c r="I274" s="185"/>
      <c r="J274" s="37"/>
      <c r="K274" s="37"/>
      <c r="L274" s="38"/>
      <c r="M274" s="186"/>
      <c r="N274" s="187"/>
      <c r="O274" s="76"/>
      <c r="P274" s="76"/>
      <c r="Q274" s="76"/>
      <c r="R274" s="76"/>
      <c r="S274" s="76"/>
      <c r="T274" s="7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149</v>
      </c>
      <c r="AU274" s="18" t="s">
        <v>85</v>
      </c>
    </row>
    <row r="275" s="2" customFormat="1" ht="16.5" customHeight="1">
      <c r="A275" s="37"/>
      <c r="B275" s="168"/>
      <c r="C275" s="214" t="s">
        <v>385</v>
      </c>
      <c r="D275" s="214" t="s">
        <v>257</v>
      </c>
      <c r="E275" s="215" t="s">
        <v>386</v>
      </c>
      <c r="F275" s="216" t="s">
        <v>387</v>
      </c>
      <c r="G275" s="217" t="s">
        <v>281</v>
      </c>
      <c r="H275" s="218">
        <v>1</v>
      </c>
      <c r="I275" s="219"/>
      <c r="J275" s="220">
        <f>ROUND(I275*H275,2)</f>
        <v>0</v>
      </c>
      <c r="K275" s="221"/>
      <c r="L275" s="222"/>
      <c r="M275" s="223" t="s">
        <v>1</v>
      </c>
      <c r="N275" s="224" t="s">
        <v>41</v>
      </c>
      <c r="O275" s="76"/>
      <c r="P275" s="179">
        <f>O275*H275</f>
        <v>0</v>
      </c>
      <c r="Q275" s="179">
        <v>0.0089999999999999993</v>
      </c>
      <c r="R275" s="179">
        <f>Q275*H275</f>
        <v>0.0089999999999999993</v>
      </c>
      <c r="S275" s="179">
        <v>0</v>
      </c>
      <c r="T275" s="18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1" t="s">
        <v>199</v>
      </c>
      <c r="AT275" s="181" t="s">
        <v>257</v>
      </c>
      <c r="AU275" s="181" t="s">
        <v>85</v>
      </c>
      <c r="AY275" s="18" t="s">
        <v>139</v>
      </c>
      <c r="BE275" s="182">
        <f>IF(N275="základní",J275,0)</f>
        <v>0</v>
      </c>
      <c r="BF275" s="182">
        <f>IF(N275="snížená",J275,0)</f>
        <v>0</v>
      </c>
      <c r="BG275" s="182">
        <f>IF(N275="zákl. přenesená",J275,0)</f>
        <v>0</v>
      </c>
      <c r="BH275" s="182">
        <f>IF(N275="sníž. přenesená",J275,0)</f>
        <v>0</v>
      </c>
      <c r="BI275" s="182">
        <f>IF(N275="nulová",J275,0)</f>
        <v>0</v>
      </c>
      <c r="BJ275" s="18" t="s">
        <v>83</v>
      </c>
      <c r="BK275" s="182">
        <f>ROUND(I275*H275,2)</f>
        <v>0</v>
      </c>
      <c r="BL275" s="18" t="s">
        <v>145</v>
      </c>
      <c r="BM275" s="181" t="s">
        <v>388</v>
      </c>
    </row>
    <row r="276" s="2" customFormat="1">
      <c r="A276" s="37"/>
      <c r="B276" s="38"/>
      <c r="C276" s="37"/>
      <c r="D276" s="183" t="s">
        <v>147</v>
      </c>
      <c r="E276" s="37"/>
      <c r="F276" s="184" t="s">
        <v>387</v>
      </c>
      <c r="G276" s="37"/>
      <c r="H276" s="37"/>
      <c r="I276" s="185"/>
      <c r="J276" s="37"/>
      <c r="K276" s="37"/>
      <c r="L276" s="38"/>
      <c r="M276" s="186"/>
      <c r="N276" s="187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147</v>
      </c>
      <c r="AU276" s="18" t="s">
        <v>85</v>
      </c>
    </row>
    <row r="277" s="2" customFormat="1" ht="24.15" customHeight="1">
      <c r="A277" s="37"/>
      <c r="B277" s="168"/>
      <c r="C277" s="169" t="s">
        <v>389</v>
      </c>
      <c r="D277" s="169" t="s">
        <v>141</v>
      </c>
      <c r="E277" s="170" t="s">
        <v>390</v>
      </c>
      <c r="F277" s="171" t="s">
        <v>391</v>
      </c>
      <c r="G277" s="172" t="s">
        <v>281</v>
      </c>
      <c r="H277" s="173">
        <v>4</v>
      </c>
      <c r="I277" s="174"/>
      <c r="J277" s="175">
        <f>ROUND(I277*H277,2)</f>
        <v>0</v>
      </c>
      <c r="K277" s="176"/>
      <c r="L277" s="38"/>
      <c r="M277" s="177" t="s">
        <v>1</v>
      </c>
      <c r="N277" s="178" t="s">
        <v>41</v>
      </c>
      <c r="O277" s="76"/>
      <c r="P277" s="179">
        <f>O277*H277</f>
        <v>0</v>
      </c>
      <c r="Q277" s="179">
        <v>0.11241</v>
      </c>
      <c r="R277" s="179">
        <f>Q277*H277</f>
        <v>0.44963999999999998</v>
      </c>
      <c r="S277" s="179">
        <v>0</v>
      </c>
      <c r="T277" s="18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1" t="s">
        <v>145</v>
      </c>
      <c r="AT277" s="181" t="s">
        <v>141</v>
      </c>
      <c r="AU277" s="181" t="s">
        <v>85</v>
      </c>
      <c r="AY277" s="18" t="s">
        <v>139</v>
      </c>
      <c r="BE277" s="182">
        <f>IF(N277="základní",J277,0)</f>
        <v>0</v>
      </c>
      <c r="BF277" s="182">
        <f>IF(N277="snížená",J277,0)</f>
        <v>0</v>
      </c>
      <c r="BG277" s="182">
        <f>IF(N277="zákl. přenesená",J277,0)</f>
        <v>0</v>
      </c>
      <c r="BH277" s="182">
        <f>IF(N277="sníž. přenesená",J277,0)</f>
        <v>0</v>
      </c>
      <c r="BI277" s="182">
        <f>IF(N277="nulová",J277,0)</f>
        <v>0</v>
      </c>
      <c r="BJ277" s="18" t="s">
        <v>83</v>
      </c>
      <c r="BK277" s="182">
        <f>ROUND(I277*H277,2)</f>
        <v>0</v>
      </c>
      <c r="BL277" s="18" t="s">
        <v>145</v>
      </c>
      <c r="BM277" s="181" t="s">
        <v>392</v>
      </c>
    </row>
    <row r="278" s="2" customFormat="1">
      <c r="A278" s="37"/>
      <c r="B278" s="38"/>
      <c r="C278" s="37"/>
      <c r="D278" s="183" t="s">
        <v>147</v>
      </c>
      <c r="E278" s="37"/>
      <c r="F278" s="184" t="s">
        <v>393</v>
      </c>
      <c r="G278" s="37"/>
      <c r="H278" s="37"/>
      <c r="I278" s="185"/>
      <c r="J278" s="37"/>
      <c r="K278" s="37"/>
      <c r="L278" s="38"/>
      <c r="M278" s="186"/>
      <c r="N278" s="187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147</v>
      </c>
      <c r="AU278" s="18" t="s">
        <v>85</v>
      </c>
    </row>
    <row r="279" s="2" customFormat="1">
      <c r="A279" s="37"/>
      <c r="B279" s="38"/>
      <c r="C279" s="37"/>
      <c r="D279" s="188" t="s">
        <v>149</v>
      </c>
      <c r="E279" s="37"/>
      <c r="F279" s="189" t="s">
        <v>394</v>
      </c>
      <c r="G279" s="37"/>
      <c r="H279" s="37"/>
      <c r="I279" s="185"/>
      <c r="J279" s="37"/>
      <c r="K279" s="37"/>
      <c r="L279" s="38"/>
      <c r="M279" s="186"/>
      <c r="N279" s="187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149</v>
      </c>
      <c r="AU279" s="18" t="s">
        <v>85</v>
      </c>
    </row>
    <row r="280" s="13" customFormat="1">
      <c r="A280" s="13"/>
      <c r="B280" s="190"/>
      <c r="C280" s="13"/>
      <c r="D280" s="183" t="s">
        <v>151</v>
      </c>
      <c r="E280" s="191" t="s">
        <v>1</v>
      </c>
      <c r="F280" s="192" t="s">
        <v>395</v>
      </c>
      <c r="G280" s="13"/>
      <c r="H280" s="193">
        <v>4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151</v>
      </c>
      <c r="AU280" s="191" t="s">
        <v>85</v>
      </c>
      <c r="AV280" s="13" t="s">
        <v>85</v>
      </c>
      <c r="AW280" s="13" t="s">
        <v>31</v>
      </c>
      <c r="AX280" s="13" t="s">
        <v>83</v>
      </c>
      <c r="AY280" s="191" t="s">
        <v>139</v>
      </c>
    </row>
    <row r="281" s="2" customFormat="1" ht="21.75" customHeight="1">
      <c r="A281" s="37"/>
      <c r="B281" s="168"/>
      <c r="C281" s="214" t="s">
        <v>396</v>
      </c>
      <c r="D281" s="214" t="s">
        <v>257</v>
      </c>
      <c r="E281" s="215" t="s">
        <v>397</v>
      </c>
      <c r="F281" s="216" t="s">
        <v>398</v>
      </c>
      <c r="G281" s="217" t="s">
        <v>281</v>
      </c>
      <c r="H281" s="218">
        <v>4</v>
      </c>
      <c r="I281" s="219"/>
      <c r="J281" s="220">
        <f>ROUND(I281*H281,2)</f>
        <v>0</v>
      </c>
      <c r="K281" s="221"/>
      <c r="L281" s="222"/>
      <c r="M281" s="223" t="s">
        <v>1</v>
      </c>
      <c r="N281" s="224" t="s">
        <v>41</v>
      </c>
      <c r="O281" s="76"/>
      <c r="P281" s="179">
        <f>O281*H281</f>
        <v>0</v>
      </c>
      <c r="Q281" s="179">
        <v>0.0061000000000000004</v>
      </c>
      <c r="R281" s="179">
        <f>Q281*H281</f>
        <v>0.024400000000000002</v>
      </c>
      <c r="S281" s="179">
        <v>0</v>
      </c>
      <c r="T281" s="180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1" t="s">
        <v>199</v>
      </c>
      <c r="AT281" s="181" t="s">
        <v>257</v>
      </c>
      <c r="AU281" s="181" t="s">
        <v>85</v>
      </c>
      <c r="AY281" s="18" t="s">
        <v>139</v>
      </c>
      <c r="BE281" s="182">
        <f>IF(N281="základní",J281,0)</f>
        <v>0</v>
      </c>
      <c r="BF281" s="182">
        <f>IF(N281="snížená",J281,0)</f>
        <v>0</v>
      </c>
      <c r="BG281" s="182">
        <f>IF(N281="zákl. přenesená",J281,0)</f>
        <v>0</v>
      </c>
      <c r="BH281" s="182">
        <f>IF(N281="sníž. přenesená",J281,0)</f>
        <v>0</v>
      </c>
      <c r="BI281" s="182">
        <f>IF(N281="nulová",J281,0)</f>
        <v>0</v>
      </c>
      <c r="BJ281" s="18" t="s">
        <v>83</v>
      </c>
      <c r="BK281" s="182">
        <f>ROUND(I281*H281,2)</f>
        <v>0</v>
      </c>
      <c r="BL281" s="18" t="s">
        <v>145</v>
      </c>
      <c r="BM281" s="181" t="s">
        <v>399</v>
      </c>
    </row>
    <row r="282" s="2" customFormat="1">
      <c r="A282" s="37"/>
      <c r="B282" s="38"/>
      <c r="C282" s="37"/>
      <c r="D282" s="183" t="s">
        <v>147</v>
      </c>
      <c r="E282" s="37"/>
      <c r="F282" s="184" t="s">
        <v>398</v>
      </c>
      <c r="G282" s="37"/>
      <c r="H282" s="37"/>
      <c r="I282" s="185"/>
      <c r="J282" s="37"/>
      <c r="K282" s="37"/>
      <c r="L282" s="38"/>
      <c r="M282" s="186"/>
      <c r="N282" s="187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147</v>
      </c>
      <c r="AU282" s="18" t="s">
        <v>85</v>
      </c>
    </row>
    <row r="283" s="2" customFormat="1" ht="16.5" customHeight="1">
      <c r="A283" s="37"/>
      <c r="B283" s="168"/>
      <c r="C283" s="214" t="s">
        <v>400</v>
      </c>
      <c r="D283" s="214" t="s">
        <v>257</v>
      </c>
      <c r="E283" s="215" t="s">
        <v>401</v>
      </c>
      <c r="F283" s="216" t="s">
        <v>402</v>
      </c>
      <c r="G283" s="217" t="s">
        <v>281</v>
      </c>
      <c r="H283" s="218">
        <v>4</v>
      </c>
      <c r="I283" s="219"/>
      <c r="J283" s="220">
        <f>ROUND(I283*H283,2)</f>
        <v>0</v>
      </c>
      <c r="K283" s="221"/>
      <c r="L283" s="222"/>
      <c r="M283" s="223" t="s">
        <v>1</v>
      </c>
      <c r="N283" s="224" t="s">
        <v>41</v>
      </c>
      <c r="O283" s="76"/>
      <c r="P283" s="179">
        <f>O283*H283</f>
        <v>0</v>
      </c>
      <c r="Q283" s="179">
        <v>0.0030000000000000001</v>
      </c>
      <c r="R283" s="179">
        <f>Q283*H283</f>
        <v>0.012</v>
      </c>
      <c r="S283" s="179">
        <v>0</v>
      </c>
      <c r="T283" s="180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1" t="s">
        <v>199</v>
      </c>
      <c r="AT283" s="181" t="s">
        <v>257</v>
      </c>
      <c r="AU283" s="181" t="s">
        <v>85</v>
      </c>
      <c r="AY283" s="18" t="s">
        <v>139</v>
      </c>
      <c r="BE283" s="182">
        <f>IF(N283="základní",J283,0)</f>
        <v>0</v>
      </c>
      <c r="BF283" s="182">
        <f>IF(N283="snížená",J283,0)</f>
        <v>0</v>
      </c>
      <c r="BG283" s="182">
        <f>IF(N283="zákl. přenesená",J283,0)</f>
        <v>0</v>
      </c>
      <c r="BH283" s="182">
        <f>IF(N283="sníž. přenesená",J283,0)</f>
        <v>0</v>
      </c>
      <c r="BI283" s="182">
        <f>IF(N283="nulová",J283,0)</f>
        <v>0</v>
      </c>
      <c r="BJ283" s="18" t="s">
        <v>83</v>
      </c>
      <c r="BK283" s="182">
        <f>ROUND(I283*H283,2)</f>
        <v>0</v>
      </c>
      <c r="BL283" s="18" t="s">
        <v>145</v>
      </c>
      <c r="BM283" s="181" t="s">
        <v>403</v>
      </c>
    </row>
    <row r="284" s="2" customFormat="1">
      <c r="A284" s="37"/>
      <c r="B284" s="38"/>
      <c r="C284" s="37"/>
      <c r="D284" s="183" t="s">
        <v>147</v>
      </c>
      <c r="E284" s="37"/>
      <c r="F284" s="184" t="s">
        <v>402</v>
      </c>
      <c r="G284" s="37"/>
      <c r="H284" s="37"/>
      <c r="I284" s="185"/>
      <c r="J284" s="37"/>
      <c r="K284" s="37"/>
      <c r="L284" s="38"/>
      <c r="M284" s="186"/>
      <c r="N284" s="187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147</v>
      </c>
      <c r="AU284" s="18" t="s">
        <v>85</v>
      </c>
    </row>
    <row r="285" s="2" customFormat="1" ht="24.15" customHeight="1">
      <c r="A285" s="37"/>
      <c r="B285" s="168"/>
      <c r="C285" s="169" t="s">
        <v>404</v>
      </c>
      <c r="D285" s="169" t="s">
        <v>141</v>
      </c>
      <c r="E285" s="170" t="s">
        <v>405</v>
      </c>
      <c r="F285" s="171" t="s">
        <v>406</v>
      </c>
      <c r="G285" s="172" t="s">
        <v>144</v>
      </c>
      <c r="H285" s="173">
        <v>26</v>
      </c>
      <c r="I285" s="174"/>
      <c r="J285" s="175">
        <f>ROUND(I285*H285,2)</f>
        <v>0</v>
      </c>
      <c r="K285" s="176"/>
      <c r="L285" s="38"/>
      <c r="M285" s="177" t="s">
        <v>1</v>
      </c>
      <c r="N285" s="178" t="s">
        <v>41</v>
      </c>
      <c r="O285" s="76"/>
      <c r="P285" s="179">
        <f>O285*H285</f>
        <v>0</v>
      </c>
      <c r="Q285" s="179">
        <v>0.00059999999999999995</v>
      </c>
      <c r="R285" s="179">
        <f>Q285*H285</f>
        <v>0.015599999999999999</v>
      </c>
      <c r="S285" s="179">
        <v>0</v>
      </c>
      <c r="T285" s="180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1" t="s">
        <v>145</v>
      </c>
      <c r="AT285" s="181" t="s">
        <v>141</v>
      </c>
      <c r="AU285" s="181" t="s">
        <v>85</v>
      </c>
      <c r="AY285" s="18" t="s">
        <v>139</v>
      </c>
      <c r="BE285" s="182">
        <f>IF(N285="základní",J285,0)</f>
        <v>0</v>
      </c>
      <c r="BF285" s="182">
        <f>IF(N285="snížená",J285,0)</f>
        <v>0</v>
      </c>
      <c r="BG285" s="182">
        <f>IF(N285="zákl. přenesená",J285,0)</f>
        <v>0</v>
      </c>
      <c r="BH285" s="182">
        <f>IF(N285="sníž. přenesená",J285,0)</f>
        <v>0</v>
      </c>
      <c r="BI285" s="182">
        <f>IF(N285="nulová",J285,0)</f>
        <v>0</v>
      </c>
      <c r="BJ285" s="18" t="s">
        <v>83</v>
      </c>
      <c r="BK285" s="182">
        <f>ROUND(I285*H285,2)</f>
        <v>0</v>
      </c>
      <c r="BL285" s="18" t="s">
        <v>145</v>
      </c>
      <c r="BM285" s="181" t="s">
        <v>407</v>
      </c>
    </row>
    <row r="286" s="2" customFormat="1">
      <c r="A286" s="37"/>
      <c r="B286" s="38"/>
      <c r="C286" s="37"/>
      <c r="D286" s="183" t="s">
        <v>147</v>
      </c>
      <c r="E286" s="37"/>
      <c r="F286" s="184" t="s">
        <v>408</v>
      </c>
      <c r="G286" s="37"/>
      <c r="H286" s="37"/>
      <c r="I286" s="185"/>
      <c r="J286" s="37"/>
      <c r="K286" s="37"/>
      <c r="L286" s="38"/>
      <c r="M286" s="186"/>
      <c r="N286" s="187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147</v>
      </c>
      <c r="AU286" s="18" t="s">
        <v>85</v>
      </c>
    </row>
    <row r="287" s="2" customFormat="1">
      <c r="A287" s="37"/>
      <c r="B287" s="38"/>
      <c r="C287" s="37"/>
      <c r="D287" s="188" t="s">
        <v>149</v>
      </c>
      <c r="E287" s="37"/>
      <c r="F287" s="189" t="s">
        <v>409</v>
      </c>
      <c r="G287" s="37"/>
      <c r="H287" s="37"/>
      <c r="I287" s="185"/>
      <c r="J287" s="37"/>
      <c r="K287" s="37"/>
      <c r="L287" s="38"/>
      <c r="M287" s="186"/>
      <c r="N287" s="187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149</v>
      </c>
      <c r="AU287" s="18" t="s">
        <v>85</v>
      </c>
    </row>
    <row r="288" s="13" customFormat="1">
      <c r="A288" s="13"/>
      <c r="B288" s="190"/>
      <c r="C288" s="13"/>
      <c r="D288" s="183" t="s">
        <v>151</v>
      </c>
      <c r="E288" s="191" t="s">
        <v>1</v>
      </c>
      <c r="F288" s="192" t="s">
        <v>410</v>
      </c>
      <c r="G288" s="13"/>
      <c r="H288" s="193">
        <v>26</v>
      </c>
      <c r="I288" s="194"/>
      <c r="J288" s="13"/>
      <c r="K288" s="13"/>
      <c r="L288" s="190"/>
      <c r="M288" s="195"/>
      <c r="N288" s="196"/>
      <c r="O288" s="196"/>
      <c r="P288" s="196"/>
      <c r="Q288" s="196"/>
      <c r="R288" s="196"/>
      <c r="S288" s="196"/>
      <c r="T288" s="19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1" t="s">
        <v>151</v>
      </c>
      <c r="AU288" s="191" t="s">
        <v>85</v>
      </c>
      <c r="AV288" s="13" t="s">
        <v>85</v>
      </c>
      <c r="AW288" s="13" t="s">
        <v>31</v>
      </c>
      <c r="AX288" s="13" t="s">
        <v>83</v>
      </c>
      <c r="AY288" s="191" t="s">
        <v>139</v>
      </c>
    </row>
    <row r="289" s="2" customFormat="1" ht="33" customHeight="1">
      <c r="A289" s="37"/>
      <c r="B289" s="168"/>
      <c r="C289" s="169" t="s">
        <v>411</v>
      </c>
      <c r="D289" s="169" t="s">
        <v>141</v>
      </c>
      <c r="E289" s="170" t="s">
        <v>412</v>
      </c>
      <c r="F289" s="171" t="s">
        <v>413</v>
      </c>
      <c r="G289" s="172" t="s">
        <v>177</v>
      </c>
      <c r="H289" s="173">
        <v>59</v>
      </c>
      <c r="I289" s="174"/>
      <c r="J289" s="175">
        <f>ROUND(I289*H289,2)</f>
        <v>0</v>
      </c>
      <c r="K289" s="176"/>
      <c r="L289" s="38"/>
      <c r="M289" s="177" t="s">
        <v>1</v>
      </c>
      <c r="N289" s="178" t="s">
        <v>41</v>
      </c>
      <c r="O289" s="76"/>
      <c r="P289" s="179">
        <f>O289*H289</f>
        <v>0</v>
      </c>
      <c r="Q289" s="179">
        <v>0.15540000000000001</v>
      </c>
      <c r="R289" s="179">
        <f>Q289*H289</f>
        <v>9.1686000000000014</v>
      </c>
      <c r="S289" s="179">
        <v>0</v>
      </c>
      <c r="T289" s="180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1" t="s">
        <v>145</v>
      </c>
      <c r="AT289" s="181" t="s">
        <v>141</v>
      </c>
      <c r="AU289" s="181" t="s">
        <v>85</v>
      </c>
      <c r="AY289" s="18" t="s">
        <v>139</v>
      </c>
      <c r="BE289" s="182">
        <f>IF(N289="základní",J289,0)</f>
        <v>0</v>
      </c>
      <c r="BF289" s="182">
        <f>IF(N289="snížená",J289,0)</f>
        <v>0</v>
      </c>
      <c r="BG289" s="182">
        <f>IF(N289="zákl. přenesená",J289,0)</f>
        <v>0</v>
      </c>
      <c r="BH289" s="182">
        <f>IF(N289="sníž. přenesená",J289,0)</f>
        <v>0</v>
      </c>
      <c r="BI289" s="182">
        <f>IF(N289="nulová",J289,0)</f>
        <v>0</v>
      </c>
      <c r="BJ289" s="18" t="s">
        <v>83</v>
      </c>
      <c r="BK289" s="182">
        <f>ROUND(I289*H289,2)</f>
        <v>0</v>
      </c>
      <c r="BL289" s="18" t="s">
        <v>145</v>
      </c>
      <c r="BM289" s="181" t="s">
        <v>414</v>
      </c>
    </row>
    <row r="290" s="2" customFormat="1">
      <c r="A290" s="37"/>
      <c r="B290" s="38"/>
      <c r="C290" s="37"/>
      <c r="D290" s="183" t="s">
        <v>147</v>
      </c>
      <c r="E290" s="37"/>
      <c r="F290" s="184" t="s">
        <v>415</v>
      </c>
      <c r="G290" s="37"/>
      <c r="H290" s="37"/>
      <c r="I290" s="185"/>
      <c r="J290" s="37"/>
      <c r="K290" s="37"/>
      <c r="L290" s="38"/>
      <c r="M290" s="186"/>
      <c r="N290" s="187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147</v>
      </c>
      <c r="AU290" s="18" t="s">
        <v>85</v>
      </c>
    </row>
    <row r="291" s="13" customFormat="1">
      <c r="A291" s="13"/>
      <c r="B291" s="190"/>
      <c r="C291" s="13"/>
      <c r="D291" s="183" t="s">
        <v>151</v>
      </c>
      <c r="E291" s="191" t="s">
        <v>1</v>
      </c>
      <c r="F291" s="192" t="s">
        <v>416</v>
      </c>
      <c r="G291" s="13"/>
      <c r="H291" s="193">
        <v>59</v>
      </c>
      <c r="I291" s="194"/>
      <c r="J291" s="13"/>
      <c r="K291" s="13"/>
      <c r="L291" s="190"/>
      <c r="M291" s="195"/>
      <c r="N291" s="196"/>
      <c r="O291" s="196"/>
      <c r="P291" s="196"/>
      <c r="Q291" s="196"/>
      <c r="R291" s="196"/>
      <c r="S291" s="196"/>
      <c r="T291" s="19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1" t="s">
        <v>151</v>
      </c>
      <c r="AU291" s="191" t="s">
        <v>85</v>
      </c>
      <c r="AV291" s="13" t="s">
        <v>85</v>
      </c>
      <c r="AW291" s="13" t="s">
        <v>31</v>
      </c>
      <c r="AX291" s="13" t="s">
        <v>76</v>
      </c>
      <c r="AY291" s="191" t="s">
        <v>139</v>
      </c>
    </row>
    <row r="292" s="14" customFormat="1">
      <c r="A292" s="14"/>
      <c r="B292" s="198"/>
      <c r="C292" s="14"/>
      <c r="D292" s="183" t="s">
        <v>151</v>
      </c>
      <c r="E292" s="199" t="s">
        <v>1</v>
      </c>
      <c r="F292" s="200" t="s">
        <v>167</v>
      </c>
      <c r="G292" s="14"/>
      <c r="H292" s="201">
        <v>59</v>
      </c>
      <c r="I292" s="202"/>
      <c r="J292" s="14"/>
      <c r="K292" s="14"/>
      <c r="L292" s="198"/>
      <c r="M292" s="203"/>
      <c r="N292" s="204"/>
      <c r="O292" s="204"/>
      <c r="P292" s="204"/>
      <c r="Q292" s="204"/>
      <c r="R292" s="204"/>
      <c r="S292" s="204"/>
      <c r="T292" s="20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9" t="s">
        <v>151</v>
      </c>
      <c r="AU292" s="199" t="s">
        <v>85</v>
      </c>
      <c r="AV292" s="14" t="s">
        <v>145</v>
      </c>
      <c r="AW292" s="14" t="s">
        <v>31</v>
      </c>
      <c r="AX292" s="14" t="s">
        <v>83</v>
      </c>
      <c r="AY292" s="199" t="s">
        <v>139</v>
      </c>
    </row>
    <row r="293" s="2" customFormat="1" ht="16.5" customHeight="1">
      <c r="A293" s="37"/>
      <c r="B293" s="168"/>
      <c r="C293" s="214" t="s">
        <v>417</v>
      </c>
      <c r="D293" s="214" t="s">
        <v>257</v>
      </c>
      <c r="E293" s="215" t="s">
        <v>418</v>
      </c>
      <c r="F293" s="216" t="s">
        <v>419</v>
      </c>
      <c r="G293" s="217" t="s">
        <v>281</v>
      </c>
      <c r="H293" s="218">
        <v>59</v>
      </c>
      <c r="I293" s="219"/>
      <c r="J293" s="220">
        <f>ROUND(I293*H293,2)</f>
        <v>0</v>
      </c>
      <c r="K293" s="221"/>
      <c r="L293" s="222"/>
      <c r="M293" s="223" t="s">
        <v>1</v>
      </c>
      <c r="N293" s="224" t="s">
        <v>41</v>
      </c>
      <c r="O293" s="76"/>
      <c r="P293" s="179">
        <f>O293*H293</f>
        <v>0</v>
      </c>
      <c r="Q293" s="179">
        <v>0.10199999999999999</v>
      </c>
      <c r="R293" s="179">
        <f>Q293*H293</f>
        <v>6.0179999999999998</v>
      </c>
      <c r="S293" s="179">
        <v>0</v>
      </c>
      <c r="T293" s="180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1" t="s">
        <v>199</v>
      </c>
      <c r="AT293" s="181" t="s">
        <v>257</v>
      </c>
      <c r="AU293" s="181" t="s">
        <v>85</v>
      </c>
      <c r="AY293" s="18" t="s">
        <v>139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8" t="s">
        <v>83</v>
      </c>
      <c r="BK293" s="182">
        <f>ROUND(I293*H293,2)</f>
        <v>0</v>
      </c>
      <c r="BL293" s="18" t="s">
        <v>145</v>
      </c>
      <c r="BM293" s="181" t="s">
        <v>420</v>
      </c>
    </row>
    <row r="294" s="2" customFormat="1">
      <c r="A294" s="37"/>
      <c r="B294" s="38"/>
      <c r="C294" s="37"/>
      <c r="D294" s="183" t="s">
        <v>147</v>
      </c>
      <c r="E294" s="37"/>
      <c r="F294" s="184" t="s">
        <v>421</v>
      </c>
      <c r="G294" s="37"/>
      <c r="H294" s="37"/>
      <c r="I294" s="185"/>
      <c r="J294" s="37"/>
      <c r="K294" s="37"/>
      <c r="L294" s="38"/>
      <c r="M294" s="186"/>
      <c r="N294" s="187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147</v>
      </c>
      <c r="AU294" s="18" t="s">
        <v>85</v>
      </c>
    </row>
    <row r="295" s="2" customFormat="1" ht="24.15" customHeight="1">
      <c r="A295" s="37"/>
      <c r="B295" s="168"/>
      <c r="C295" s="169" t="s">
        <v>422</v>
      </c>
      <c r="D295" s="169" t="s">
        <v>141</v>
      </c>
      <c r="E295" s="170" t="s">
        <v>423</v>
      </c>
      <c r="F295" s="171" t="s">
        <v>424</v>
      </c>
      <c r="G295" s="172" t="s">
        <v>177</v>
      </c>
      <c r="H295" s="173">
        <v>59</v>
      </c>
      <c r="I295" s="174"/>
      <c r="J295" s="175">
        <f>ROUND(I295*H295,2)</f>
        <v>0</v>
      </c>
      <c r="K295" s="176"/>
      <c r="L295" s="38"/>
      <c r="M295" s="177" t="s">
        <v>1</v>
      </c>
      <c r="N295" s="178" t="s">
        <v>41</v>
      </c>
      <c r="O295" s="76"/>
      <c r="P295" s="179">
        <f>O295*H295</f>
        <v>0</v>
      </c>
      <c r="Q295" s="179">
        <v>0.085760000000000003</v>
      </c>
      <c r="R295" s="179">
        <f>Q295*H295</f>
        <v>5.0598400000000003</v>
      </c>
      <c r="S295" s="179">
        <v>0</v>
      </c>
      <c r="T295" s="180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1" t="s">
        <v>145</v>
      </c>
      <c r="AT295" s="181" t="s">
        <v>141</v>
      </c>
      <c r="AU295" s="181" t="s">
        <v>85</v>
      </c>
      <c r="AY295" s="18" t="s">
        <v>139</v>
      </c>
      <c r="BE295" s="182">
        <f>IF(N295="základní",J295,0)</f>
        <v>0</v>
      </c>
      <c r="BF295" s="182">
        <f>IF(N295="snížená",J295,0)</f>
        <v>0</v>
      </c>
      <c r="BG295" s="182">
        <f>IF(N295="zákl. přenesená",J295,0)</f>
        <v>0</v>
      </c>
      <c r="BH295" s="182">
        <f>IF(N295="sníž. přenesená",J295,0)</f>
        <v>0</v>
      </c>
      <c r="BI295" s="182">
        <f>IF(N295="nulová",J295,0)</f>
        <v>0</v>
      </c>
      <c r="BJ295" s="18" t="s">
        <v>83</v>
      </c>
      <c r="BK295" s="182">
        <f>ROUND(I295*H295,2)</f>
        <v>0</v>
      </c>
      <c r="BL295" s="18" t="s">
        <v>145</v>
      </c>
      <c r="BM295" s="181" t="s">
        <v>425</v>
      </c>
    </row>
    <row r="296" s="2" customFormat="1">
      <c r="A296" s="37"/>
      <c r="B296" s="38"/>
      <c r="C296" s="37"/>
      <c r="D296" s="183" t="s">
        <v>147</v>
      </c>
      <c r="E296" s="37"/>
      <c r="F296" s="184" t="s">
        <v>426</v>
      </c>
      <c r="G296" s="37"/>
      <c r="H296" s="37"/>
      <c r="I296" s="185"/>
      <c r="J296" s="37"/>
      <c r="K296" s="37"/>
      <c r="L296" s="38"/>
      <c r="M296" s="186"/>
      <c r="N296" s="187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147</v>
      </c>
      <c r="AU296" s="18" t="s">
        <v>85</v>
      </c>
    </row>
    <row r="297" s="2" customFormat="1">
      <c r="A297" s="37"/>
      <c r="B297" s="38"/>
      <c r="C297" s="37"/>
      <c r="D297" s="188" t="s">
        <v>149</v>
      </c>
      <c r="E297" s="37"/>
      <c r="F297" s="189" t="s">
        <v>427</v>
      </c>
      <c r="G297" s="37"/>
      <c r="H297" s="37"/>
      <c r="I297" s="185"/>
      <c r="J297" s="37"/>
      <c r="K297" s="37"/>
      <c r="L297" s="38"/>
      <c r="M297" s="186"/>
      <c r="N297" s="187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149</v>
      </c>
      <c r="AU297" s="18" t="s">
        <v>85</v>
      </c>
    </row>
    <row r="298" s="13" customFormat="1">
      <c r="A298" s="13"/>
      <c r="B298" s="190"/>
      <c r="C298" s="13"/>
      <c r="D298" s="183" t="s">
        <v>151</v>
      </c>
      <c r="E298" s="191" t="s">
        <v>1</v>
      </c>
      <c r="F298" s="192" t="s">
        <v>416</v>
      </c>
      <c r="G298" s="13"/>
      <c r="H298" s="193">
        <v>59</v>
      </c>
      <c r="I298" s="194"/>
      <c r="J298" s="13"/>
      <c r="K298" s="13"/>
      <c r="L298" s="190"/>
      <c r="M298" s="195"/>
      <c r="N298" s="196"/>
      <c r="O298" s="196"/>
      <c r="P298" s="196"/>
      <c r="Q298" s="196"/>
      <c r="R298" s="196"/>
      <c r="S298" s="196"/>
      <c r="T298" s="19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1" t="s">
        <v>151</v>
      </c>
      <c r="AU298" s="191" t="s">
        <v>85</v>
      </c>
      <c r="AV298" s="13" t="s">
        <v>85</v>
      </c>
      <c r="AW298" s="13" t="s">
        <v>31</v>
      </c>
      <c r="AX298" s="13" t="s">
        <v>83</v>
      </c>
      <c r="AY298" s="191" t="s">
        <v>139</v>
      </c>
    </row>
    <row r="299" s="2" customFormat="1" ht="16.5" customHeight="1">
      <c r="A299" s="37"/>
      <c r="B299" s="168"/>
      <c r="C299" s="214" t="s">
        <v>428</v>
      </c>
      <c r="D299" s="214" t="s">
        <v>257</v>
      </c>
      <c r="E299" s="215" t="s">
        <v>429</v>
      </c>
      <c r="F299" s="216" t="s">
        <v>430</v>
      </c>
      <c r="G299" s="217" t="s">
        <v>177</v>
      </c>
      <c r="H299" s="218">
        <v>60.18</v>
      </c>
      <c r="I299" s="219"/>
      <c r="J299" s="220">
        <f>ROUND(I299*H299,2)</f>
        <v>0</v>
      </c>
      <c r="K299" s="221"/>
      <c r="L299" s="222"/>
      <c r="M299" s="223" t="s">
        <v>1</v>
      </c>
      <c r="N299" s="224" t="s">
        <v>41</v>
      </c>
      <c r="O299" s="76"/>
      <c r="P299" s="179">
        <f>O299*H299</f>
        <v>0</v>
      </c>
      <c r="Q299" s="179">
        <v>0.045999999999999999</v>
      </c>
      <c r="R299" s="179">
        <f>Q299*H299</f>
        <v>2.7682799999999999</v>
      </c>
      <c r="S299" s="179">
        <v>0</v>
      </c>
      <c r="T299" s="18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1" t="s">
        <v>199</v>
      </c>
      <c r="AT299" s="181" t="s">
        <v>257</v>
      </c>
      <c r="AU299" s="181" t="s">
        <v>85</v>
      </c>
      <c r="AY299" s="18" t="s">
        <v>139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8" t="s">
        <v>83</v>
      </c>
      <c r="BK299" s="182">
        <f>ROUND(I299*H299,2)</f>
        <v>0</v>
      </c>
      <c r="BL299" s="18" t="s">
        <v>145</v>
      </c>
      <c r="BM299" s="181" t="s">
        <v>431</v>
      </c>
    </row>
    <row r="300" s="2" customFormat="1">
      <c r="A300" s="37"/>
      <c r="B300" s="38"/>
      <c r="C300" s="37"/>
      <c r="D300" s="183" t="s">
        <v>147</v>
      </c>
      <c r="E300" s="37"/>
      <c r="F300" s="184" t="s">
        <v>430</v>
      </c>
      <c r="G300" s="37"/>
      <c r="H300" s="37"/>
      <c r="I300" s="185"/>
      <c r="J300" s="37"/>
      <c r="K300" s="37"/>
      <c r="L300" s="38"/>
      <c r="M300" s="186"/>
      <c r="N300" s="187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147</v>
      </c>
      <c r="AU300" s="18" t="s">
        <v>85</v>
      </c>
    </row>
    <row r="301" s="13" customFormat="1">
      <c r="A301" s="13"/>
      <c r="B301" s="190"/>
      <c r="C301" s="13"/>
      <c r="D301" s="183" t="s">
        <v>151</v>
      </c>
      <c r="E301" s="13"/>
      <c r="F301" s="192" t="s">
        <v>432</v>
      </c>
      <c r="G301" s="13"/>
      <c r="H301" s="193">
        <v>60.18</v>
      </c>
      <c r="I301" s="194"/>
      <c r="J301" s="13"/>
      <c r="K301" s="13"/>
      <c r="L301" s="190"/>
      <c r="M301" s="195"/>
      <c r="N301" s="196"/>
      <c r="O301" s="196"/>
      <c r="P301" s="196"/>
      <c r="Q301" s="196"/>
      <c r="R301" s="196"/>
      <c r="S301" s="196"/>
      <c r="T301" s="19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1" t="s">
        <v>151</v>
      </c>
      <c r="AU301" s="191" t="s">
        <v>85</v>
      </c>
      <c r="AV301" s="13" t="s">
        <v>85</v>
      </c>
      <c r="AW301" s="13" t="s">
        <v>3</v>
      </c>
      <c r="AX301" s="13" t="s">
        <v>83</v>
      </c>
      <c r="AY301" s="191" t="s">
        <v>139</v>
      </c>
    </row>
    <row r="302" s="2" customFormat="1" ht="24.15" customHeight="1">
      <c r="A302" s="37"/>
      <c r="B302" s="168"/>
      <c r="C302" s="169" t="s">
        <v>433</v>
      </c>
      <c r="D302" s="169" t="s">
        <v>141</v>
      </c>
      <c r="E302" s="170" t="s">
        <v>434</v>
      </c>
      <c r="F302" s="171" t="s">
        <v>435</v>
      </c>
      <c r="G302" s="172" t="s">
        <v>177</v>
      </c>
      <c r="H302" s="173">
        <v>5</v>
      </c>
      <c r="I302" s="174"/>
      <c r="J302" s="175">
        <f>ROUND(I302*H302,2)</f>
        <v>0</v>
      </c>
      <c r="K302" s="176"/>
      <c r="L302" s="38"/>
      <c r="M302" s="177" t="s">
        <v>1</v>
      </c>
      <c r="N302" s="178" t="s">
        <v>41</v>
      </c>
      <c r="O302" s="76"/>
      <c r="P302" s="179">
        <f>O302*H302</f>
        <v>0</v>
      </c>
      <c r="Q302" s="179">
        <v>0.02741</v>
      </c>
      <c r="R302" s="179">
        <f>Q302*H302</f>
        <v>0.13705000000000001</v>
      </c>
      <c r="S302" s="179">
        <v>0</v>
      </c>
      <c r="T302" s="18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1" t="s">
        <v>145</v>
      </c>
      <c r="AT302" s="181" t="s">
        <v>141</v>
      </c>
      <c r="AU302" s="181" t="s">
        <v>85</v>
      </c>
      <c r="AY302" s="18" t="s">
        <v>139</v>
      </c>
      <c r="BE302" s="182">
        <f>IF(N302="základní",J302,0)</f>
        <v>0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8" t="s">
        <v>83</v>
      </c>
      <c r="BK302" s="182">
        <f>ROUND(I302*H302,2)</f>
        <v>0</v>
      </c>
      <c r="BL302" s="18" t="s">
        <v>145</v>
      </c>
      <c r="BM302" s="181" t="s">
        <v>436</v>
      </c>
    </row>
    <row r="303" s="2" customFormat="1">
      <c r="A303" s="37"/>
      <c r="B303" s="38"/>
      <c r="C303" s="37"/>
      <c r="D303" s="183" t="s">
        <v>147</v>
      </c>
      <c r="E303" s="37"/>
      <c r="F303" s="184" t="s">
        <v>437</v>
      </c>
      <c r="G303" s="37"/>
      <c r="H303" s="37"/>
      <c r="I303" s="185"/>
      <c r="J303" s="37"/>
      <c r="K303" s="37"/>
      <c r="L303" s="38"/>
      <c r="M303" s="186"/>
      <c r="N303" s="187"/>
      <c r="O303" s="76"/>
      <c r="P303" s="76"/>
      <c r="Q303" s="76"/>
      <c r="R303" s="76"/>
      <c r="S303" s="76"/>
      <c r="T303" s="7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8" t="s">
        <v>147</v>
      </c>
      <c r="AU303" s="18" t="s">
        <v>85</v>
      </c>
    </row>
    <row r="304" s="2" customFormat="1">
      <c r="A304" s="37"/>
      <c r="B304" s="38"/>
      <c r="C304" s="37"/>
      <c r="D304" s="188" t="s">
        <v>149</v>
      </c>
      <c r="E304" s="37"/>
      <c r="F304" s="189" t="s">
        <v>438</v>
      </c>
      <c r="G304" s="37"/>
      <c r="H304" s="37"/>
      <c r="I304" s="185"/>
      <c r="J304" s="37"/>
      <c r="K304" s="37"/>
      <c r="L304" s="38"/>
      <c r="M304" s="186"/>
      <c r="N304" s="187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149</v>
      </c>
      <c r="AU304" s="18" t="s">
        <v>85</v>
      </c>
    </row>
    <row r="305" s="13" customFormat="1">
      <c r="A305" s="13"/>
      <c r="B305" s="190"/>
      <c r="C305" s="13"/>
      <c r="D305" s="183" t="s">
        <v>151</v>
      </c>
      <c r="E305" s="191" t="s">
        <v>1</v>
      </c>
      <c r="F305" s="192" t="s">
        <v>439</v>
      </c>
      <c r="G305" s="13"/>
      <c r="H305" s="193">
        <v>5</v>
      </c>
      <c r="I305" s="194"/>
      <c r="J305" s="13"/>
      <c r="K305" s="13"/>
      <c r="L305" s="190"/>
      <c r="M305" s="195"/>
      <c r="N305" s="196"/>
      <c r="O305" s="196"/>
      <c r="P305" s="196"/>
      <c r="Q305" s="196"/>
      <c r="R305" s="196"/>
      <c r="S305" s="196"/>
      <c r="T305" s="19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1" t="s">
        <v>151</v>
      </c>
      <c r="AU305" s="191" t="s">
        <v>85</v>
      </c>
      <c r="AV305" s="13" t="s">
        <v>85</v>
      </c>
      <c r="AW305" s="13" t="s">
        <v>31</v>
      </c>
      <c r="AX305" s="13" t="s">
        <v>83</v>
      </c>
      <c r="AY305" s="191" t="s">
        <v>139</v>
      </c>
    </row>
    <row r="306" s="2" customFormat="1" ht="24.15" customHeight="1">
      <c r="A306" s="37"/>
      <c r="B306" s="168"/>
      <c r="C306" s="169" t="s">
        <v>111</v>
      </c>
      <c r="D306" s="169" t="s">
        <v>141</v>
      </c>
      <c r="E306" s="170" t="s">
        <v>440</v>
      </c>
      <c r="F306" s="171" t="s">
        <v>441</v>
      </c>
      <c r="G306" s="172" t="s">
        <v>177</v>
      </c>
      <c r="H306" s="173">
        <v>60</v>
      </c>
      <c r="I306" s="174"/>
      <c r="J306" s="175">
        <f>ROUND(I306*H306,2)</f>
        <v>0</v>
      </c>
      <c r="K306" s="176"/>
      <c r="L306" s="38"/>
      <c r="M306" s="177" t="s">
        <v>1</v>
      </c>
      <c r="N306" s="178" t="s">
        <v>41</v>
      </c>
      <c r="O306" s="76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1" t="s">
        <v>145</v>
      </c>
      <c r="AT306" s="181" t="s">
        <v>141</v>
      </c>
      <c r="AU306" s="181" t="s">
        <v>85</v>
      </c>
      <c r="AY306" s="18" t="s">
        <v>139</v>
      </c>
      <c r="BE306" s="182">
        <f>IF(N306="základní",J306,0)</f>
        <v>0</v>
      </c>
      <c r="BF306" s="182">
        <f>IF(N306="snížená",J306,0)</f>
        <v>0</v>
      </c>
      <c r="BG306" s="182">
        <f>IF(N306="zákl. přenesená",J306,0)</f>
        <v>0</v>
      </c>
      <c r="BH306" s="182">
        <f>IF(N306="sníž. přenesená",J306,0)</f>
        <v>0</v>
      </c>
      <c r="BI306" s="182">
        <f>IF(N306="nulová",J306,0)</f>
        <v>0</v>
      </c>
      <c r="BJ306" s="18" t="s">
        <v>83</v>
      </c>
      <c r="BK306" s="182">
        <f>ROUND(I306*H306,2)</f>
        <v>0</v>
      </c>
      <c r="BL306" s="18" t="s">
        <v>145</v>
      </c>
      <c r="BM306" s="181" t="s">
        <v>442</v>
      </c>
    </row>
    <row r="307" s="2" customFormat="1">
      <c r="A307" s="37"/>
      <c r="B307" s="38"/>
      <c r="C307" s="37"/>
      <c r="D307" s="183" t="s">
        <v>147</v>
      </c>
      <c r="E307" s="37"/>
      <c r="F307" s="184" t="s">
        <v>443</v>
      </c>
      <c r="G307" s="37"/>
      <c r="H307" s="37"/>
      <c r="I307" s="185"/>
      <c r="J307" s="37"/>
      <c r="K307" s="37"/>
      <c r="L307" s="38"/>
      <c r="M307" s="186"/>
      <c r="N307" s="187"/>
      <c r="O307" s="76"/>
      <c r="P307" s="76"/>
      <c r="Q307" s="76"/>
      <c r="R307" s="76"/>
      <c r="S307" s="76"/>
      <c r="T307" s="7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8" t="s">
        <v>147</v>
      </c>
      <c r="AU307" s="18" t="s">
        <v>85</v>
      </c>
    </row>
    <row r="308" s="13" customFormat="1">
      <c r="A308" s="13"/>
      <c r="B308" s="190"/>
      <c r="C308" s="13"/>
      <c r="D308" s="183" t="s">
        <v>151</v>
      </c>
      <c r="E308" s="191" t="s">
        <v>1</v>
      </c>
      <c r="F308" s="192" t="s">
        <v>444</v>
      </c>
      <c r="G308" s="13"/>
      <c r="H308" s="193">
        <v>60</v>
      </c>
      <c r="I308" s="194"/>
      <c r="J308" s="13"/>
      <c r="K308" s="13"/>
      <c r="L308" s="190"/>
      <c r="M308" s="195"/>
      <c r="N308" s="196"/>
      <c r="O308" s="196"/>
      <c r="P308" s="196"/>
      <c r="Q308" s="196"/>
      <c r="R308" s="196"/>
      <c r="S308" s="196"/>
      <c r="T308" s="19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1" t="s">
        <v>151</v>
      </c>
      <c r="AU308" s="191" t="s">
        <v>85</v>
      </c>
      <c r="AV308" s="13" t="s">
        <v>85</v>
      </c>
      <c r="AW308" s="13" t="s">
        <v>31</v>
      </c>
      <c r="AX308" s="13" t="s">
        <v>83</v>
      </c>
      <c r="AY308" s="191" t="s">
        <v>139</v>
      </c>
    </row>
    <row r="309" s="2" customFormat="1" ht="21.75" customHeight="1">
      <c r="A309" s="37"/>
      <c r="B309" s="168"/>
      <c r="C309" s="169" t="s">
        <v>445</v>
      </c>
      <c r="D309" s="169" t="s">
        <v>141</v>
      </c>
      <c r="E309" s="170" t="s">
        <v>446</v>
      </c>
      <c r="F309" s="171" t="s">
        <v>447</v>
      </c>
      <c r="G309" s="172" t="s">
        <v>177</v>
      </c>
      <c r="H309" s="173">
        <v>60</v>
      </c>
      <c r="I309" s="174"/>
      <c r="J309" s="175">
        <f>ROUND(I309*H309,2)</f>
        <v>0</v>
      </c>
      <c r="K309" s="176"/>
      <c r="L309" s="38"/>
      <c r="M309" s="177" t="s">
        <v>1</v>
      </c>
      <c r="N309" s="178" t="s">
        <v>41</v>
      </c>
      <c r="O309" s="76"/>
      <c r="P309" s="179">
        <f>O309*H309</f>
        <v>0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1" t="s">
        <v>145</v>
      </c>
      <c r="AT309" s="181" t="s">
        <v>141</v>
      </c>
      <c r="AU309" s="181" t="s">
        <v>85</v>
      </c>
      <c r="AY309" s="18" t="s">
        <v>139</v>
      </c>
      <c r="BE309" s="182">
        <f>IF(N309="základní",J309,0)</f>
        <v>0</v>
      </c>
      <c r="BF309" s="182">
        <f>IF(N309="snížená",J309,0)</f>
        <v>0</v>
      </c>
      <c r="BG309" s="182">
        <f>IF(N309="zákl. přenesená",J309,0)</f>
        <v>0</v>
      </c>
      <c r="BH309" s="182">
        <f>IF(N309="sníž. přenesená",J309,0)</f>
        <v>0</v>
      </c>
      <c r="BI309" s="182">
        <f>IF(N309="nulová",J309,0)</f>
        <v>0</v>
      </c>
      <c r="BJ309" s="18" t="s">
        <v>83</v>
      </c>
      <c r="BK309" s="182">
        <f>ROUND(I309*H309,2)</f>
        <v>0</v>
      </c>
      <c r="BL309" s="18" t="s">
        <v>145</v>
      </c>
      <c r="BM309" s="181" t="s">
        <v>448</v>
      </c>
    </row>
    <row r="310" s="2" customFormat="1">
      <c r="A310" s="37"/>
      <c r="B310" s="38"/>
      <c r="C310" s="37"/>
      <c r="D310" s="183" t="s">
        <v>147</v>
      </c>
      <c r="E310" s="37"/>
      <c r="F310" s="184" t="s">
        <v>449</v>
      </c>
      <c r="G310" s="37"/>
      <c r="H310" s="37"/>
      <c r="I310" s="185"/>
      <c r="J310" s="37"/>
      <c r="K310" s="37"/>
      <c r="L310" s="38"/>
      <c r="M310" s="186"/>
      <c r="N310" s="187"/>
      <c r="O310" s="76"/>
      <c r="P310" s="76"/>
      <c r="Q310" s="76"/>
      <c r="R310" s="76"/>
      <c r="S310" s="76"/>
      <c r="T310" s="7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8" t="s">
        <v>147</v>
      </c>
      <c r="AU310" s="18" t="s">
        <v>85</v>
      </c>
    </row>
    <row r="311" s="13" customFormat="1">
      <c r="A311" s="13"/>
      <c r="B311" s="190"/>
      <c r="C311" s="13"/>
      <c r="D311" s="183" t="s">
        <v>151</v>
      </c>
      <c r="E311" s="191" t="s">
        <v>1</v>
      </c>
      <c r="F311" s="192" t="s">
        <v>450</v>
      </c>
      <c r="G311" s="13"/>
      <c r="H311" s="193">
        <v>60</v>
      </c>
      <c r="I311" s="194"/>
      <c r="J311" s="13"/>
      <c r="K311" s="13"/>
      <c r="L311" s="190"/>
      <c r="M311" s="195"/>
      <c r="N311" s="196"/>
      <c r="O311" s="196"/>
      <c r="P311" s="196"/>
      <c r="Q311" s="196"/>
      <c r="R311" s="196"/>
      <c r="S311" s="196"/>
      <c r="T311" s="19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1" t="s">
        <v>151</v>
      </c>
      <c r="AU311" s="191" t="s">
        <v>85</v>
      </c>
      <c r="AV311" s="13" t="s">
        <v>85</v>
      </c>
      <c r="AW311" s="13" t="s">
        <v>31</v>
      </c>
      <c r="AX311" s="13" t="s">
        <v>76</v>
      </c>
      <c r="AY311" s="191" t="s">
        <v>139</v>
      </c>
    </row>
    <row r="312" s="14" customFormat="1">
      <c r="A312" s="14"/>
      <c r="B312" s="198"/>
      <c r="C312" s="14"/>
      <c r="D312" s="183" t="s">
        <v>151</v>
      </c>
      <c r="E312" s="199" t="s">
        <v>94</v>
      </c>
      <c r="F312" s="200" t="s">
        <v>167</v>
      </c>
      <c r="G312" s="14"/>
      <c r="H312" s="201">
        <v>60</v>
      </c>
      <c r="I312" s="202"/>
      <c r="J312" s="14"/>
      <c r="K312" s="14"/>
      <c r="L312" s="198"/>
      <c r="M312" s="203"/>
      <c r="N312" s="204"/>
      <c r="O312" s="204"/>
      <c r="P312" s="204"/>
      <c r="Q312" s="204"/>
      <c r="R312" s="204"/>
      <c r="S312" s="204"/>
      <c r="T312" s="20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9" t="s">
        <v>151</v>
      </c>
      <c r="AU312" s="199" t="s">
        <v>85</v>
      </c>
      <c r="AV312" s="14" t="s">
        <v>145</v>
      </c>
      <c r="AW312" s="14" t="s">
        <v>31</v>
      </c>
      <c r="AX312" s="14" t="s">
        <v>83</v>
      </c>
      <c r="AY312" s="199" t="s">
        <v>139</v>
      </c>
    </row>
    <row r="313" s="2" customFormat="1" ht="24.15" customHeight="1">
      <c r="A313" s="37"/>
      <c r="B313" s="168"/>
      <c r="C313" s="169" t="s">
        <v>451</v>
      </c>
      <c r="D313" s="169" t="s">
        <v>141</v>
      </c>
      <c r="E313" s="170" t="s">
        <v>452</v>
      </c>
      <c r="F313" s="171" t="s">
        <v>453</v>
      </c>
      <c r="G313" s="172" t="s">
        <v>177</v>
      </c>
      <c r="H313" s="173">
        <v>3</v>
      </c>
      <c r="I313" s="174"/>
      <c r="J313" s="175">
        <f>ROUND(I313*H313,2)</f>
        <v>0</v>
      </c>
      <c r="K313" s="176"/>
      <c r="L313" s="38"/>
      <c r="M313" s="177" t="s">
        <v>1</v>
      </c>
      <c r="N313" s="178" t="s">
        <v>41</v>
      </c>
      <c r="O313" s="76"/>
      <c r="P313" s="179">
        <f>O313*H313</f>
        <v>0</v>
      </c>
      <c r="Q313" s="179">
        <v>0.11812</v>
      </c>
      <c r="R313" s="179">
        <f>Q313*H313</f>
        <v>0.35436000000000001</v>
      </c>
      <c r="S313" s="179">
        <v>0</v>
      </c>
      <c r="T313" s="180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1" t="s">
        <v>145</v>
      </c>
      <c r="AT313" s="181" t="s">
        <v>141</v>
      </c>
      <c r="AU313" s="181" t="s">
        <v>85</v>
      </c>
      <c r="AY313" s="18" t="s">
        <v>139</v>
      </c>
      <c r="BE313" s="182">
        <f>IF(N313="základní",J313,0)</f>
        <v>0</v>
      </c>
      <c r="BF313" s="182">
        <f>IF(N313="snížená",J313,0)</f>
        <v>0</v>
      </c>
      <c r="BG313" s="182">
        <f>IF(N313="zákl. přenesená",J313,0)</f>
        <v>0</v>
      </c>
      <c r="BH313" s="182">
        <f>IF(N313="sníž. přenesená",J313,0)</f>
        <v>0</v>
      </c>
      <c r="BI313" s="182">
        <f>IF(N313="nulová",J313,0)</f>
        <v>0</v>
      </c>
      <c r="BJ313" s="18" t="s">
        <v>83</v>
      </c>
      <c r="BK313" s="182">
        <f>ROUND(I313*H313,2)</f>
        <v>0</v>
      </c>
      <c r="BL313" s="18" t="s">
        <v>145</v>
      </c>
      <c r="BM313" s="181" t="s">
        <v>454</v>
      </c>
    </row>
    <row r="314" s="2" customFormat="1">
      <c r="A314" s="37"/>
      <c r="B314" s="38"/>
      <c r="C314" s="37"/>
      <c r="D314" s="183" t="s">
        <v>147</v>
      </c>
      <c r="E314" s="37"/>
      <c r="F314" s="184" t="s">
        <v>455</v>
      </c>
      <c r="G314" s="37"/>
      <c r="H314" s="37"/>
      <c r="I314" s="185"/>
      <c r="J314" s="37"/>
      <c r="K314" s="37"/>
      <c r="L314" s="38"/>
      <c r="M314" s="186"/>
      <c r="N314" s="187"/>
      <c r="O314" s="76"/>
      <c r="P314" s="76"/>
      <c r="Q314" s="76"/>
      <c r="R314" s="76"/>
      <c r="S314" s="76"/>
      <c r="T314" s="7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8" t="s">
        <v>147</v>
      </c>
      <c r="AU314" s="18" t="s">
        <v>85</v>
      </c>
    </row>
    <row r="315" s="13" customFormat="1">
      <c r="A315" s="13"/>
      <c r="B315" s="190"/>
      <c r="C315" s="13"/>
      <c r="D315" s="183" t="s">
        <v>151</v>
      </c>
      <c r="E315" s="191" t="s">
        <v>1</v>
      </c>
      <c r="F315" s="192" t="s">
        <v>456</v>
      </c>
      <c r="G315" s="13"/>
      <c r="H315" s="193">
        <v>3</v>
      </c>
      <c r="I315" s="194"/>
      <c r="J315" s="13"/>
      <c r="K315" s="13"/>
      <c r="L315" s="190"/>
      <c r="M315" s="195"/>
      <c r="N315" s="196"/>
      <c r="O315" s="196"/>
      <c r="P315" s="196"/>
      <c r="Q315" s="196"/>
      <c r="R315" s="196"/>
      <c r="S315" s="196"/>
      <c r="T315" s="19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1" t="s">
        <v>151</v>
      </c>
      <c r="AU315" s="191" t="s">
        <v>85</v>
      </c>
      <c r="AV315" s="13" t="s">
        <v>85</v>
      </c>
      <c r="AW315" s="13" t="s">
        <v>31</v>
      </c>
      <c r="AX315" s="13" t="s">
        <v>76</v>
      </c>
      <c r="AY315" s="191" t="s">
        <v>139</v>
      </c>
    </row>
    <row r="316" s="14" customFormat="1">
      <c r="A316" s="14"/>
      <c r="B316" s="198"/>
      <c r="C316" s="14"/>
      <c r="D316" s="183" t="s">
        <v>151</v>
      </c>
      <c r="E316" s="199" t="s">
        <v>1</v>
      </c>
      <c r="F316" s="200" t="s">
        <v>167</v>
      </c>
      <c r="G316" s="14"/>
      <c r="H316" s="201">
        <v>3</v>
      </c>
      <c r="I316" s="202"/>
      <c r="J316" s="14"/>
      <c r="K316" s="14"/>
      <c r="L316" s="198"/>
      <c r="M316" s="203"/>
      <c r="N316" s="204"/>
      <c r="O316" s="204"/>
      <c r="P316" s="204"/>
      <c r="Q316" s="204"/>
      <c r="R316" s="204"/>
      <c r="S316" s="204"/>
      <c r="T316" s="20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9" t="s">
        <v>151</v>
      </c>
      <c r="AU316" s="199" t="s">
        <v>85</v>
      </c>
      <c r="AV316" s="14" t="s">
        <v>145</v>
      </c>
      <c r="AW316" s="14" t="s">
        <v>31</v>
      </c>
      <c r="AX316" s="14" t="s">
        <v>83</v>
      </c>
      <c r="AY316" s="199" t="s">
        <v>139</v>
      </c>
    </row>
    <row r="317" s="2" customFormat="1" ht="16.5" customHeight="1">
      <c r="A317" s="37"/>
      <c r="B317" s="168"/>
      <c r="C317" s="214" t="s">
        <v>457</v>
      </c>
      <c r="D317" s="214" t="s">
        <v>257</v>
      </c>
      <c r="E317" s="215" t="s">
        <v>458</v>
      </c>
      <c r="F317" s="216" t="s">
        <v>459</v>
      </c>
      <c r="G317" s="217" t="s">
        <v>177</v>
      </c>
      <c r="H317" s="218">
        <v>3</v>
      </c>
      <c r="I317" s="219"/>
      <c r="J317" s="220">
        <f>ROUND(I317*H317,2)</f>
        <v>0</v>
      </c>
      <c r="K317" s="221"/>
      <c r="L317" s="222"/>
      <c r="M317" s="223" t="s">
        <v>1</v>
      </c>
      <c r="N317" s="224" t="s">
        <v>41</v>
      </c>
      <c r="O317" s="76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1" t="s">
        <v>199</v>
      </c>
      <c r="AT317" s="181" t="s">
        <v>257</v>
      </c>
      <c r="AU317" s="181" t="s">
        <v>85</v>
      </c>
      <c r="AY317" s="18" t="s">
        <v>139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8" t="s">
        <v>83</v>
      </c>
      <c r="BK317" s="182">
        <f>ROUND(I317*H317,2)</f>
        <v>0</v>
      </c>
      <c r="BL317" s="18" t="s">
        <v>145</v>
      </c>
      <c r="BM317" s="181" t="s">
        <v>460</v>
      </c>
    </row>
    <row r="318" s="2" customFormat="1">
      <c r="A318" s="37"/>
      <c r="B318" s="38"/>
      <c r="C318" s="37"/>
      <c r="D318" s="183" t="s">
        <v>147</v>
      </c>
      <c r="E318" s="37"/>
      <c r="F318" s="184" t="s">
        <v>459</v>
      </c>
      <c r="G318" s="37"/>
      <c r="H318" s="37"/>
      <c r="I318" s="185"/>
      <c r="J318" s="37"/>
      <c r="K318" s="37"/>
      <c r="L318" s="38"/>
      <c r="M318" s="186"/>
      <c r="N318" s="187"/>
      <c r="O318" s="76"/>
      <c r="P318" s="76"/>
      <c r="Q318" s="76"/>
      <c r="R318" s="76"/>
      <c r="S318" s="76"/>
      <c r="T318" s="7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8" t="s">
        <v>147</v>
      </c>
      <c r="AU318" s="18" t="s">
        <v>85</v>
      </c>
    </row>
    <row r="319" s="2" customFormat="1" ht="16.5" customHeight="1">
      <c r="A319" s="37"/>
      <c r="B319" s="168"/>
      <c r="C319" s="214" t="s">
        <v>103</v>
      </c>
      <c r="D319" s="214" t="s">
        <v>257</v>
      </c>
      <c r="E319" s="215" t="s">
        <v>461</v>
      </c>
      <c r="F319" s="216" t="s">
        <v>462</v>
      </c>
      <c r="G319" s="217" t="s">
        <v>281</v>
      </c>
      <c r="H319" s="218">
        <v>2</v>
      </c>
      <c r="I319" s="219"/>
      <c r="J319" s="220">
        <f>ROUND(I319*H319,2)</f>
        <v>0</v>
      </c>
      <c r="K319" s="221"/>
      <c r="L319" s="222"/>
      <c r="M319" s="223" t="s">
        <v>1</v>
      </c>
      <c r="N319" s="224" t="s">
        <v>41</v>
      </c>
      <c r="O319" s="76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1" t="s">
        <v>199</v>
      </c>
      <c r="AT319" s="181" t="s">
        <v>257</v>
      </c>
      <c r="AU319" s="181" t="s">
        <v>85</v>
      </c>
      <c r="AY319" s="18" t="s">
        <v>139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8" t="s">
        <v>83</v>
      </c>
      <c r="BK319" s="182">
        <f>ROUND(I319*H319,2)</f>
        <v>0</v>
      </c>
      <c r="BL319" s="18" t="s">
        <v>145</v>
      </c>
      <c r="BM319" s="181" t="s">
        <v>463</v>
      </c>
    </row>
    <row r="320" s="2" customFormat="1">
      <c r="A320" s="37"/>
      <c r="B320" s="38"/>
      <c r="C320" s="37"/>
      <c r="D320" s="183" t="s">
        <v>147</v>
      </c>
      <c r="E320" s="37"/>
      <c r="F320" s="184" t="s">
        <v>464</v>
      </c>
      <c r="G320" s="37"/>
      <c r="H320" s="37"/>
      <c r="I320" s="185"/>
      <c r="J320" s="37"/>
      <c r="K320" s="37"/>
      <c r="L320" s="38"/>
      <c r="M320" s="186"/>
      <c r="N320" s="187"/>
      <c r="O320" s="76"/>
      <c r="P320" s="76"/>
      <c r="Q320" s="76"/>
      <c r="R320" s="76"/>
      <c r="S320" s="76"/>
      <c r="T320" s="7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147</v>
      </c>
      <c r="AU320" s="18" t="s">
        <v>85</v>
      </c>
    </row>
    <row r="321" s="13" customFormat="1">
      <c r="A321" s="13"/>
      <c r="B321" s="190"/>
      <c r="C321" s="13"/>
      <c r="D321" s="183" t="s">
        <v>151</v>
      </c>
      <c r="E321" s="191" t="s">
        <v>1</v>
      </c>
      <c r="F321" s="192" t="s">
        <v>85</v>
      </c>
      <c r="G321" s="13"/>
      <c r="H321" s="193">
        <v>2</v>
      </c>
      <c r="I321" s="194"/>
      <c r="J321" s="13"/>
      <c r="K321" s="13"/>
      <c r="L321" s="190"/>
      <c r="M321" s="195"/>
      <c r="N321" s="196"/>
      <c r="O321" s="196"/>
      <c r="P321" s="196"/>
      <c r="Q321" s="196"/>
      <c r="R321" s="196"/>
      <c r="S321" s="196"/>
      <c r="T321" s="19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1" t="s">
        <v>151</v>
      </c>
      <c r="AU321" s="191" t="s">
        <v>85</v>
      </c>
      <c r="AV321" s="13" t="s">
        <v>85</v>
      </c>
      <c r="AW321" s="13" t="s">
        <v>31</v>
      </c>
      <c r="AX321" s="13" t="s">
        <v>83</v>
      </c>
      <c r="AY321" s="191" t="s">
        <v>139</v>
      </c>
    </row>
    <row r="322" s="12" customFormat="1" ht="22.8" customHeight="1">
      <c r="A322" s="12"/>
      <c r="B322" s="155"/>
      <c r="C322" s="12"/>
      <c r="D322" s="156" t="s">
        <v>75</v>
      </c>
      <c r="E322" s="166" t="s">
        <v>465</v>
      </c>
      <c r="F322" s="166" t="s">
        <v>466</v>
      </c>
      <c r="G322" s="12"/>
      <c r="H322" s="12"/>
      <c r="I322" s="158"/>
      <c r="J322" s="167">
        <f>BK322</f>
        <v>0</v>
      </c>
      <c r="K322" s="12"/>
      <c r="L322" s="155"/>
      <c r="M322" s="160"/>
      <c r="N322" s="161"/>
      <c r="O322" s="161"/>
      <c r="P322" s="162">
        <f>SUM(P323:P355)</f>
        <v>0</v>
      </c>
      <c r="Q322" s="161"/>
      <c r="R322" s="162">
        <f>SUM(R323:R355)</f>
        <v>0.037499999999999999</v>
      </c>
      <c r="S322" s="161"/>
      <c r="T322" s="163">
        <f>SUM(T323:T355)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56" t="s">
        <v>83</v>
      </c>
      <c r="AT322" s="164" t="s">
        <v>75</v>
      </c>
      <c r="AU322" s="164" t="s">
        <v>83</v>
      </c>
      <c r="AY322" s="156" t="s">
        <v>139</v>
      </c>
      <c r="BK322" s="165">
        <f>SUM(BK323:BK355)</f>
        <v>0</v>
      </c>
    </row>
    <row r="323" s="2" customFormat="1" ht="21.75" customHeight="1">
      <c r="A323" s="37"/>
      <c r="B323" s="168"/>
      <c r="C323" s="169" t="s">
        <v>467</v>
      </c>
      <c r="D323" s="169" t="s">
        <v>141</v>
      </c>
      <c r="E323" s="170" t="s">
        <v>468</v>
      </c>
      <c r="F323" s="171" t="s">
        <v>469</v>
      </c>
      <c r="G323" s="172" t="s">
        <v>470</v>
      </c>
      <c r="H323" s="173">
        <v>11.837999999999999</v>
      </c>
      <c r="I323" s="174"/>
      <c r="J323" s="175">
        <f>ROUND(I323*H323,2)</f>
        <v>0</v>
      </c>
      <c r="K323" s="176"/>
      <c r="L323" s="38"/>
      <c r="M323" s="177" t="s">
        <v>1</v>
      </c>
      <c r="N323" s="178" t="s">
        <v>41</v>
      </c>
      <c r="O323" s="76"/>
      <c r="P323" s="179">
        <f>O323*H323</f>
        <v>0</v>
      </c>
      <c r="Q323" s="179">
        <v>0</v>
      </c>
      <c r="R323" s="179">
        <f>Q323*H323</f>
        <v>0</v>
      </c>
      <c r="S323" s="179">
        <v>0</v>
      </c>
      <c r="T323" s="18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1" t="s">
        <v>145</v>
      </c>
      <c r="AT323" s="181" t="s">
        <v>141</v>
      </c>
      <c r="AU323" s="181" t="s">
        <v>85</v>
      </c>
      <c r="AY323" s="18" t="s">
        <v>139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8" t="s">
        <v>83</v>
      </c>
      <c r="BK323" s="182">
        <f>ROUND(I323*H323,2)</f>
        <v>0</v>
      </c>
      <c r="BL323" s="18" t="s">
        <v>145</v>
      </c>
      <c r="BM323" s="181" t="s">
        <v>471</v>
      </c>
    </row>
    <row r="324" s="2" customFormat="1">
      <c r="A324" s="37"/>
      <c r="B324" s="38"/>
      <c r="C324" s="37"/>
      <c r="D324" s="183" t="s">
        <v>147</v>
      </c>
      <c r="E324" s="37"/>
      <c r="F324" s="184" t="s">
        <v>472</v>
      </c>
      <c r="G324" s="37"/>
      <c r="H324" s="37"/>
      <c r="I324" s="185"/>
      <c r="J324" s="37"/>
      <c r="K324" s="37"/>
      <c r="L324" s="38"/>
      <c r="M324" s="186"/>
      <c r="N324" s="187"/>
      <c r="O324" s="76"/>
      <c r="P324" s="76"/>
      <c r="Q324" s="76"/>
      <c r="R324" s="76"/>
      <c r="S324" s="76"/>
      <c r="T324" s="7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8" t="s">
        <v>147</v>
      </c>
      <c r="AU324" s="18" t="s">
        <v>85</v>
      </c>
    </row>
    <row r="325" s="13" customFormat="1">
      <c r="A325" s="13"/>
      <c r="B325" s="190"/>
      <c r="C325" s="13"/>
      <c r="D325" s="183" t="s">
        <v>151</v>
      </c>
      <c r="E325" s="191" t="s">
        <v>1</v>
      </c>
      <c r="F325" s="192" t="s">
        <v>473</v>
      </c>
      <c r="G325" s="13"/>
      <c r="H325" s="193">
        <v>7.3499999999999996</v>
      </c>
      <c r="I325" s="194"/>
      <c r="J325" s="13"/>
      <c r="K325" s="13"/>
      <c r="L325" s="190"/>
      <c r="M325" s="195"/>
      <c r="N325" s="196"/>
      <c r="O325" s="196"/>
      <c r="P325" s="196"/>
      <c r="Q325" s="196"/>
      <c r="R325" s="196"/>
      <c r="S325" s="196"/>
      <c r="T325" s="19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1" t="s">
        <v>151</v>
      </c>
      <c r="AU325" s="191" t="s">
        <v>85</v>
      </c>
      <c r="AV325" s="13" t="s">
        <v>85</v>
      </c>
      <c r="AW325" s="13" t="s">
        <v>31</v>
      </c>
      <c r="AX325" s="13" t="s">
        <v>76</v>
      </c>
      <c r="AY325" s="191" t="s">
        <v>139</v>
      </c>
    </row>
    <row r="326" s="13" customFormat="1">
      <c r="A326" s="13"/>
      <c r="B326" s="190"/>
      <c r="C326" s="13"/>
      <c r="D326" s="183" t="s">
        <v>151</v>
      </c>
      <c r="E326" s="191" t="s">
        <v>1</v>
      </c>
      <c r="F326" s="192" t="s">
        <v>474</v>
      </c>
      <c r="G326" s="13"/>
      <c r="H326" s="193">
        <v>4.4880000000000004</v>
      </c>
      <c r="I326" s="194"/>
      <c r="J326" s="13"/>
      <c r="K326" s="13"/>
      <c r="L326" s="190"/>
      <c r="M326" s="195"/>
      <c r="N326" s="196"/>
      <c r="O326" s="196"/>
      <c r="P326" s="196"/>
      <c r="Q326" s="196"/>
      <c r="R326" s="196"/>
      <c r="S326" s="196"/>
      <c r="T326" s="19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1" t="s">
        <v>151</v>
      </c>
      <c r="AU326" s="191" t="s">
        <v>85</v>
      </c>
      <c r="AV326" s="13" t="s">
        <v>85</v>
      </c>
      <c r="AW326" s="13" t="s">
        <v>31</v>
      </c>
      <c r="AX326" s="13" t="s">
        <v>76</v>
      </c>
      <c r="AY326" s="191" t="s">
        <v>139</v>
      </c>
    </row>
    <row r="327" s="14" customFormat="1">
      <c r="A327" s="14"/>
      <c r="B327" s="198"/>
      <c r="C327" s="14"/>
      <c r="D327" s="183" t="s">
        <v>151</v>
      </c>
      <c r="E327" s="199" t="s">
        <v>96</v>
      </c>
      <c r="F327" s="200" t="s">
        <v>167</v>
      </c>
      <c r="G327" s="14"/>
      <c r="H327" s="201">
        <v>11.837999999999999</v>
      </c>
      <c r="I327" s="202"/>
      <c r="J327" s="14"/>
      <c r="K327" s="14"/>
      <c r="L327" s="198"/>
      <c r="M327" s="203"/>
      <c r="N327" s="204"/>
      <c r="O327" s="204"/>
      <c r="P327" s="204"/>
      <c r="Q327" s="204"/>
      <c r="R327" s="204"/>
      <c r="S327" s="204"/>
      <c r="T327" s="20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9" t="s">
        <v>151</v>
      </c>
      <c r="AU327" s="199" t="s">
        <v>85</v>
      </c>
      <c r="AV327" s="14" t="s">
        <v>145</v>
      </c>
      <c r="AW327" s="14" t="s">
        <v>31</v>
      </c>
      <c r="AX327" s="14" t="s">
        <v>83</v>
      </c>
      <c r="AY327" s="199" t="s">
        <v>139</v>
      </c>
    </row>
    <row r="328" s="2" customFormat="1" ht="24.15" customHeight="1">
      <c r="A328" s="37"/>
      <c r="B328" s="168"/>
      <c r="C328" s="169" t="s">
        <v>475</v>
      </c>
      <c r="D328" s="169" t="s">
        <v>141</v>
      </c>
      <c r="E328" s="170" t="s">
        <v>476</v>
      </c>
      <c r="F328" s="171" t="s">
        <v>477</v>
      </c>
      <c r="G328" s="172" t="s">
        <v>470</v>
      </c>
      <c r="H328" s="173">
        <v>236.75999999999999</v>
      </c>
      <c r="I328" s="174"/>
      <c r="J328" s="175">
        <f>ROUND(I328*H328,2)</f>
        <v>0</v>
      </c>
      <c r="K328" s="176"/>
      <c r="L328" s="38"/>
      <c r="M328" s="177" t="s">
        <v>1</v>
      </c>
      <c r="N328" s="178" t="s">
        <v>41</v>
      </c>
      <c r="O328" s="76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1" t="s">
        <v>145</v>
      </c>
      <c r="AT328" s="181" t="s">
        <v>141</v>
      </c>
      <c r="AU328" s="181" t="s">
        <v>85</v>
      </c>
      <c r="AY328" s="18" t="s">
        <v>139</v>
      </c>
      <c r="BE328" s="182">
        <f>IF(N328="základní",J328,0)</f>
        <v>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8" t="s">
        <v>83</v>
      </c>
      <c r="BK328" s="182">
        <f>ROUND(I328*H328,2)</f>
        <v>0</v>
      </c>
      <c r="BL328" s="18" t="s">
        <v>145</v>
      </c>
      <c r="BM328" s="181" t="s">
        <v>478</v>
      </c>
    </row>
    <row r="329" s="2" customFormat="1">
      <c r="A329" s="37"/>
      <c r="B329" s="38"/>
      <c r="C329" s="37"/>
      <c r="D329" s="183" t="s">
        <v>147</v>
      </c>
      <c r="E329" s="37"/>
      <c r="F329" s="184" t="s">
        <v>479</v>
      </c>
      <c r="G329" s="37"/>
      <c r="H329" s="37"/>
      <c r="I329" s="185"/>
      <c r="J329" s="37"/>
      <c r="K329" s="37"/>
      <c r="L329" s="38"/>
      <c r="M329" s="186"/>
      <c r="N329" s="187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147</v>
      </c>
      <c r="AU329" s="18" t="s">
        <v>85</v>
      </c>
    </row>
    <row r="330" s="15" customFormat="1">
      <c r="A330" s="15"/>
      <c r="B330" s="206"/>
      <c r="C330" s="15"/>
      <c r="D330" s="183" t="s">
        <v>151</v>
      </c>
      <c r="E330" s="207" t="s">
        <v>1</v>
      </c>
      <c r="F330" s="208" t="s">
        <v>480</v>
      </c>
      <c r="G330" s="15"/>
      <c r="H330" s="207" t="s">
        <v>1</v>
      </c>
      <c r="I330" s="209"/>
      <c r="J330" s="15"/>
      <c r="K330" s="15"/>
      <c r="L330" s="206"/>
      <c r="M330" s="210"/>
      <c r="N330" s="211"/>
      <c r="O330" s="211"/>
      <c r="P330" s="211"/>
      <c r="Q330" s="211"/>
      <c r="R330" s="211"/>
      <c r="S330" s="211"/>
      <c r="T330" s="21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07" t="s">
        <v>151</v>
      </c>
      <c r="AU330" s="207" t="s">
        <v>85</v>
      </c>
      <c r="AV330" s="15" t="s">
        <v>83</v>
      </c>
      <c r="AW330" s="15" t="s">
        <v>31</v>
      </c>
      <c r="AX330" s="15" t="s">
        <v>76</v>
      </c>
      <c r="AY330" s="207" t="s">
        <v>139</v>
      </c>
    </row>
    <row r="331" s="13" customFormat="1">
      <c r="A331" s="13"/>
      <c r="B331" s="190"/>
      <c r="C331" s="13"/>
      <c r="D331" s="183" t="s">
        <v>151</v>
      </c>
      <c r="E331" s="191" t="s">
        <v>1</v>
      </c>
      <c r="F331" s="192" t="s">
        <v>481</v>
      </c>
      <c r="G331" s="13"/>
      <c r="H331" s="193">
        <v>236.75999999999999</v>
      </c>
      <c r="I331" s="194"/>
      <c r="J331" s="13"/>
      <c r="K331" s="13"/>
      <c r="L331" s="190"/>
      <c r="M331" s="195"/>
      <c r="N331" s="196"/>
      <c r="O331" s="196"/>
      <c r="P331" s="196"/>
      <c r="Q331" s="196"/>
      <c r="R331" s="196"/>
      <c r="S331" s="196"/>
      <c r="T331" s="19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1" t="s">
        <v>151</v>
      </c>
      <c r="AU331" s="191" t="s">
        <v>85</v>
      </c>
      <c r="AV331" s="13" t="s">
        <v>85</v>
      </c>
      <c r="AW331" s="13" t="s">
        <v>31</v>
      </c>
      <c r="AX331" s="13" t="s">
        <v>83</v>
      </c>
      <c r="AY331" s="191" t="s">
        <v>139</v>
      </c>
    </row>
    <row r="332" s="2" customFormat="1" ht="21.75" customHeight="1">
      <c r="A332" s="37"/>
      <c r="B332" s="168"/>
      <c r="C332" s="214" t="s">
        <v>416</v>
      </c>
      <c r="D332" s="214" t="s">
        <v>257</v>
      </c>
      <c r="E332" s="215" t="s">
        <v>482</v>
      </c>
      <c r="F332" s="216" t="s">
        <v>483</v>
      </c>
      <c r="G332" s="217" t="s">
        <v>177</v>
      </c>
      <c r="H332" s="218">
        <v>5</v>
      </c>
      <c r="I332" s="219"/>
      <c r="J332" s="220">
        <f>ROUND(I332*H332,2)</f>
        <v>0</v>
      </c>
      <c r="K332" s="221"/>
      <c r="L332" s="222"/>
      <c r="M332" s="223" t="s">
        <v>1</v>
      </c>
      <c r="N332" s="224" t="s">
        <v>41</v>
      </c>
      <c r="O332" s="76"/>
      <c r="P332" s="179">
        <f>O332*H332</f>
        <v>0</v>
      </c>
      <c r="Q332" s="179">
        <v>0.0015</v>
      </c>
      <c r="R332" s="179">
        <f>Q332*H332</f>
        <v>0.0074999999999999997</v>
      </c>
      <c r="S332" s="179">
        <v>0</v>
      </c>
      <c r="T332" s="180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1" t="s">
        <v>199</v>
      </c>
      <c r="AT332" s="181" t="s">
        <v>257</v>
      </c>
      <c r="AU332" s="181" t="s">
        <v>85</v>
      </c>
      <c r="AY332" s="18" t="s">
        <v>139</v>
      </c>
      <c r="BE332" s="182">
        <f>IF(N332="základní",J332,0)</f>
        <v>0</v>
      </c>
      <c r="BF332" s="182">
        <f>IF(N332="snížená",J332,0)</f>
        <v>0</v>
      </c>
      <c r="BG332" s="182">
        <f>IF(N332="zákl. přenesená",J332,0)</f>
        <v>0</v>
      </c>
      <c r="BH332" s="182">
        <f>IF(N332="sníž. přenesená",J332,0)</f>
        <v>0</v>
      </c>
      <c r="BI332" s="182">
        <f>IF(N332="nulová",J332,0)</f>
        <v>0</v>
      </c>
      <c r="BJ332" s="18" t="s">
        <v>83</v>
      </c>
      <c r="BK332" s="182">
        <f>ROUND(I332*H332,2)</f>
        <v>0</v>
      </c>
      <c r="BL332" s="18" t="s">
        <v>145</v>
      </c>
      <c r="BM332" s="181" t="s">
        <v>484</v>
      </c>
    </row>
    <row r="333" s="2" customFormat="1">
      <c r="A333" s="37"/>
      <c r="B333" s="38"/>
      <c r="C333" s="37"/>
      <c r="D333" s="183" t="s">
        <v>147</v>
      </c>
      <c r="E333" s="37"/>
      <c r="F333" s="184" t="s">
        <v>483</v>
      </c>
      <c r="G333" s="37"/>
      <c r="H333" s="37"/>
      <c r="I333" s="185"/>
      <c r="J333" s="37"/>
      <c r="K333" s="37"/>
      <c r="L333" s="38"/>
      <c r="M333" s="186"/>
      <c r="N333" s="187"/>
      <c r="O333" s="76"/>
      <c r="P333" s="76"/>
      <c r="Q333" s="76"/>
      <c r="R333" s="76"/>
      <c r="S333" s="76"/>
      <c r="T333" s="7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147</v>
      </c>
      <c r="AU333" s="18" t="s">
        <v>85</v>
      </c>
    </row>
    <row r="334" s="2" customFormat="1" ht="37.8" customHeight="1">
      <c r="A334" s="37"/>
      <c r="B334" s="168"/>
      <c r="C334" s="214" t="s">
        <v>95</v>
      </c>
      <c r="D334" s="214" t="s">
        <v>257</v>
      </c>
      <c r="E334" s="215" t="s">
        <v>485</v>
      </c>
      <c r="F334" s="216" t="s">
        <v>486</v>
      </c>
      <c r="G334" s="217" t="s">
        <v>487</v>
      </c>
      <c r="H334" s="218">
        <v>20</v>
      </c>
      <c r="I334" s="219"/>
      <c r="J334" s="220">
        <f>ROUND(I334*H334,2)</f>
        <v>0</v>
      </c>
      <c r="K334" s="221"/>
      <c r="L334" s="222"/>
      <c r="M334" s="223" t="s">
        <v>1</v>
      </c>
      <c r="N334" s="224" t="s">
        <v>41</v>
      </c>
      <c r="O334" s="76"/>
      <c r="P334" s="179">
        <f>O334*H334</f>
        <v>0</v>
      </c>
      <c r="Q334" s="179">
        <v>0.0015</v>
      </c>
      <c r="R334" s="179">
        <f>Q334*H334</f>
        <v>0.029999999999999999</v>
      </c>
      <c r="S334" s="179">
        <v>0</v>
      </c>
      <c r="T334" s="18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1" t="s">
        <v>199</v>
      </c>
      <c r="AT334" s="181" t="s">
        <v>257</v>
      </c>
      <c r="AU334" s="181" t="s">
        <v>85</v>
      </c>
      <c r="AY334" s="18" t="s">
        <v>139</v>
      </c>
      <c r="BE334" s="182">
        <f>IF(N334="základní",J334,0)</f>
        <v>0</v>
      </c>
      <c r="BF334" s="182">
        <f>IF(N334="snížená",J334,0)</f>
        <v>0</v>
      </c>
      <c r="BG334" s="182">
        <f>IF(N334="zákl. přenesená",J334,0)</f>
        <v>0</v>
      </c>
      <c r="BH334" s="182">
        <f>IF(N334="sníž. přenesená",J334,0)</f>
        <v>0</v>
      </c>
      <c r="BI334" s="182">
        <f>IF(N334="nulová",J334,0)</f>
        <v>0</v>
      </c>
      <c r="BJ334" s="18" t="s">
        <v>83</v>
      </c>
      <c r="BK334" s="182">
        <f>ROUND(I334*H334,2)</f>
        <v>0</v>
      </c>
      <c r="BL334" s="18" t="s">
        <v>145</v>
      </c>
      <c r="BM334" s="181" t="s">
        <v>488</v>
      </c>
    </row>
    <row r="335" s="2" customFormat="1">
      <c r="A335" s="37"/>
      <c r="B335" s="38"/>
      <c r="C335" s="37"/>
      <c r="D335" s="183" t="s">
        <v>147</v>
      </c>
      <c r="E335" s="37"/>
      <c r="F335" s="184" t="s">
        <v>486</v>
      </c>
      <c r="G335" s="37"/>
      <c r="H335" s="37"/>
      <c r="I335" s="185"/>
      <c r="J335" s="37"/>
      <c r="K335" s="37"/>
      <c r="L335" s="38"/>
      <c r="M335" s="186"/>
      <c r="N335" s="187"/>
      <c r="O335" s="76"/>
      <c r="P335" s="76"/>
      <c r="Q335" s="76"/>
      <c r="R335" s="76"/>
      <c r="S335" s="76"/>
      <c r="T335" s="7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8" t="s">
        <v>147</v>
      </c>
      <c r="AU335" s="18" t="s">
        <v>85</v>
      </c>
    </row>
    <row r="336" s="2" customFormat="1" ht="21.75" customHeight="1">
      <c r="A336" s="37"/>
      <c r="B336" s="168"/>
      <c r="C336" s="169" t="s">
        <v>489</v>
      </c>
      <c r="D336" s="169" t="s">
        <v>141</v>
      </c>
      <c r="E336" s="170" t="s">
        <v>490</v>
      </c>
      <c r="F336" s="171" t="s">
        <v>491</v>
      </c>
      <c r="G336" s="172" t="s">
        <v>470</v>
      </c>
      <c r="H336" s="173">
        <v>25.164000000000001</v>
      </c>
      <c r="I336" s="174"/>
      <c r="J336" s="175">
        <f>ROUND(I336*H336,2)</f>
        <v>0</v>
      </c>
      <c r="K336" s="176"/>
      <c r="L336" s="38"/>
      <c r="M336" s="177" t="s">
        <v>1</v>
      </c>
      <c r="N336" s="178" t="s">
        <v>41</v>
      </c>
      <c r="O336" s="76"/>
      <c r="P336" s="179">
        <f>O336*H336</f>
        <v>0</v>
      </c>
      <c r="Q336" s="179">
        <v>0</v>
      </c>
      <c r="R336" s="179">
        <f>Q336*H336</f>
        <v>0</v>
      </c>
      <c r="S336" s="179">
        <v>0</v>
      </c>
      <c r="T336" s="180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1" t="s">
        <v>145</v>
      </c>
      <c r="AT336" s="181" t="s">
        <v>141</v>
      </c>
      <c r="AU336" s="181" t="s">
        <v>85</v>
      </c>
      <c r="AY336" s="18" t="s">
        <v>139</v>
      </c>
      <c r="BE336" s="182">
        <f>IF(N336="základní",J336,0)</f>
        <v>0</v>
      </c>
      <c r="BF336" s="182">
        <f>IF(N336="snížená",J336,0)</f>
        <v>0</v>
      </c>
      <c r="BG336" s="182">
        <f>IF(N336="zákl. přenesená",J336,0)</f>
        <v>0</v>
      </c>
      <c r="BH336" s="182">
        <f>IF(N336="sníž. přenesená",J336,0)</f>
        <v>0</v>
      </c>
      <c r="BI336" s="182">
        <f>IF(N336="nulová",J336,0)</f>
        <v>0</v>
      </c>
      <c r="BJ336" s="18" t="s">
        <v>83</v>
      </c>
      <c r="BK336" s="182">
        <f>ROUND(I336*H336,2)</f>
        <v>0</v>
      </c>
      <c r="BL336" s="18" t="s">
        <v>145</v>
      </c>
      <c r="BM336" s="181" t="s">
        <v>492</v>
      </c>
    </row>
    <row r="337" s="2" customFormat="1">
      <c r="A337" s="37"/>
      <c r="B337" s="38"/>
      <c r="C337" s="37"/>
      <c r="D337" s="183" t="s">
        <v>147</v>
      </c>
      <c r="E337" s="37"/>
      <c r="F337" s="184" t="s">
        <v>493</v>
      </c>
      <c r="G337" s="37"/>
      <c r="H337" s="37"/>
      <c r="I337" s="185"/>
      <c r="J337" s="37"/>
      <c r="K337" s="37"/>
      <c r="L337" s="38"/>
      <c r="M337" s="186"/>
      <c r="N337" s="187"/>
      <c r="O337" s="76"/>
      <c r="P337" s="76"/>
      <c r="Q337" s="76"/>
      <c r="R337" s="76"/>
      <c r="S337" s="76"/>
      <c r="T337" s="7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147</v>
      </c>
      <c r="AU337" s="18" t="s">
        <v>85</v>
      </c>
    </row>
    <row r="338" s="13" customFormat="1">
      <c r="A338" s="13"/>
      <c r="B338" s="190"/>
      <c r="C338" s="13"/>
      <c r="D338" s="183" t="s">
        <v>151</v>
      </c>
      <c r="E338" s="191" t="s">
        <v>99</v>
      </c>
      <c r="F338" s="192" t="s">
        <v>494</v>
      </c>
      <c r="G338" s="13"/>
      <c r="H338" s="193">
        <v>25.164000000000001</v>
      </c>
      <c r="I338" s="194"/>
      <c r="J338" s="13"/>
      <c r="K338" s="13"/>
      <c r="L338" s="190"/>
      <c r="M338" s="195"/>
      <c r="N338" s="196"/>
      <c r="O338" s="196"/>
      <c r="P338" s="196"/>
      <c r="Q338" s="196"/>
      <c r="R338" s="196"/>
      <c r="S338" s="196"/>
      <c r="T338" s="19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1" t="s">
        <v>151</v>
      </c>
      <c r="AU338" s="191" t="s">
        <v>85</v>
      </c>
      <c r="AV338" s="13" t="s">
        <v>85</v>
      </c>
      <c r="AW338" s="13" t="s">
        <v>31</v>
      </c>
      <c r="AX338" s="13" t="s">
        <v>83</v>
      </c>
      <c r="AY338" s="191" t="s">
        <v>139</v>
      </c>
    </row>
    <row r="339" s="2" customFormat="1" ht="24.15" customHeight="1">
      <c r="A339" s="37"/>
      <c r="B339" s="168"/>
      <c r="C339" s="169" t="s">
        <v>495</v>
      </c>
      <c r="D339" s="169" t="s">
        <v>141</v>
      </c>
      <c r="E339" s="170" t="s">
        <v>496</v>
      </c>
      <c r="F339" s="171" t="s">
        <v>497</v>
      </c>
      <c r="G339" s="172" t="s">
        <v>470</v>
      </c>
      <c r="H339" s="173">
        <v>503.27999999999997</v>
      </c>
      <c r="I339" s="174"/>
      <c r="J339" s="175">
        <f>ROUND(I339*H339,2)</f>
        <v>0</v>
      </c>
      <c r="K339" s="176"/>
      <c r="L339" s="38"/>
      <c r="M339" s="177" t="s">
        <v>1</v>
      </c>
      <c r="N339" s="178" t="s">
        <v>41</v>
      </c>
      <c r="O339" s="76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1" t="s">
        <v>145</v>
      </c>
      <c r="AT339" s="181" t="s">
        <v>141</v>
      </c>
      <c r="AU339" s="181" t="s">
        <v>85</v>
      </c>
      <c r="AY339" s="18" t="s">
        <v>139</v>
      </c>
      <c r="BE339" s="182">
        <f>IF(N339="základní",J339,0)</f>
        <v>0</v>
      </c>
      <c r="BF339" s="182">
        <f>IF(N339="snížená",J339,0)</f>
        <v>0</v>
      </c>
      <c r="BG339" s="182">
        <f>IF(N339="zákl. přenesená",J339,0)</f>
        <v>0</v>
      </c>
      <c r="BH339" s="182">
        <f>IF(N339="sníž. přenesená",J339,0)</f>
        <v>0</v>
      </c>
      <c r="BI339" s="182">
        <f>IF(N339="nulová",J339,0)</f>
        <v>0</v>
      </c>
      <c r="BJ339" s="18" t="s">
        <v>83</v>
      </c>
      <c r="BK339" s="182">
        <f>ROUND(I339*H339,2)</f>
        <v>0</v>
      </c>
      <c r="BL339" s="18" t="s">
        <v>145</v>
      </c>
      <c r="BM339" s="181" t="s">
        <v>498</v>
      </c>
    </row>
    <row r="340" s="2" customFormat="1">
      <c r="A340" s="37"/>
      <c r="B340" s="38"/>
      <c r="C340" s="37"/>
      <c r="D340" s="183" t="s">
        <v>147</v>
      </c>
      <c r="E340" s="37"/>
      <c r="F340" s="184" t="s">
        <v>479</v>
      </c>
      <c r="G340" s="37"/>
      <c r="H340" s="37"/>
      <c r="I340" s="185"/>
      <c r="J340" s="37"/>
      <c r="K340" s="37"/>
      <c r="L340" s="38"/>
      <c r="M340" s="186"/>
      <c r="N340" s="187"/>
      <c r="O340" s="76"/>
      <c r="P340" s="76"/>
      <c r="Q340" s="76"/>
      <c r="R340" s="76"/>
      <c r="S340" s="76"/>
      <c r="T340" s="7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8" t="s">
        <v>147</v>
      </c>
      <c r="AU340" s="18" t="s">
        <v>85</v>
      </c>
    </row>
    <row r="341" s="15" customFormat="1">
      <c r="A341" s="15"/>
      <c r="B341" s="206"/>
      <c r="C341" s="15"/>
      <c r="D341" s="183" t="s">
        <v>151</v>
      </c>
      <c r="E341" s="207" t="s">
        <v>1</v>
      </c>
      <c r="F341" s="208" t="s">
        <v>480</v>
      </c>
      <c r="G341" s="15"/>
      <c r="H341" s="207" t="s">
        <v>1</v>
      </c>
      <c r="I341" s="209"/>
      <c r="J341" s="15"/>
      <c r="K341" s="15"/>
      <c r="L341" s="206"/>
      <c r="M341" s="210"/>
      <c r="N341" s="211"/>
      <c r="O341" s="211"/>
      <c r="P341" s="211"/>
      <c r="Q341" s="211"/>
      <c r="R341" s="211"/>
      <c r="S341" s="211"/>
      <c r="T341" s="21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07" t="s">
        <v>151</v>
      </c>
      <c r="AU341" s="207" t="s">
        <v>85</v>
      </c>
      <c r="AV341" s="15" t="s">
        <v>83</v>
      </c>
      <c r="AW341" s="15" t="s">
        <v>31</v>
      </c>
      <c r="AX341" s="15" t="s">
        <v>76</v>
      </c>
      <c r="AY341" s="207" t="s">
        <v>139</v>
      </c>
    </row>
    <row r="342" s="13" customFormat="1">
      <c r="A342" s="13"/>
      <c r="B342" s="190"/>
      <c r="C342" s="13"/>
      <c r="D342" s="183" t="s">
        <v>151</v>
      </c>
      <c r="E342" s="191" t="s">
        <v>1</v>
      </c>
      <c r="F342" s="192" t="s">
        <v>499</v>
      </c>
      <c r="G342" s="13"/>
      <c r="H342" s="193">
        <v>503.27999999999997</v>
      </c>
      <c r="I342" s="194"/>
      <c r="J342" s="13"/>
      <c r="K342" s="13"/>
      <c r="L342" s="190"/>
      <c r="M342" s="195"/>
      <c r="N342" s="196"/>
      <c r="O342" s="196"/>
      <c r="P342" s="196"/>
      <c r="Q342" s="196"/>
      <c r="R342" s="196"/>
      <c r="S342" s="196"/>
      <c r="T342" s="19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1" t="s">
        <v>151</v>
      </c>
      <c r="AU342" s="191" t="s">
        <v>85</v>
      </c>
      <c r="AV342" s="13" t="s">
        <v>85</v>
      </c>
      <c r="AW342" s="13" t="s">
        <v>31</v>
      </c>
      <c r="AX342" s="13" t="s">
        <v>83</v>
      </c>
      <c r="AY342" s="191" t="s">
        <v>139</v>
      </c>
    </row>
    <row r="343" s="2" customFormat="1" ht="44.25" customHeight="1">
      <c r="A343" s="37"/>
      <c r="B343" s="168"/>
      <c r="C343" s="169" t="s">
        <v>500</v>
      </c>
      <c r="D343" s="169" t="s">
        <v>141</v>
      </c>
      <c r="E343" s="170" t="s">
        <v>501</v>
      </c>
      <c r="F343" s="171" t="s">
        <v>502</v>
      </c>
      <c r="G343" s="172" t="s">
        <v>470</v>
      </c>
      <c r="H343" s="173">
        <v>60.365000000000002</v>
      </c>
      <c r="I343" s="174"/>
      <c r="J343" s="175">
        <f>ROUND(I343*H343,2)</f>
        <v>0</v>
      </c>
      <c r="K343" s="176"/>
      <c r="L343" s="38"/>
      <c r="M343" s="177" t="s">
        <v>1</v>
      </c>
      <c r="N343" s="178" t="s">
        <v>41</v>
      </c>
      <c r="O343" s="76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1" t="s">
        <v>145</v>
      </c>
      <c r="AT343" s="181" t="s">
        <v>141</v>
      </c>
      <c r="AU343" s="181" t="s">
        <v>85</v>
      </c>
      <c r="AY343" s="18" t="s">
        <v>139</v>
      </c>
      <c r="BE343" s="182">
        <f>IF(N343="základní",J343,0)</f>
        <v>0</v>
      </c>
      <c r="BF343" s="182">
        <f>IF(N343="snížená",J343,0)</f>
        <v>0</v>
      </c>
      <c r="BG343" s="182">
        <f>IF(N343="zákl. přenesená",J343,0)</f>
        <v>0</v>
      </c>
      <c r="BH343" s="182">
        <f>IF(N343="sníž. přenesená",J343,0)</f>
        <v>0</v>
      </c>
      <c r="BI343" s="182">
        <f>IF(N343="nulová",J343,0)</f>
        <v>0</v>
      </c>
      <c r="BJ343" s="18" t="s">
        <v>83</v>
      </c>
      <c r="BK343" s="182">
        <f>ROUND(I343*H343,2)</f>
        <v>0</v>
      </c>
      <c r="BL343" s="18" t="s">
        <v>145</v>
      </c>
      <c r="BM343" s="181" t="s">
        <v>503</v>
      </c>
    </row>
    <row r="344" s="2" customFormat="1">
      <c r="A344" s="37"/>
      <c r="B344" s="38"/>
      <c r="C344" s="37"/>
      <c r="D344" s="183" t="s">
        <v>147</v>
      </c>
      <c r="E344" s="37"/>
      <c r="F344" s="184" t="s">
        <v>502</v>
      </c>
      <c r="G344" s="37"/>
      <c r="H344" s="37"/>
      <c r="I344" s="185"/>
      <c r="J344" s="37"/>
      <c r="K344" s="37"/>
      <c r="L344" s="38"/>
      <c r="M344" s="186"/>
      <c r="N344" s="187"/>
      <c r="O344" s="76"/>
      <c r="P344" s="76"/>
      <c r="Q344" s="76"/>
      <c r="R344" s="76"/>
      <c r="S344" s="76"/>
      <c r="T344" s="7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8" t="s">
        <v>147</v>
      </c>
      <c r="AU344" s="18" t="s">
        <v>85</v>
      </c>
    </row>
    <row r="345" s="2" customFormat="1">
      <c r="A345" s="37"/>
      <c r="B345" s="38"/>
      <c r="C345" s="37"/>
      <c r="D345" s="188" t="s">
        <v>149</v>
      </c>
      <c r="E345" s="37"/>
      <c r="F345" s="189" t="s">
        <v>504</v>
      </c>
      <c r="G345" s="37"/>
      <c r="H345" s="37"/>
      <c r="I345" s="185"/>
      <c r="J345" s="37"/>
      <c r="K345" s="37"/>
      <c r="L345" s="38"/>
      <c r="M345" s="186"/>
      <c r="N345" s="187"/>
      <c r="O345" s="76"/>
      <c r="P345" s="76"/>
      <c r="Q345" s="76"/>
      <c r="R345" s="76"/>
      <c r="S345" s="76"/>
      <c r="T345" s="7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8" t="s">
        <v>149</v>
      </c>
      <c r="AU345" s="18" t="s">
        <v>85</v>
      </c>
    </row>
    <row r="346" s="13" customFormat="1">
      <c r="A346" s="13"/>
      <c r="B346" s="190"/>
      <c r="C346" s="13"/>
      <c r="D346" s="183" t="s">
        <v>151</v>
      </c>
      <c r="E346" s="191" t="s">
        <v>1</v>
      </c>
      <c r="F346" s="192" t="s">
        <v>474</v>
      </c>
      <c r="G346" s="13"/>
      <c r="H346" s="193">
        <v>4.4880000000000004</v>
      </c>
      <c r="I346" s="194"/>
      <c r="J346" s="13"/>
      <c r="K346" s="13"/>
      <c r="L346" s="190"/>
      <c r="M346" s="195"/>
      <c r="N346" s="196"/>
      <c r="O346" s="196"/>
      <c r="P346" s="196"/>
      <c r="Q346" s="196"/>
      <c r="R346" s="196"/>
      <c r="S346" s="196"/>
      <c r="T346" s="19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1" t="s">
        <v>151</v>
      </c>
      <c r="AU346" s="191" t="s">
        <v>85</v>
      </c>
      <c r="AV346" s="13" t="s">
        <v>85</v>
      </c>
      <c r="AW346" s="13" t="s">
        <v>31</v>
      </c>
      <c r="AX346" s="13" t="s">
        <v>76</v>
      </c>
      <c r="AY346" s="191" t="s">
        <v>139</v>
      </c>
    </row>
    <row r="347" s="13" customFormat="1">
      <c r="A347" s="13"/>
      <c r="B347" s="190"/>
      <c r="C347" s="13"/>
      <c r="D347" s="183" t="s">
        <v>151</v>
      </c>
      <c r="E347" s="191" t="s">
        <v>1</v>
      </c>
      <c r="F347" s="192" t="s">
        <v>505</v>
      </c>
      <c r="G347" s="13"/>
      <c r="H347" s="193">
        <v>30.713000000000001</v>
      </c>
      <c r="I347" s="194"/>
      <c r="J347" s="13"/>
      <c r="K347" s="13"/>
      <c r="L347" s="190"/>
      <c r="M347" s="195"/>
      <c r="N347" s="196"/>
      <c r="O347" s="196"/>
      <c r="P347" s="196"/>
      <c r="Q347" s="196"/>
      <c r="R347" s="196"/>
      <c r="S347" s="196"/>
      <c r="T347" s="19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1" t="s">
        <v>151</v>
      </c>
      <c r="AU347" s="191" t="s">
        <v>85</v>
      </c>
      <c r="AV347" s="13" t="s">
        <v>85</v>
      </c>
      <c r="AW347" s="13" t="s">
        <v>31</v>
      </c>
      <c r="AX347" s="13" t="s">
        <v>76</v>
      </c>
      <c r="AY347" s="191" t="s">
        <v>139</v>
      </c>
    </row>
    <row r="348" s="13" customFormat="1">
      <c r="A348" s="13"/>
      <c r="B348" s="190"/>
      <c r="C348" s="13"/>
      <c r="D348" s="183" t="s">
        <v>151</v>
      </c>
      <c r="E348" s="191" t="s">
        <v>1</v>
      </c>
      <c r="F348" s="192" t="s">
        <v>494</v>
      </c>
      <c r="G348" s="13"/>
      <c r="H348" s="193">
        <v>25.164000000000001</v>
      </c>
      <c r="I348" s="194"/>
      <c r="J348" s="13"/>
      <c r="K348" s="13"/>
      <c r="L348" s="190"/>
      <c r="M348" s="195"/>
      <c r="N348" s="196"/>
      <c r="O348" s="196"/>
      <c r="P348" s="196"/>
      <c r="Q348" s="196"/>
      <c r="R348" s="196"/>
      <c r="S348" s="196"/>
      <c r="T348" s="19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1" t="s">
        <v>151</v>
      </c>
      <c r="AU348" s="191" t="s">
        <v>85</v>
      </c>
      <c r="AV348" s="13" t="s">
        <v>85</v>
      </c>
      <c r="AW348" s="13" t="s">
        <v>31</v>
      </c>
      <c r="AX348" s="13" t="s">
        <v>76</v>
      </c>
      <c r="AY348" s="191" t="s">
        <v>139</v>
      </c>
    </row>
    <row r="349" s="14" customFormat="1">
      <c r="A349" s="14"/>
      <c r="B349" s="198"/>
      <c r="C349" s="14"/>
      <c r="D349" s="183" t="s">
        <v>151</v>
      </c>
      <c r="E349" s="199" t="s">
        <v>1</v>
      </c>
      <c r="F349" s="200" t="s">
        <v>167</v>
      </c>
      <c r="G349" s="14"/>
      <c r="H349" s="201">
        <v>60.365000000000002</v>
      </c>
      <c r="I349" s="202"/>
      <c r="J349" s="14"/>
      <c r="K349" s="14"/>
      <c r="L349" s="198"/>
      <c r="M349" s="203"/>
      <c r="N349" s="204"/>
      <c r="O349" s="204"/>
      <c r="P349" s="204"/>
      <c r="Q349" s="204"/>
      <c r="R349" s="204"/>
      <c r="S349" s="204"/>
      <c r="T349" s="20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9" t="s">
        <v>151</v>
      </c>
      <c r="AU349" s="199" t="s">
        <v>85</v>
      </c>
      <c r="AV349" s="14" t="s">
        <v>145</v>
      </c>
      <c r="AW349" s="14" t="s">
        <v>31</v>
      </c>
      <c r="AX349" s="14" t="s">
        <v>83</v>
      </c>
      <c r="AY349" s="199" t="s">
        <v>139</v>
      </c>
    </row>
    <row r="350" s="2" customFormat="1" ht="44.25" customHeight="1">
      <c r="A350" s="37"/>
      <c r="B350" s="168"/>
      <c r="C350" s="169" t="s">
        <v>506</v>
      </c>
      <c r="D350" s="169" t="s">
        <v>141</v>
      </c>
      <c r="E350" s="170" t="s">
        <v>507</v>
      </c>
      <c r="F350" s="171" t="s">
        <v>508</v>
      </c>
      <c r="G350" s="172" t="s">
        <v>470</v>
      </c>
      <c r="H350" s="173">
        <v>7.3499999999999996</v>
      </c>
      <c r="I350" s="174"/>
      <c r="J350" s="175">
        <f>ROUND(I350*H350,2)</f>
        <v>0</v>
      </c>
      <c r="K350" s="176"/>
      <c r="L350" s="38"/>
      <c r="M350" s="177" t="s">
        <v>1</v>
      </c>
      <c r="N350" s="178" t="s">
        <v>41</v>
      </c>
      <c r="O350" s="76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1" t="s">
        <v>145</v>
      </c>
      <c r="AT350" s="181" t="s">
        <v>141</v>
      </c>
      <c r="AU350" s="181" t="s">
        <v>85</v>
      </c>
      <c r="AY350" s="18" t="s">
        <v>139</v>
      </c>
      <c r="BE350" s="182">
        <f>IF(N350="základní",J350,0)</f>
        <v>0</v>
      </c>
      <c r="BF350" s="182">
        <f>IF(N350="snížená",J350,0)</f>
        <v>0</v>
      </c>
      <c r="BG350" s="182">
        <f>IF(N350="zákl. přenesená",J350,0)</f>
        <v>0</v>
      </c>
      <c r="BH350" s="182">
        <f>IF(N350="sníž. přenesená",J350,0)</f>
        <v>0</v>
      </c>
      <c r="BI350" s="182">
        <f>IF(N350="nulová",J350,0)</f>
        <v>0</v>
      </c>
      <c r="BJ350" s="18" t="s">
        <v>83</v>
      </c>
      <c r="BK350" s="182">
        <f>ROUND(I350*H350,2)</f>
        <v>0</v>
      </c>
      <c r="BL350" s="18" t="s">
        <v>145</v>
      </c>
      <c r="BM350" s="181" t="s">
        <v>509</v>
      </c>
    </row>
    <row r="351" s="2" customFormat="1">
      <c r="A351" s="37"/>
      <c r="B351" s="38"/>
      <c r="C351" s="37"/>
      <c r="D351" s="183" t="s">
        <v>147</v>
      </c>
      <c r="E351" s="37"/>
      <c r="F351" s="184" t="s">
        <v>508</v>
      </c>
      <c r="G351" s="37"/>
      <c r="H351" s="37"/>
      <c r="I351" s="185"/>
      <c r="J351" s="37"/>
      <c r="K351" s="37"/>
      <c r="L351" s="38"/>
      <c r="M351" s="186"/>
      <c r="N351" s="187"/>
      <c r="O351" s="76"/>
      <c r="P351" s="76"/>
      <c r="Q351" s="76"/>
      <c r="R351" s="76"/>
      <c r="S351" s="76"/>
      <c r="T351" s="7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8" t="s">
        <v>147</v>
      </c>
      <c r="AU351" s="18" t="s">
        <v>85</v>
      </c>
    </row>
    <row r="352" s="2" customFormat="1">
      <c r="A352" s="37"/>
      <c r="B352" s="38"/>
      <c r="C352" s="37"/>
      <c r="D352" s="188" t="s">
        <v>149</v>
      </c>
      <c r="E352" s="37"/>
      <c r="F352" s="189" t="s">
        <v>510</v>
      </c>
      <c r="G352" s="37"/>
      <c r="H352" s="37"/>
      <c r="I352" s="185"/>
      <c r="J352" s="37"/>
      <c r="K352" s="37"/>
      <c r="L352" s="38"/>
      <c r="M352" s="186"/>
      <c r="N352" s="187"/>
      <c r="O352" s="76"/>
      <c r="P352" s="76"/>
      <c r="Q352" s="76"/>
      <c r="R352" s="76"/>
      <c r="S352" s="76"/>
      <c r="T352" s="7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8" t="s">
        <v>149</v>
      </c>
      <c r="AU352" s="18" t="s">
        <v>85</v>
      </c>
    </row>
    <row r="353" s="13" customFormat="1">
      <c r="A353" s="13"/>
      <c r="B353" s="190"/>
      <c r="C353" s="13"/>
      <c r="D353" s="183" t="s">
        <v>151</v>
      </c>
      <c r="E353" s="191" t="s">
        <v>1</v>
      </c>
      <c r="F353" s="192" t="s">
        <v>473</v>
      </c>
      <c r="G353" s="13"/>
      <c r="H353" s="193">
        <v>7.3499999999999996</v>
      </c>
      <c r="I353" s="194"/>
      <c r="J353" s="13"/>
      <c r="K353" s="13"/>
      <c r="L353" s="190"/>
      <c r="M353" s="195"/>
      <c r="N353" s="196"/>
      <c r="O353" s="196"/>
      <c r="P353" s="196"/>
      <c r="Q353" s="196"/>
      <c r="R353" s="196"/>
      <c r="S353" s="196"/>
      <c r="T353" s="19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1" t="s">
        <v>151</v>
      </c>
      <c r="AU353" s="191" t="s">
        <v>85</v>
      </c>
      <c r="AV353" s="13" t="s">
        <v>85</v>
      </c>
      <c r="AW353" s="13" t="s">
        <v>31</v>
      </c>
      <c r="AX353" s="13" t="s">
        <v>83</v>
      </c>
      <c r="AY353" s="191" t="s">
        <v>139</v>
      </c>
    </row>
    <row r="354" s="2" customFormat="1" ht="24.15" customHeight="1">
      <c r="A354" s="37"/>
      <c r="B354" s="168"/>
      <c r="C354" s="169" t="s">
        <v>511</v>
      </c>
      <c r="D354" s="169" t="s">
        <v>141</v>
      </c>
      <c r="E354" s="170" t="s">
        <v>512</v>
      </c>
      <c r="F354" s="171" t="s">
        <v>513</v>
      </c>
      <c r="G354" s="172" t="s">
        <v>470</v>
      </c>
      <c r="H354" s="173">
        <v>88.631</v>
      </c>
      <c r="I354" s="174"/>
      <c r="J354" s="175">
        <f>ROUND(I354*H354,2)</f>
        <v>0</v>
      </c>
      <c r="K354" s="176"/>
      <c r="L354" s="38"/>
      <c r="M354" s="177" t="s">
        <v>1</v>
      </c>
      <c r="N354" s="178" t="s">
        <v>41</v>
      </c>
      <c r="O354" s="76"/>
      <c r="P354" s="179">
        <f>O354*H354</f>
        <v>0</v>
      </c>
      <c r="Q354" s="179">
        <v>0</v>
      </c>
      <c r="R354" s="179">
        <f>Q354*H354</f>
        <v>0</v>
      </c>
      <c r="S354" s="179">
        <v>0</v>
      </c>
      <c r="T354" s="18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1" t="s">
        <v>145</v>
      </c>
      <c r="AT354" s="181" t="s">
        <v>141</v>
      </c>
      <c r="AU354" s="181" t="s">
        <v>85</v>
      </c>
      <c r="AY354" s="18" t="s">
        <v>139</v>
      </c>
      <c r="BE354" s="182">
        <f>IF(N354="základní",J354,0)</f>
        <v>0</v>
      </c>
      <c r="BF354" s="182">
        <f>IF(N354="snížená",J354,0)</f>
        <v>0</v>
      </c>
      <c r="BG354" s="182">
        <f>IF(N354="zákl. přenesená",J354,0)</f>
        <v>0</v>
      </c>
      <c r="BH354" s="182">
        <f>IF(N354="sníž. přenesená",J354,0)</f>
        <v>0</v>
      </c>
      <c r="BI354" s="182">
        <f>IF(N354="nulová",J354,0)</f>
        <v>0</v>
      </c>
      <c r="BJ354" s="18" t="s">
        <v>83</v>
      </c>
      <c r="BK354" s="182">
        <f>ROUND(I354*H354,2)</f>
        <v>0</v>
      </c>
      <c r="BL354" s="18" t="s">
        <v>145</v>
      </c>
      <c r="BM354" s="181" t="s">
        <v>514</v>
      </c>
    </row>
    <row r="355" s="2" customFormat="1">
      <c r="A355" s="37"/>
      <c r="B355" s="38"/>
      <c r="C355" s="37"/>
      <c r="D355" s="183" t="s">
        <v>147</v>
      </c>
      <c r="E355" s="37"/>
      <c r="F355" s="184" t="s">
        <v>515</v>
      </c>
      <c r="G355" s="37"/>
      <c r="H355" s="37"/>
      <c r="I355" s="185"/>
      <c r="J355" s="37"/>
      <c r="K355" s="37"/>
      <c r="L355" s="38"/>
      <c r="M355" s="186"/>
      <c r="N355" s="187"/>
      <c r="O355" s="76"/>
      <c r="P355" s="76"/>
      <c r="Q355" s="76"/>
      <c r="R355" s="76"/>
      <c r="S355" s="76"/>
      <c r="T355" s="7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8" t="s">
        <v>147</v>
      </c>
      <c r="AU355" s="18" t="s">
        <v>85</v>
      </c>
    </row>
    <row r="356" s="12" customFormat="1" ht="25.92" customHeight="1">
      <c r="A356" s="12"/>
      <c r="B356" s="155"/>
      <c r="C356" s="12"/>
      <c r="D356" s="156" t="s">
        <v>75</v>
      </c>
      <c r="E356" s="157" t="s">
        <v>516</v>
      </c>
      <c r="F356" s="157" t="s">
        <v>517</v>
      </c>
      <c r="G356" s="12"/>
      <c r="H356" s="12"/>
      <c r="I356" s="158"/>
      <c r="J356" s="159">
        <f>BK356</f>
        <v>0</v>
      </c>
      <c r="K356" s="12"/>
      <c r="L356" s="155"/>
      <c r="M356" s="160"/>
      <c r="N356" s="161"/>
      <c r="O356" s="161"/>
      <c r="P356" s="162">
        <f>SUM(P357:P365)</f>
        <v>0</v>
      </c>
      <c r="Q356" s="161"/>
      <c r="R356" s="162">
        <f>SUM(R357:R365)</f>
        <v>0</v>
      </c>
      <c r="S356" s="161"/>
      <c r="T356" s="163">
        <f>SUM(T357:T365)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56" t="s">
        <v>174</v>
      </c>
      <c r="AT356" s="164" t="s">
        <v>75</v>
      </c>
      <c r="AU356" s="164" t="s">
        <v>76</v>
      </c>
      <c r="AY356" s="156" t="s">
        <v>139</v>
      </c>
      <c r="BK356" s="165">
        <f>SUM(BK357:BK365)</f>
        <v>0</v>
      </c>
    </row>
    <row r="357" s="2" customFormat="1" ht="16.5" customHeight="1">
      <c r="A357" s="37"/>
      <c r="B357" s="168"/>
      <c r="C357" s="214" t="s">
        <v>518</v>
      </c>
      <c r="D357" s="214" t="s">
        <v>257</v>
      </c>
      <c r="E357" s="215" t="s">
        <v>83</v>
      </c>
      <c r="F357" s="216" t="s">
        <v>519</v>
      </c>
      <c r="G357" s="217" t="s">
        <v>1</v>
      </c>
      <c r="H357" s="218">
        <v>1</v>
      </c>
      <c r="I357" s="219"/>
      <c r="J357" s="220">
        <f>ROUND(I357*H357,2)</f>
        <v>0</v>
      </c>
      <c r="K357" s="221"/>
      <c r="L357" s="222"/>
      <c r="M357" s="223" t="s">
        <v>1</v>
      </c>
      <c r="N357" s="224" t="s">
        <v>41</v>
      </c>
      <c r="O357" s="76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1" t="s">
        <v>520</v>
      </c>
      <c r="AT357" s="181" t="s">
        <v>257</v>
      </c>
      <c r="AU357" s="181" t="s">
        <v>83</v>
      </c>
      <c r="AY357" s="18" t="s">
        <v>139</v>
      </c>
      <c r="BE357" s="182">
        <f>IF(N357="základní",J357,0)</f>
        <v>0</v>
      </c>
      <c r="BF357" s="182">
        <f>IF(N357="snížená",J357,0)</f>
        <v>0</v>
      </c>
      <c r="BG357" s="182">
        <f>IF(N357="zákl. přenesená",J357,0)</f>
        <v>0</v>
      </c>
      <c r="BH357" s="182">
        <f>IF(N357="sníž. přenesená",J357,0)</f>
        <v>0</v>
      </c>
      <c r="BI357" s="182">
        <f>IF(N357="nulová",J357,0)</f>
        <v>0</v>
      </c>
      <c r="BJ357" s="18" t="s">
        <v>83</v>
      </c>
      <c r="BK357" s="182">
        <f>ROUND(I357*H357,2)</f>
        <v>0</v>
      </c>
      <c r="BL357" s="18" t="s">
        <v>520</v>
      </c>
      <c r="BM357" s="181" t="s">
        <v>521</v>
      </c>
    </row>
    <row r="358" s="2" customFormat="1">
      <c r="A358" s="37"/>
      <c r="B358" s="38"/>
      <c r="C358" s="37"/>
      <c r="D358" s="183" t="s">
        <v>147</v>
      </c>
      <c r="E358" s="37"/>
      <c r="F358" s="184" t="s">
        <v>522</v>
      </c>
      <c r="G358" s="37"/>
      <c r="H358" s="37"/>
      <c r="I358" s="185"/>
      <c r="J358" s="37"/>
      <c r="K358" s="37"/>
      <c r="L358" s="38"/>
      <c r="M358" s="186"/>
      <c r="N358" s="187"/>
      <c r="O358" s="76"/>
      <c r="P358" s="76"/>
      <c r="Q358" s="76"/>
      <c r="R358" s="76"/>
      <c r="S358" s="76"/>
      <c r="T358" s="7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8" t="s">
        <v>147</v>
      </c>
      <c r="AU358" s="18" t="s">
        <v>83</v>
      </c>
    </row>
    <row r="359" s="13" customFormat="1">
      <c r="A359" s="13"/>
      <c r="B359" s="190"/>
      <c r="C359" s="13"/>
      <c r="D359" s="183" t="s">
        <v>151</v>
      </c>
      <c r="E359" s="191" t="s">
        <v>1</v>
      </c>
      <c r="F359" s="192" t="s">
        <v>83</v>
      </c>
      <c r="G359" s="13"/>
      <c r="H359" s="193">
        <v>1</v>
      </c>
      <c r="I359" s="194"/>
      <c r="J359" s="13"/>
      <c r="K359" s="13"/>
      <c r="L359" s="190"/>
      <c r="M359" s="195"/>
      <c r="N359" s="196"/>
      <c r="O359" s="196"/>
      <c r="P359" s="196"/>
      <c r="Q359" s="196"/>
      <c r="R359" s="196"/>
      <c r="S359" s="196"/>
      <c r="T359" s="19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91" t="s">
        <v>151</v>
      </c>
      <c r="AU359" s="191" t="s">
        <v>83</v>
      </c>
      <c r="AV359" s="13" t="s">
        <v>85</v>
      </c>
      <c r="AW359" s="13" t="s">
        <v>31</v>
      </c>
      <c r="AX359" s="13" t="s">
        <v>83</v>
      </c>
      <c r="AY359" s="191" t="s">
        <v>139</v>
      </c>
    </row>
    <row r="360" s="2" customFormat="1" ht="16.5" customHeight="1">
      <c r="A360" s="37"/>
      <c r="B360" s="168"/>
      <c r="C360" s="214" t="s">
        <v>523</v>
      </c>
      <c r="D360" s="214" t="s">
        <v>257</v>
      </c>
      <c r="E360" s="215" t="s">
        <v>85</v>
      </c>
      <c r="F360" s="216" t="s">
        <v>524</v>
      </c>
      <c r="G360" s="217" t="s">
        <v>1</v>
      </c>
      <c r="H360" s="218">
        <v>1</v>
      </c>
      <c r="I360" s="219"/>
      <c r="J360" s="220">
        <f>ROUND(I360*H360,2)</f>
        <v>0</v>
      </c>
      <c r="K360" s="221"/>
      <c r="L360" s="222"/>
      <c r="M360" s="223" t="s">
        <v>1</v>
      </c>
      <c r="N360" s="224" t="s">
        <v>41</v>
      </c>
      <c r="O360" s="76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1" t="s">
        <v>520</v>
      </c>
      <c r="AT360" s="181" t="s">
        <v>257</v>
      </c>
      <c r="AU360" s="181" t="s">
        <v>83</v>
      </c>
      <c r="AY360" s="18" t="s">
        <v>139</v>
      </c>
      <c r="BE360" s="182">
        <f>IF(N360="základní",J360,0)</f>
        <v>0</v>
      </c>
      <c r="BF360" s="182">
        <f>IF(N360="snížená",J360,0)</f>
        <v>0</v>
      </c>
      <c r="BG360" s="182">
        <f>IF(N360="zákl. přenesená",J360,0)</f>
        <v>0</v>
      </c>
      <c r="BH360" s="182">
        <f>IF(N360="sníž. přenesená",J360,0)</f>
        <v>0</v>
      </c>
      <c r="BI360" s="182">
        <f>IF(N360="nulová",J360,0)</f>
        <v>0</v>
      </c>
      <c r="BJ360" s="18" t="s">
        <v>83</v>
      </c>
      <c r="BK360" s="182">
        <f>ROUND(I360*H360,2)</f>
        <v>0</v>
      </c>
      <c r="BL360" s="18" t="s">
        <v>520</v>
      </c>
      <c r="BM360" s="181" t="s">
        <v>525</v>
      </c>
    </row>
    <row r="361" s="2" customFormat="1" ht="16.5" customHeight="1">
      <c r="A361" s="37"/>
      <c r="B361" s="168"/>
      <c r="C361" s="214" t="s">
        <v>526</v>
      </c>
      <c r="D361" s="214" t="s">
        <v>257</v>
      </c>
      <c r="E361" s="215" t="s">
        <v>192</v>
      </c>
      <c r="F361" s="216" t="s">
        <v>527</v>
      </c>
      <c r="G361" s="217" t="s">
        <v>1</v>
      </c>
      <c r="H361" s="218">
        <v>1</v>
      </c>
      <c r="I361" s="219"/>
      <c r="J361" s="220">
        <f>ROUND(I361*H361,2)</f>
        <v>0</v>
      </c>
      <c r="K361" s="221"/>
      <c r="L361" s="222"/>
      <c r="M361" s="223" t="s">
        <v>1</v>
      </c>
      <c r="N361" s="224" t="s">
        <v>41</v>
      </c>
      <c r="O361" s="76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1" t="s">
        <v>520</v>
      </c>
      <c r="AT361" s="181" t="s">
        <v>257</v>
      </c>
      <c r="AU361" s="181" t="s">
        <v>83</v>
      </c>
      <c r="AY361" s="18" t="s">
        <v>139</v>
      </c>
      <c r="BE361" s="182">
        <f>IF(N361="základní",J361,0)</f>
        <v>0</v>
      </c>
      <c r="BF361" s="182">
        <f>IF(N361="snížená",J361,0)</f>
        <v>0</v>
      </c>
      <c r="BG361" s="182">
        <f>IF(N361="zákl. přenesená",J361,0)</f>
        <v>0</v>
      </c>
      <c r="BH361" s="182">
        <f>IF(N361="sníž. přenesená",J361,0)</f>
        <v>0</v>
      </c>
      <c r="BI361" s="182">
        <f>IF(N361="nulová",J361,0)</f>
        <v>0</v>
      </c>
      <c r="BJ361" s="18" t="s">
        <v>83</v>
      </c>
      <c r="BK361" s="182">
        <f>ROUND(I361*H361,2)</f>
        <v>0</v>
      </c>
      <c r="BL361" s="18" t="s">
        <v>520</v>
      </c>
      <c r="BM361" s="181" t="s">
        <v>528</v>
      </c>
    </row>
    <row r="362" s="2" customFormat="1" ht="16.5" customHeight="1">
      <c r="A362" s="37"/>
      <c r="B362" s="168"/>
      <c r="C362" s="214" t="s">
        <v>529</v>
      </c>
      <c r="D362" s="214" t="s">
        <v>257</v>
      </c>
      <c r="E362" s="215" t="s">
        <v>199</v>
      </c>
      <c r="F362" s="216" t="s">
        <v>530</v>
      </c>
      <c r="G362" s="217" t="s">
        <v>1</v>
      </c>
      <c r="H362" s="218">
        <v>1</v>
      </c>
      <c r="I362" s="219"/>
      <c r="J362" s="220">
        <f>ROUND(I362*H362,2)</f>
        <v>0</v>
      </c>
      <c r="K362" s="221"/>
      <c r="L362" s="222"/>
      <c r="M362" s="223" t="s">
        <v>1</v>
      </c>
      <c r="N362" s="224" t="s">
        <v>41</v>
      </c>
      <c r="O362" s="76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1" t="s">
        <v>520</v>
      </c>
      <c r="AT362" s="181" t="s">
        <v>257</v>
      </c>
      <c r="AU362" s="181" t="s">
        <v>83</v>
      </c>
      <c r="AY362" s="18" t="s">
        <v>139</v>
      </c>
      <c r="BE362" s="182">
        <f>IF(N362="základní",J362,0)</f>
        <v>0</v>
      </c>
      <c r="BF362" s="182">
        <f>IF(N362="snížená",J362,0)</f>
        <v>0</v>
      </c>
      <c r="BG362" s="182">
        <f>IF(N362="zákl. přenesená",J362,0)</f>
        <v>0</v>
      </c>
      <c r="BH362" s="182">
        <f>IF(N362="sníž. přenesená",J362,0)</f>
        <v>0</v>
      </c>
      <c r="BI362" s="182">
        <f>IF(N362="nulová",J362,0)</f>
        <v>0</v>
      </c>
      <c r="BJ362" s="18" t="s">
        <v>83</v>
      </c>
      <c r="BK362" s="182">
        <f>ROUND(I362*H362,2)</f>
        <v>0</v>
      </c>
      <c r="BL362" s="18" t="s">
        <v>520</v>
      </c>
      <c r="BM362" s="181" t="s">
        <v>531</v>
      </c>
    </row>
    <row r="363" s="13" customFormat="1">
      <c r="A363" s="13"/>
      <c r="B363" s="190"/>
      <c r="C363" s="13"/>
      <c r="D363" s="183" t="s">
        <v>151</v>
      </c>
      <c r="E363" s="191" t="s">
        <v>1</v>
      </c>
      <c r="F363" s="192" t="s">
        <v>83</v>
      </c>
      <c r="G363" s="13"/>
      <c r="H363" s="193">
        <v>1</v>
      </c>
      <c r="I363" s="194"/>
      <c r="J363" s="13"/>
      <c r="K363" s="13"/>
      <c r="L363" s="190"/>
      <c r="M363" s="195"/>
      <c r="N363" s="196"/>
      <c r="O363" s="196"/>
      <c r="P363" s="196"/>
      <c r="Q363" s="196"/>
      <c r="R363" s="196"/>
      <c r="S363" s="196"/>
      <c r="T363" s="19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1" t="s">
        <v>151</v>
      </c>
      <c r="AU363" s="191" t="s">
        <v>83</v>
      </c>
      <c r="AV363" s="13" t="s">
        <v>85</v>
      </c>
      <c r="AW363" s="13" t="s">
        <v>31</v>
      </c>
      <c r="AX363" s="13" t="s">
        <v>83</v>
      </c>
      <c r="AY363" s="191" t="s">
        <v>139</v>
      </c>
    </row>
    <row r="364" s="2" customFormat="1" ht="16.5" customHeight="1">
      <c r="A364" s="37"/>
      <c r="B364" s="168"/>
      <c r="C364" s="214" t="s">
        <v>532</v>
      </c>
      <c r="D364" s="214" t="s">
        <v>257</v>
      </c>
      <c r="E364" s="215" t="s">
        <v>211</v>
      </c>
      <c r="F364" s="216" t="s">
        <v>533</v>
      </c>
      <c r="G364" s="217" t="s">
        <v>1</v>
      </c>
      <c r="H364" s="218">
        <v>1</v>
      </c>
      <c r="I364" s="219"/>
      <c r="J364" s="220">
        <f>ROUND(I364*H364,2)</f>
        <v>0</v>
      </c>
      <c r="K364" s="221"/>
      <c r="L364" s="222"/>
      <c r="M364" s="223" t="s">
        <v>1</v>
      </c>
      <c r="N364" s="224" t="s">
        <v>41</v>
      </c>
      <c r="O364" s="76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1" t="s">
        <v>520</v>
      </c>
      <c r="AT364" s="181" t="s">
        <v>257</v>
      </c>
      <c r="AU364" s="181" t="s">
        <v>83</v>
      </c>
      <c r="AY364" s="18" t="s">
        <v>139</v>
      </c>
      <c r="BE364" s="182">
        <f>IF(N364="základní",J364,0)</f>
        <v>0</v>
      </c>
      <c r="BF364" s="182">
        <f>IF(N364="snížená",J364,0)</f>
        <v>0</v>
      </c>
      <c r="BG364" s="182">
        <f>IF(N364="zákl. přenesená",J364,0)</f>
        <v>0</v>
      </c>
      <c r="BH364" s="182">
        <f>IF(N364="sníž. přenesená",J364,0)</f>
        <v>0</v>
      </c>
      <c r="BI364" s="182">
        <f>IF(N364="nulová",J364,0)</f>
        <v>0</v>
      </c>
      <c r="BJ364" s="18" t="s">
        <v>83</v>
      </c>
      <c r="BK364" s="182">
        <f>ROUND(I364*H364,2)</f>
        <v>0</v>
      </c>
      <c r="BL364" s="18" t="s">
        <v>520</v>
      </c>
      <c r="BM364" s="181" t="s">
        <v>534</v>
      </c>
    </row>
    <row r="365" s="2" customFormat="1" ht="21.75" customHeight="1">
      <c r="A365" s="37"/>
      <c r="B365" s="168"/>
      <c r="C365" s="214" t="s">
        <v>535</v>
      </c>
      <c r="D365" s="214" t="s">
        <v>257</v>
      </c>
      <c r="E365" s="215" t="s">
        <v>240</v>
      </c>
      <c r="F365" s="216" t="s">
        <v>536</v>
      </c>
      <c r="G365" s="217" t="s">
        <v>1</v>
      </c>
      <c r="H365" s="218">
        <v>1</v>
      </c>
      <c r="I365" s="219"/>
      <c r="J365" s="220">
        <f>ROUND(I365*H365,2)</f>
        <v>0</v>
      </c>
      <c r="K365" s="221"/>
      <c r="L365" s="222"/>
      <c r="M365" s="225" t="s">
        <v>1</v>
      </c>
      <c r="N365" s="226" t="s">
        <v>41</v>
      </c>
      <c r="O365" s="227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1" t="s">
        <v>520</v>
      </c>
      <c r="AT365" s="181" t="s">
        <v>257</v>
      </c>
      <c r="AU365" s="181" t="s">
        <v>83</v>
      </c>
      <c r="AY365" s="18" t="s">
        <v>139</v>
      </c>
      <c r="BE365" s="182">
        <f>IF(N365="základní",J365,0)</f>
        <v>0</v>
      </c>
      <c r="BF365" s="182">
        <f>IF(N365="snížená",J365,0)</f>
        <v>0</v>
      </c>
      <c r="BG365" s="182">
        <f>IF(N365="zákl. přenesená",J365,0)</f>
        <v>0</v>
      </c>
      <c r="BH365" s="182">
        <f>IF(N365="sníž. přenesená",J365,0)</f>
        <v>0</v>
      </c>
      <c r="BI365" s="182">
        <f>IF(N365="nulová",J365,0)</f>
        <v>0</v>
      </c>
      <c r="BJ365" s="18" t="s">
        <v>83</v>
      </c>
      <c r="BK365" s="182">
        <f>ROUND(I365*H365,2)</f>
        <v>0</v>
      </c>
      <c r="BL365" s="18" t="s">
        <v>520</v>
      </c>
      <c r="BM365" s="181" t="s">
        <v>537</v>
      </c>
    </row>
    <row r="366" s="2" customFormat="1" ht="6.96" customHeight="1">
      <c r="A366" s="37"/>
      <c r="B366" s="59"/>
      <c r="C366" s="60"/>
      <c r="D366" s="60"/>
      <c r="E366" s="60"/>
      <c r="F366" s="60"/>
      <c r="G366" s="60"/>
      <c r="H366" s="60"/>
      <c r="I366" s="60"/>
      <c r="J366" s="60"/>
      <c r="K366" s="60"/>
      <c r="L366" s="38"/>
      <c r="M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</row>
  </sheetData>
  <autoFilter ref="C122:K36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8" r:id="rId1" display="https://podminky.urs.cz/item/CS_URS_2022_01/113106132"/>
    <hyperlink ref="F132" r:id="rId2" display="https://podminky.urs.cz/item/CS_URS_2022_01/113106192"/>
    <hyperlink ref="F136" r:id="rId3" display="https://podminky.urs.cz/item/CS_URS_2021_02/113107212"/>
    <hyperlink ref="F142" r:id="rId4" display="https://podminky.urs.cz/item/CS_URS_2022_01/113107241"/>
    <hyperlink ref="F147" r:id="rId5" display="https://podminky.urs.cz/item/CS_URS_2022_01/113201112"/>
    <hyperlink ref="F151" r:id="rId6" display="https://podminky.urs.cz/item/CS_URS_2021_02/122251104"/>
    <hyperlink ref="F157" r:id="rId7" display="https://podminky.urs.cz/item/CS_URS_2021_02/122351104"/>
    <hyperlink ref="F203" r:id="rId8" display="https://podminky.urs.cz/item/CS_URS_2022_01/596211210"/>
    <hyperlink ref="F251" r:id="rId9" display="https://podminky.urs.cz/item/CS_URS_2022_01/911111111"/>
    <hyperlink ref="F257" r:id="rId10" display="https://podminky.urs.cz/item/CS_URS_2022_01/914111111"/>
    <hyperlink ref="F274" r:id="rId11" display="https://podminky.urs.cz/item/CS_URS_2022_01/914431112"/>
    <hyperlink ref="F279" r:id="rId12" display="https://podminky.urs.cz/item/CS_URS_2022_01/914511112"/>
    <hyperlink ref="F287" r:id="rId13" display="https://podminky.urs.cz/item/CS_URS_2022_01/915131111"/>
    <hyperlink ref="F297" r:id="rId14" display="https://podminky.urs.cz/item/CS_URS_2022_01/916132112"/>
    <hyperlink ref="F304" r:id="rId15" display="https://podminky.urs.cz/item/CS_URS_2022_01/916781111"/>
    <hyperlink ref="F345" r:id="rId16" display="https://podminky.urs.cz/item/CS_URS_2022_01/997221873"/>
    <hyperlink ref="F352" r:id="rId17" display="https://podminky.urs.cz/item/CS_URS_2022_01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538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12. 4. 2022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4"/>
      <c r="B9" s="145"/>
      <c r="C9" s="146" t="s">
        <v>57</v>
      </c>
      <c r="D9" s="147" t="s">
        <v>58</v>
      </c>
      <c r="E9" s="147" t="s">
        <v>126</v>
      </c>
      <c r="F9" s="148" t="s">
        <v>539</v>
      </c>
      <c r="G9" s="144"/>
      <c r="H9" s="145"/>
    </row>
    <row r="10" s="2" customFormat="1" ht="26.4" customHeight="1">
      <c r="A10" s="37"/>
      <c r="B10" s="38"/>
      <c r="C10" s="230" t="s">
        <v>540</v>
      </c>
      <c r="D10" s="230" t="s">
        <v>81</v>
      </c>
      <c r="E10" s="37"/>
      <c r="F10" s="37"/>
      <c r="G10" s="37"/>
      <c r="H10" s="38"/>
    </row>
    <row r="11" s="2" customFormat="1" ht="16.8" customHeight="1">
      <c r="A11" s="37"/>
      <c r="B11" s="38"/>
      <c r="C11" s="231" t="s">
        <v>541</v>
      </c>
      <c r="D11" s="232" t="s">
        <v>1</v>
      </c>
      <c r="E11" s="233" t="s">
        <v>1</v>
      </c>
      <c r="F11" s="234">
        <v>215.5</v>
      </c>
      <c r="G11" s="37"/>
      <c r="H11" s="38"/>
    </row>
    <row r="12" s="2" customFormat="1" ht="16.8" customHeight="1">
      <c r="A12" s="37"/>
      <c r="B12" s="38"/>
      <c r="C12" s="235" t="s">
        <v>541</v>
      </c>
      <c r="D12" s="235" t="s">
        <v>542</v>
      </c>
      <c r="E12" s="18" t="s">
        <v>1</v>
      </c>
      <c r="F12" s="236">
        <v>215.5</v>
      </c>
      <c r="G12" s="37"/>
      <c r="H12" s="38"/>
    </row>
    <row r="13" s="2" customFormat="1" ht="16.8" customHeight="1">
      <c r="A13" s="37"/>
      <c r="B13" s="38"/>
      <c r="C13" s="231" t="s">
        <v>110</v>
      </c>
      <c r="D13" s="232" t="s">
        <v>1</v>
      </c>
      <c r="E13" s="233" t="s">
        <v>1</v>
      </c>
      <c r="F13" s="234">
        <v>52</v>
      </c>
      <c r="G13" s="37"/>
      <c r="H13" s="38"/>
    </row>
    <row r="14" s="2" customFormat="1" ht="16.8" customHeight="1">
      <c r="A14" s="37"/>
      <c r="B14" s="38"/>
      <c r="C14" s="235" t="s">
        <v>110</v>
      </c>
      <c r="D14" s="235" t="s">
        <v>181</v>
      </c>
      <c r="E14" s="18" t="s">
        <v>1</v>
      </c>
      <c r="F14" s="236">
        <v>52</v>
      </c>
      <c r="G14" s="37"/>
      <c r="H14" s="38"/>
    </row>
    <row r="15" s="2" customFormat="1" ht="16.8" customHeight="1">
      <c r="A15" s="37"/>
      <c r="B15" s="38"/>
      <c r="C15" s="237" t="s">
        <v>543</v>
      </c>
      <c r="D15" s="37"/>
      <c r="E15" s="37"/>
      <c r="F15" s="37"/>
      <c r="G15" s="37"/>
      <c r="H15" s="38"/>
    </row>
    <row r="16" s="2" customFormat="1" ht="16.8" customHeight="1">
      <c r="A16" s="37"/>
      <c r="B16" s="38"/>
      <c r="C16" s="235" t="s">
        <v>175</v>
      </c>
      <c r="D16" s="235" t="s">
        <v>176</v>
      </c>
      <c r="E16" s="18" t="s">
        <v>177</v>
      </c>
      <c r="F16" s="236">
        <v>52</v>
      </c>
      <c r="G16" s="37"/>
      <c r="H16" s="38"/>
    </row>
    <row r="17" s="2" customFormat="1" ht="16.8" customHeight="1">
      <c r="A17" s="37"/>
      <c r="B17" s="38"/>
      <c r="C17" s="235" t="s">
        <v>490</v>
      </c>
      <c r="D17" s="235" t="s">
        <v>491</v>
      </c>
      <c r="E17" s="18" t="s">
        <v>470</v>
      </c>
      <c r="F17" s="236">
        <v>25.164000000000001</v>
      </c>
      <c r="G17" s="37"/>
      <c r="H17" s="38"/>
    </row>
    <row r="18" s="2" customFormat="1">
      <c r="A18" s="37"/>
      <c r="B18" s="38"/>
      <c r="C18" s="235" t="s">
        <v>501</v>
      </c>
      <c r="D18" s="235" t="s">
        <v>502</v>
      </c>
      <c r="E18" s="18" t="s">
        <v>470</v>
      </c>
      <c r="F18" s="236">
        <v>60.365000000000002</v>
      </c>
      <c r="G18" s="37"/>
      <c r="H18" s="38"/>
    </row>
    <row r="19" s="2" customFormat="1" ht="16.8" customHeight="1">
      <c r="A19" s="37"/>
      <c r="B19" s="38"/>
      <c r="C19" s="231" t="s">
        <v>108</v>
      </c>
      <c r="D19" s="232" t="s">
        <v>1</v>
      </c>
      <c r="E19" s="233" t="s">
        <v>1</v>
      </c>
      <c r="F19" s="234">
        <v>75</v>
      </c>
      <c r="G19" s="37"/>
      <c r="H19" s="38"/>
    </row>
    <row r="20" s="2" customFormat="1" ht="16.8" customHeight="1">
      <c r="A20" s="37"/>
      <c r="B20" s="38"/>
      <c r="C20" s="235" t="s">
        <v>1</v>
      </c>
      <c r="D20" s="235" t="s">
        <v>173</v>
      </c>
      <c r="E20" s="18" t="s">
        <v>1</v>
      </c>
      <c r="F20" s="236">
        <v>75</v>
      </c>
      <c r="G20" s="37"/>
      <c r="H20" s="38"/>
    </row>
    <row r="21" s="2" customFormat="1" ht="16.8" customHeight="1">
      <c r="A21" s="37"/>
      <c r="B21" s="38"/>
      <c r="C21" s="235" t="s">
        <v>108</v>
      </c>
      <c r="D21" s="235" t="s">
        <v>167</v>
      </c>
      <c r="E21" s="18" t="s">
        <v>1</v>
      </c>
      <c r="F21" s="236">
        <v>75</v>
      </c>
      <c r="G21" s="37"/>
      <c r="H21" s="38"/>
    </row>
    <row r="22" s="2" customFormat="1" ht="16.8" customHeight="1">
      <c r="A22" s="37"/>
      <c r="B22" s="38"/>
      <c r="C22" s="237" t="s">
        <v>543</v>
      </c>
      <c r="D22" s="37"/>
      <c r="E22" s="37"/>
      <c r="F22" s="37"/>
      <c r="G22" s="37"/>
      <c r="H22" s="38"/>
    </row>
    <row r="23" s="2" customFormat="1" ht="16.8" customHeight="1">
      <c r="A23" s="37"/>
      <c r="B23" s="38"/>
      <c r="C23" s="235" t="s">
        <v>168</v>
      </c>
      <c r="D23" s="235" t="s">
        <v>169</v>
      </c>
      <c r="E23" s="18" t="s">
        <v>144</v>
      </c>
      <c r="F23" s="236">
        <v>75</v>
      </c>
      <c r="G23" s="37"/>
      <c r="H23" s="38"/>
    </row>
    <row r="24" s="2" customFormat="1" ht="16.8" customHeight="1">
      <c r="A24" s="37"/>
      <c r="B24" s="38"/>
      <c r="C24" s="235" t="s">
        <v>468</v>
      </c>
      <c r="D24" s="235" t="s">
        <v>469</v>
      </c>
      <c r="E24" s="18" t="s">
        <v>470</v>
      </c>
      <c r="F24" s="236">
        <v>11.837999999999999</v>
      </c>
      <c r="G24" s="37"/>
      <c r="H24" s="38"/>
    </row>
    <row r="25" s="2" customFormat="1">
      <c r="A25" s="37"/>
      <c r="B25" s="38"/>
      <c r="C25" s="235" t="s">
        <v>507</v>
      </c>
      <c r="D25" s="235" t="s">
        <v>508</v>
      </c>
      <c r="E25" s="18" t="s">
        <v>470</v>
      </c>
      <c r="F25" s="236">
        <v>7.3499999999999996</v>
      </c>
      <c r="G25" s="37"/>
      <c r="H25" s="38"/>
    </row>
    <row r="26" s="2" customFormat="1" ht="16.8" customHeight="1">
      <c r="A26" s="37"/>
      <c r="B26" s="38"/>
      <c r="C26" s="231" t="s">
        <v>102</v>
      </c>
      <c r="D26" s="232" t="s">
        <v>1</v>
      </c>
      <c r="E26" s="233" t="s">
        <v>1</v>
      </c>
      <c r="F26" s="234">
        <v>56</v>
      </c>
      <c r="G26" s="37"/>
      <c r="H26" s="38"/>
    </row>
    <row r="27" s="2" customFormat="1" ht="16.8" customHeight="1">
      <c r="A27" s="37"/>
      <c r="B27" s="38"/>
      <c r="C27" s="235" t="s">
        <v>102</v>
      </c>
      <c r="D27" s="235" t="s">
        <v>152</v>
      </c>
      <c r="E27" s="18" t="s">
        <v>1</v>
      </c>
      <c r="F27" s="236">
        <v>56</v>
      </c>
      <c r="G27" s="37"/>
      <c r="H27" s="38"/>
    </row>
    <row r="28" s="2" customFormat="1" ht="16.8" customHeight="1">
      <c r="A28" s="37"/>
      <c r="B28" s="38"/>
      <c r="C28" s="237" t="s">
        <v>543</v>
      </c>
      <c r="D28" s="37"/>
      <c r="E28" s="37"/>
      <c r="F28" s="37"/>
      <c r="G28" s="37"/>
      <c r="H28" s="38"/>
    </row>
    <row r="29" s="2" customFormat="1">
      <c r="A29" s="37"/>
      <c r="B29" s="38"/>
      <c r="C29" s="235" t="s">
        <v>142</v>
      </c>
      <c r="D29" s="235" t="s">
        <v>143</v>
      </c>
      <c r="E29" s="18" t="s">
        <v>144</v>
      </c>
      <c r="F29" s="236">
        <v>56</v>
      </c>
      <c r="G29" s="37"/>
      <c r="H29" s="38"/>
    </row>
    <row r="30" s="2" customFormat="1" ht="16.8" customHeight="1">
      <c r="A30" s="37"/>
      <c r="B30" s="38"/>
      <c r="C30" s="235" t="s">
        <v>490</v>
      </c>
      <c r="D30" s="235" t="s">
        <v>491</v>
      </c>
      <c r="E30" s="18" t="s">
        <v>470</v>
      </c>
      <c r="F30" s="236">
        <v>25.164000000000001</v>
      </c>
      <c r="G30" s="37"/>
      <c r="H30" s="38"/>
    </row>
    <row r="31" s="2" customFormat="1">
      <c r="A31" s="37"/>
      <c r="B31" s="38"/>
      <c r="C31" s="235" t="s">
        <v>501</v>
      </c>
      <c r="D31" s="235" t="s">
        <v>502</v>
      </c>
      <c r="E31" s="18" t="s">
        <v>470</v>
      </c>
      <c r="F31" s="236">
        <v>60.365000000000002</v>
      </c>
      <c r="G31" s="37"/>
      <c r="H31" s="38"/>
    </row>
    <row r="32" s="2" customFormat="1" ht="16.8" customHeight="1">
      <c r="A32" s="37"/>
      <c r="B32" s="38"/>
      <c r="C32" s="231" t="s">
        <v>106</v>
      </c>
      <c r="D32" s="232" t="s">
        <v>1</v>
      </c>
      <c r="E32" s="233" t="s">
        <v>1</v>
      </c>
      <c r="F32" s="234">
        <v>18.699999999999999</v>
      </c>
      <c r="G32" s="37"/>
      <c r="H32" s="38"/>
    </row>
    <row r="33" s="2" customFormat="1" ht="16.8" customHeight="1">
      <c r="A33" s="37"/>
      <c r="B33" s="38"/>
      <c r="C33" s="235" t="s">
        <v>1</v>
      </c>
      <c r="D33" s="235" t="s">
        <v>165</v>
      </c>
      <c r="E33" s="18" t="s">
        <v>1</v>
      </c>
      <c r="F33" s="236">
        <v>7.5</v>
      </c>
      <c r="G33" s="37"/>
      <c r="H33" s="38"/>
    </row>
    <row r="34" s="2" customFormat="1" ht="16.8" customHeight="1">
      <c r="A34" s="37"/>
      <c r="B34" s="38"/>
      <c r="C34" s="235" t="s">
        <v>1</v>
      </c>
      <c r="D34" s="235" t="s">
        <v>166</v>
      </c>
      <c r="E34" s="18" t="s">
        <v>1</v>
      </c>
      <c r="F34" s="236">
        <v>11.199999999999999</v>
      </c>
      <c r="G34" s="37"/>
      <c r="H34" s="38"/>
    </row>
    <row r="35" s="2" customFormat="1" ht="16.8" customHeight="1">
      <c r="A35" s="37"/>
      <c r="B35" s="38"/>
      <c r="C35" s="235" t="s">
        <v>106</v>
      </c>
      <c r="D35" s="235" t="s">
        <v>167</v>
      </c>
      <c r="E35" s="18" t="s">
        <v>1</v>
      </c>
      <c r="F35" s="236">
        <v>18.699999999999999</v>
      </c>
      <c r="G35" s="37"/>
      <c r="H35" s="38"/>
    </row>
    <row r="36" s="2" customFormat="1" ht="16.8" customHeight="1">
      <c r="A36" s="37"/>
      <c r="B36" s="38"/>
      <c r="C36" s="237" t="s">
        <v>543</v>
      </c>
      <c r="D36" s="37"/>
      <c r="E36" s="37"/>
      <c r="F36" s="37"/>
      <c r="G36" s="37"/>
      <c r="H36" s="38"/>
    </row>
    <row r="37" s="2" customFormat="1" ht="16.8" customHeight="1">
      <c r="A37" s="37"/>
      <c r="B37" s="38"/>
      <c r="C37" s="235" t="s">
        <v>160</v>
      </c>
      <c r="D37" s="235" t="s">
        <v>161</v>
      </c>
      <c r="E37" s="18" t="s">
        <v>144</v>
      </c>
      <c r="F37" s="236">
        <v>18.699999999999999</v>
      </c>
      <c r="G37" s="37"/>
      <c r="H37" s="38"/>
    </row>
    <row r="38" s="2" customFormat="1" ht="16.8" customHeight="1">
      <c r="A38" s="37"/>
      <c r="B38" s="38"/>
      <c r="C38" s="235" t="s">
        <v>468</v>
      </c>
      <c r="D38" s="235" t="s">
        <v>469</v>
      </c>
      <c r="E38" s="18" t="s">
        <v>470</v>
      </c>
      <c r="F38" s="236">
        <v>11.837999999999999</v>
      </c>
      <c r="G38" s="37"/>
      <c r="H38" s="38"/>
    </row>
    <row r="39" s="2" customFormat="1">
      <c r="A39" s="37"/>
      <c r="B39" s="38"/>
      <c r="C39" s="235" t="s">
        <v>501</v>
      </c>
      <c r="D39" s="235" t="s">
        <v>502</v>
      </c>
      <c r="E39" s="18" t="s">
        <v>470</v>
      </c>
      <c r="F39" s="236">
        <v>60.365000000000002</v>
      </c>
      <c r="G39" s="37"/>
      <c r="H39" s="38"/>
    </row>
    <row r="40" s="2" customFormat="1" ht="16.8" customHeight="1">
      <c r="A40" s="37"/>
      <c r="B40" s="38"/>
      <c r="C40" s="231" t="s">
        <v>104</v>
      </c>
      <c r="D40" s="232" t="s">
        <v>1</v>
      </c>
      <c r="E40" s="233" t="s">
        <v>1</v>
      </c>
      <c r="F40" s="234">
        <v>14.75</v>
      </c>
      <c r="G40" s="37"/>
      <c r="H40" s="38"/>
    </row>
    <row r="41" s="2" customFormat="1" ht="16.8" customHeight="1">
      <c r="A41" s="37"/>
      <c r="B41" s="38"/>
      <c r="C41" s="235" t="s">
        <v>104</v>
      </c>
      <c r="D41" s="235" t="s">
        <v>158</v>
      </c>
      <c r="E41" s="18" t="s">
        <v>1</v>
      </c>
      <c r="F41" s="236">
        <v>14.75</v>
      </c>
      <c r="G41" s="37"/>
      <c r="H41" s="38"/>
    </row>
    <row r="42" s="2" customFormat="1" ht="16.8" customHeight="1">
      <c r="A42" s="37"/>
      <c r="B42" s="38"/>
      <c r="C42" s="237" t="s">
        <v>543</v>
      </c>
      <c r="D42" s="37"/>
      <c r="E42" s="37"/>
      <c r="F42" s="37"/>
      <c r="G42" s="37"/>
      <c r="H42" s="38"/>
    </row>
    <row r="43" s="2" customFormat="1">
      <c r="A43" s="37"/>
      <c r="B43" s="38"/>
      <c r="C43" s="235" t="s">
        <v>153</v>
      </c>
      <c r="D43" s="235" t="s">
        <v>154</v>
      </c>
      <c r="E43" s="18" t="s">
        <v>144</v>
      </c>
      <c r="F43" s="236">
        <v>14.75</v>
      </c>
      <c r="G43" s="37"/>
      <c r="H43" s="38"/>
    </row>
    <row r="44" s="2" customFormat="1" ht="16.8" customHeight="1">
      <c r="A44" s="37"/>
      <c r="B44" s="38"/>
      <c r="C44" s="235" t="s">
        <v>490</v>
      </c>
      <c r="D44" s="235" t="s">
        <v>491</v>
      </c>
      <c r="E44" s="18" t="s">
        <v>470</v>
      </c>
      <c r="F44" s="236">
        <v>25.164000000000001</v>
      </c>
      <c r="G44" s="37"/>
      <c r="H44" s="38"/>
    </row>
    <row r="45" s="2" customFormat="1">
      <c r="A45" s="37"/>
      <c r="B45" s="38"/>
      <c r="C45" s="235" t="s">
        <v>501</v>
      </c>
      <c r="D45" s="235" t="s">
        <v>502</v>
      </c>
      <c r="E45" s="18" t="s">
        <v>470</v>
      </c>
      <c r="F45" s="236">
        <v>60.365000000000002</v>
      </c>
      <c r="G45" s="37"/>
      <c r="H45" s="38"/>
    </row>
    <row r="46" s="2" customFormat="1" ht="16.8" customHeight="1">
      <c r="A46" s="37"/>
      <c r="B46" s="38"/>
      <c r="C46" s="231" t="s">
        <v>92</v>
      </c>
      <c r="D46" s="232" t="s">
        <v>1</v>
      </c>
      <c r="E46" s="233" t="s">
        <v>1</v>
      </c>
      <c r="F46" s="234">
        <v>1.8</v>
      </c>
      <c r="G46" s="37"/>
      <c r="H46" s="38"/>
    </row>
    <row r="47" s="2" customFormat="1" ht="16.8" customHeight="1">
      <c r="A47" s="37"/>
      <c r="B47" s="38"/>
      <c r="C47" s="235" t="s">
        <v>92</v>
      </c>
      <c r="D47" s="235" t="s">
        <v>544</v>
      </c>
      <c r="E47" s="18" t="s">
        <v>1</v>
      </c>
      <c r="F47" s="236">
        <v>1.8</v>
      </c>
      <c r="G47" s="37"/>
      <c r="H47" s="38"/>
    </row>
    <row r="48" s="2" customFormat="1" ht="16.8" customHeight="1">
      <c r="A48" s="37"/>
      <c r="B48" s="38"/>
      <c r="C48" s="237" t="s">
        <v>543</v>
      </c>
      <c r="D48" s="37"/>
      <c r="E48" s="37"/>
      <c r="F48" s="37"/>
      <c r="G48" s="37"/>
      <c r="H48" s="38"/>
    </row>
    <row r="49" s="2" customFormat="1" ht="16.8" customHeight="1">
      <c r="A49" s="37"/>
      <c r="B49" s="38"/>
      <c r="C49" s="235" t="s">
        <v>263</v>
      </c>
      <c r="D49" s="235" t="s">
        <v>264</v>
      </c>
      <c r="E49" s="18" t="s">
        <v>144</v>
      </c>
      <c r="F49" s="236">
        <v>1.83844660194175</v>
      </c>
      <c r="G49" s="37"/>
      <c r="H49" s="38"/>
    </row>
    <row r="50" s="2" customFormat="1" ht="16.8" customHeight="1">
      <c r="A50" s="37"/>
      <c r="B50" s="38"/>
      <c r="C50" s="235" t="s">
        <v>258</v>
      </c>
      <c r="D50" s="235" t="s">
        <v>259</v>
      </c>
      <c r="E50" s="18" t="s">
        <v>144</v>
      </c>
      <c r="F50" s="236">
        <v>99.200000000000003</v>
      </c>
      <c r="G50" s="37"/>
      <c r="H50" s="38"/>
    </row>
    <row r="51" s="2" customFormat="1" ht="16.8" customHeight="1">
      <c r="A51" s="37"/>
      <c r="B51" s="38"/>
      <c r="C51" s="231" t="s">
        <v>545</v>
      </c>
      <c r="D51" s="232" t="s">
        <v>1</v>
      </c>
      <c r="E51" s="233" t="s">
        <v>1</v>
      </c>
      <c r="F51" s="234">
        <v>298</v>
      </c>
      <c r="G51" s="37"/>
      <c r="H51" s="38"/>
    </row>
    <row r="52" s="2" customFormat="1" ht="16.8" customHeight="1">
      <c r="A52" s="37"/>
      <c r="B52" s="38"/>
      <c r="C52" s="235" t="s">
        <v>545</v>
      </c>
      <c r="D52" s="235" t="s">
        <v>546</v>
      </c>
      <c r="E52" s="18" t="s">
        <v>1</v>
      </c>
      <c r="F52" s="236">
        <v>298</v>
      </c>
      <c r="G52" s="37"/>
      <c r="H52" s="38"/>
    </row>
    <row r="53" s="2" customFormat="1" ht="16.8" customHeight="1">
      <c r="A53" s="37"/>
      <c r="B53" s="38"/>
      <c r="C53" s="231" t="s">
        <v>88</v>
      </c>
      <c r="D53" s="232" t="s">
        <v>1</v>
      </c>
      <c r="E53" s="233" t="s">
        <v>1</v>
      </c>
      <c r="F53" s="234">
        <v>17.062999999999999</v>
      </c>
      <c r="G53" s="37"/>
      <c r="H53" s="38"/>
    </row>
    <row r="54" s="2" customFormat="1" ht="16.8" customHeight="1">
      <c r="A54" s="37"/>
      <c r="B54" s="38"/>
      <c r="C54" s="235" t="s">
        <v>88</v>
      </c>
      <c r="D54" s="235" t="s">
        <v>86</v>
      </c>
      <c r="E54" s="18" t="s">
        <v>1</v>
      </c>
      <c r="F54" s="236">
        <v>17.062999999999999</v>
      </c>
      <c r="G54" s="37"/>
      <c r="H54" s="38"/>
    </row>
    <row r="55" s="2" customFormat="1" ht="16.8" customHeight="1">
      <c r="A55" s="37"/>
      <c r="B55" s="38"/>
      <c r="C55" s="237" t="s">
        <v>543</v>
      </c>
      <c r="D55" s="37"/>
      <c r="E55" s="37"/>
      <c r="F55" s="37"/>
      <c r="G55" s="37"/>
      <c r="H55" s="38"/>
    </row>
    <row r="56" s="2" customFormat="1" ht="16.8" customHeight="1">
      <c r="A56" s="37"/>
      <c r="B56" s="38"/>
      <c r="C56" s="235" t="s">
        <v>200</v>
      </c>
      <c r="D56" s="235" t="s">
        <v>201</v>
      </c>
      <c r="E56" s="18" t="s">
        <v>185</v>
      </c>
      <c r="F56" s="236">
        <v>17.062999999999999</v>
      </c>
      <c r="G56" s="37"/>
      <c r="H56" s="38"/>
    </row>
    <row r="57" s="2" customFormat="1">
      <c r="A57" s="37"/>
      <c r="B57" s="38"/>
      <c r="C57" s="235" t="s">
        <v>205</v>
      </c>
      <c r="D57" s="235" t="s">
        <v>206</v>
      </c>
      <c r="E57" s="18" t="s">
        <v>185</v>
      </c>
      <c r="F57" s="236">
        <v>341.25999999999999</v>
      </c>
      <c r="G57" s="37"/>
      <c r="H57" s="38"/>
    </row>
    <row r="58" s="2" customFormat="1" ht="16.8" customHeight="1">
      <c r="A58" s="37"/>
      <c r="B58" s="38"/>
      <c r="C58" s="235" t="s">
        <v>212</v>
      </c>
      <c r="D58" s="235" t="s">
        <v>213</v>
      </c>
      <c r="E58" s="18" t="s">
        <v>185</v>
      </c>
      <c r="F58" s="236">
        <v>17.062999999999999</v>
      </c>
      <c r="G58" s="37"/>
      <c r="H58" s="38"/>
    </row>
    <row r="59" s="2" customFormat="1">
      <c r="A59" s="37"/>
      <c r="B59" s="38"/>
      <c r="C59" s="235" t="s">
        <v>501</v>
      </c>
      <c r="D59" s="235" t="s">
        <v>502</v>
      </c>
      <c r="E59" s="18" t="s">
        <v>470</v>
      </c>
      <c r="F59" s="236">
        <v>60.365000000000002</v>
      </c>
      <c r="G59" s="37"/>
      <c r="H59" s="38"/>
    </row>
    <row r="60" s="2" customFormat="1" ht="16.8" customHeight="1">
      <c r="A60" s="37"/>
      <c r="B60" s="38"/>
      <c r="C60" s="231" t="s">
        <v>547</v>
      </c>
      <c r="D60" s="232" t="s">
        <v>1</v>
      </c>
      <c r="E60" s="233" t="s">
        <v>1</v>
      </c>
      <c r="F60" s="234">
        <v>3</v>
      </c>
      <c r="G60" s="37"/>
      <c r="H60" s="38"/>
    </row>
    <row r="61" s="2" customFormat="1" ht="16.8" customHeight="1">
      <c r="A61" s="37"/>
      <c r="B61" s="38"/>
      <c r="C61" s="235" t="s">
        <v>547</v>
      </c>
      <c r="D61" s="235" t="s">
        <v>548</v>
      </c>
      <c r="E61" s="18" t="s">
        <v>1</v>
      </c>
      <c r="F61" s="236">
        <v>3</v>
      </c>
      <c r="G61" s="37"/>
      <c r="H61" s="38"/>
    </row>
    <row r="62" s="2" customFormat="1" ht="16.8" customHeight="1">
      <c r="A62" s="37"/>
      <c r="B62" s="38"/>
      <c r="C62" s="231" t="s">
        <v>190</v>
      </c>
      <c r="D62" s="232" t="s">
        <v>1</v>
      </c>
      <c r="E62" s="233" t="s">
        <v>1</v>
      </c>
      <c r="F62" s="234">
        <v>10.238</v>
      </c>
      <c r="G62" s="37"/>
      <c r="H62" s="38"/>
    </row>
    <row r="63" s="2" customFormat="1" ht="16.8" customHeight="1">
      <c r="A63" s="37"/>
      <c r="B63" s="38"/>
      <c r="C63" s="235" t="s">
        <v>190</v>
      </c>
      <c r="D63" s="235" t="s">
        <v>191</v>
      </c>
      <c r="E63" s="18" t="s">
        <v>1</v>
      </c>
      <c r="F63" s="236">
        <v>10.238</v>
      </c>
      <c r="G63" s="37"/>
      <c r="H63" s="38"/>
    </row>
    <row r="64" s="2" customFormat="1" ht="16.8" customHeight="1">
      <c r="A64" s="37"/>
      <c r="B64" s="38"/>
      <c r="C64" s="231" t="s">
        <v>86</v>
      </c>
      <c r="D64" s="232" t="s">
        <v>1</v>
      </c>
      <c r="E64" s="233" t="s">
        <v>1</v>
      </c>
      <c r="F64" s="234">
        <v>17.062999999999999</v>
      </c>
      <c r="G64" s="37"/>
      <c r="H64" s="38"/>
    </row>
    <row r="65" s="2" customFormat="1" ht="16.8" customHeight="1">
      <c r="A65" s="37"/>
      <c r="B65" s="38"/>
      <c r="C65" s="235" t="s">
        <v>1</v>
      </c>
      <c r="D65" s="235" t="s">
        <v>189</v>
      </c>
      <c r="E65" s="18" t="s">
        <v>1</v>
      </c>
      <c r="F65" s="236">
        <v>17.062999999999999</v>
      </c>
      <c r="G65" s="37"/>
      <c r="H65" s="38"/>
    </row>
    <row r="66" s="2" customFormat="1" ht="16.8" customHeight="1">
      <c r="A66" s="37"/>
      <c r="B66" s="38"/>
      <c r="C66" s="235" t="s">
        <v>86</v>
      </c>
      <c r="D66" s="235" t="s">
        <v>167</v>
      </c>
      <c r="E66" s="18" t="s">
        <v>1</v>
      </c>
      <c r="F66" s="236">
        <v>17.062999999999999</v>
      </c>
      <c r="G66" s="37"/>
      <c r="H66" s="38"/>
    </row>
    <row r="67" s="2" customFormat="1" ht="16.8" customHeight="1">
      <c r="A67" s="37"/>
      <c r="B67" s="38"/>
      <c r="C67" s="237" t="s">
        <v>543</v>
      </c>
      <c r="D67" s="37"/>
      <c r="E67" s="37"/>
      <c r="F67" s="37"/>
      <c r="G67" s="37"/>
      <c r="H67" s="38"/>
    </row>
    <row r="68" s="2" customFormat="1">
      <c r="A68" s="37"/>
      <c r="B68" s="38"/>
      <c r="C68" s="235" t="s">
        <v>183</v>
      </c>
      <c r="D68" s="235" t="s">
        <v>184</v>
      </c>
      <c r="E68" s="18" t="s">
        <v>185</v>
      </c>
      <c r="F68" s="236">
        <v>10.238</v>
      </c>
      <c r="G68" s="37"/>
      <c r="H68" s="38"/>
    </row>
    <row r="69" s="2" customFormat="1">
      <c r="A69" s="37"/>
      <c r="B69" s="38"/>
      <c r="C69" s="235" t="s">
        <v>193</v>
      </c>
      <c r="D69" s="235" t="s">
        <v>194</v>
      </c>
      <c r="E69" s="18" t="s">
        <v>185</v>
      </c>
      <c r="F69" s="236">
        <v>6.8250000000000002</v>
      </c>
      <c r="G69" s="37"/>
      <c r="H69" s="38"/>
    </row>
    <row r="70" s="2" customFormat="1" ht="16.8" customHeight="1">
      <c r="A70" s="37"/>
      <c r="B70" s="38"/>
      <c r="C70" s="235" t="s">
        <v>200</v>
      </c>
      <c r="D70" s="235" t="s">
        <v>201</v>
      </c>
      <c r="E70" s="18" t="s">
        <v>185</v>
      </c>
      <c r="F70" s="236">
        <v>17.062999999999999</v>
      </c>
      <c r="G70" s="37"/>
      <c r="H70" s="38"/>
    </row>
    <row r="71" s="2" customFormat="1" ht="16.8" customHeight="1">
      <c r="A71" s="37"/>
      <c r="B71" s="38"/>
      <c r="C71" s="231" t="s">
        <v>549</v>
      </c>
      <c r="D71" s="232" t="s">
        <v>1</v>
      </c>
      <c r="E71" s="233" t="s">
        <v>1</v>
      </c>
      <c r="F71" s="234">
        <v>298</v>
      </c>
      <c r="G71" s="37"/>
      <c r="H71" s="38"/>
    </row>
    <row r="72" s="2" customFormat="1" ht="16.8" customHeight="1">
      <c r="A72" s="37"/>
      <c r="B72" s="38"/>
      <c r="C72" s="235" t="s">
        <v>549</v>
      </c>
      <c r="D72" s="235" t="s">
        <v>545</v>
      </c>
      <c r="E72" s="18" t="s">
        <v>1</v>
      </c>
      <c r="F72" s="236">
        <v>298</v>
      </c>
      <c r="G72" s="37"/>
      <c r="H72" s="38"/>
    </row>
    <row r="73" s="2" customFormat="1" ht="16.8" customHeight="1">
      <c r="A73" s="37"/>
      <c r="B73" s="38"/>
      <c r="C73" s="231" t="s">
        <v>221</v>
      </c>
      <c r="D73" s="232" t="s">
        <v>1</v>
      </c>
      <c r="E73" s="233" t="s">
        <v>1</v>
      </c>
      <c r="F73" s="234">
        <v>136.5</v>
      </c>
      <c r="G73" s="37"/>
      <c r="H73" s="38"/>
    </row>
    <row r="74" s="2" customFormat="1" ht="16.8" customHeight="1">
      <c r="A74" s="37"/>
      <c r="B74" s="38"/>
      <c r="C74" s="235" t="s">
        <v>221</v>
      </c>
      <c r="D74" s="235" t="s">
        <v>222</v>
      </c>
      <c r="E74" s="18" t="s">
        <v>1</v>
      </c>
      <c r="F74" s="236">
        <v>136.5</v>
      </c>
      <c r="G74" s="37"/>
      <c r="H74" s="38"/>
    </row>
    <row r="75" s="2" customFormat="1" ht="16.8" customHeight="1">
      <c r="A75" s="37"/>
      <c r="B75" s="38"/>
      <c r="C75" s="237" t="s">
        <v>543</v>
      </c>
      <c r="D75" s="37"/>
      <c r="E75" s="37"/>
      <c r="F75" s="37"/>
      <c r="G75" s="37"/>
      <c r="H75" s="38"/>
    </row>
    <row r="76" s="2" customFormat="1" ht="16.8" customHeight="1">
      <c r="A76" s="37"/>
      <c r="B76" s="38"/>
      <c r="C76" s="235" t="s">
        <v>217</v>
      </c>
      <c r="D76" s="235" t="s">
        <v>218</v>
      </c>
      <c r="E76" s="18" t="s">
        <v>144</v>
      </c>
      <c r="F76" s="236">
        <v>136.5</v>
      </c>
      <c r="G76" s="37"/>
      <c r="H76" s="38"/>
    </row>
    <row r="77" s="2" customFormat="1">
      <c r="A77" s="37"/>
      <c r="B77" s="38"/>
      <c r="C77" s="235" t="s">
        <v>183</v>
      </c>
      <c r="D77" s="235" t="s">
        <v>184</v>
      </c>
      <c r="E77" s="18" t="s">
        <v>185</v>
      </c>
      <c r="F77" s="236">
        <v>10.238</v>
      </c>
      <c r="G77" s="37"/>
      <c r="H77" s="38"/>
    </row>
    <row r="78" s="2" customFormat="1" ht="16.8" customHeight="1">
      <c r="A78" s="37"/>
      <c r="B78" s="38"/>
      <c r="C78" s="231" t="s">
        <v>94</v>
      </c>
      <c r="D78" s="232" t="s">
        <v>1</v>
      </c>
      <c r="E78" s="233" t="s">
        <v>1</v>
      </c>
      <c r="F78" s="234">
        <v>60</v>
      </c>
      <c r="G78" s="37"/>
      <c r="H78" s="38"/>
    </row>
    <row r="79" s="2" customFormat="1" ht="16.8" customHeight="1">
      <c r="A79" s="37"/>
      <c r="B79" s="38"/>
      <c r="C79" s="235" t="s">
        <v>1</v>
      </c>
      <c r="D79" s="235" t="s">
        <v>450</v>
      </c>
      <c r="E79" s="18" t="s">
        <v>1</v>
      </c>
      <c r="F79" s="236">
        <v>60</v>
      </c>
      <c r="G79" s="37"/>
      <c r="H79" s="38"/>
    </row>
    <row r="80" s="2" customFormat="1" ht="16.8" customHeight="1">
      <c r="A80" s="37"/>
      <c r="B80" s="38"/>
      <c r="C80" s="235" t="s">
        <v>94</v>
      </c>
      <c r="D80" s="235" t="s">
        <v>167</v>
      </c>
      <c r="E80" s="18" t="s">
        <v>1</v>
      </c>
      <c r="F80" s="236">
        <v>60</v>
      </c>
      <c r="G80" s="37"/>
      <c r="H80" s="38"/>
    </row>
    <row r="81" s="2" customFormat="1" ht="16.8" customHeight="1">
      <c r="A81" s="37"/>
      <c r="B81" s="38"/>
      <c r="C81" s="237" t="s">
        <v>543</v>
      </c>
      <c r="D81" s="37"/>
      <c r="E81" s="37"/>
      <c r="F81" s="37"/>
      <c r="G81" s="37"/>
      <c r="H81" s="38"/>
    </row>
    <row r="82" s="2" customFormat="1" ht="16.8" customHeight="1">
      <c r="A82" s="37"/>
      <c r="B82" s="38"/>
      <c r="C82" s="235" t="s">
        <v>446</v>
      </c>
      <c r="D82" s="235" t="s">
        <v>447</v>
      </c>
      <c r="E82" s="18" t="s">
        <v>177</v>
      </c>
      <c r="F82" s="236">
        <v>60</v>
      </c>
      <c r="G82" s="37"/>
      <c r="H82" s="38"/>
    </row>
    <row r="83" s="2" customFormat="1" ht="16.8" customHeight="1">
      <c r="A83" s="37"/>
      <c r="B83" s="38"/>
      <c r="C83" s="235" t="s">
        <v>440</v>
      </c>
      <c r="D83" s="235" t="s">
        <v>441</v>
      </c>
      <c r="E83" s="18" t="s">
        <v>177</v>
      </c>
      <c r="F83" s="236">
        <v>60</v>
      </c>
      <c r="G83" s="37"/>
      <c r="H83" s="38"/>
    </row>
    <row r="84" s="2" customFormat="1" ht="16.8" customHeight="1">
      <c r="A84" s="37"/>
      <c r="B84" s="38"/>
      <c r="C84" s="231" t="s">
        <v>99</v>
      </c>
      <c r="D84" s="232" t="s">
        <v>1</v>
      </c>
      <c r="E84" s="233" t="s">
        <v>1</v>
      </c>
      <c r="F84" s="234">
        <v>25.164000000000001</v>
      </c>
      <c r="G84" s="37"/>
      <c r="H84" s="38"/>
    </row>
    <row r="85" s="2" customFormat="1" ht="16.8" customHeight="1">
      <c r="A85" s="37"/>
      <c r="B85" s="38"/>
      <c r="C85" s="235" t="s">
        <v>99</v>
      </c>
      <c r="D85" s="235" t="s">
        <v>494</v>
      </c>
      <c r="E85" s="18" t="s">
        <v>1</v>
      </c>
      <c r="F85" s="236">
        <v>25.164000000000001</v>
      </c>
      <c r="G85" s="37"/>
      <c r="H85" s="38"/>
    </row>
    <row r="86" s="2" customFormat="1" ht="16.8" customHeight="1">
      <c r="A86" s="37"/>
      <c r="B86" s="38"/>
      <c r="C86" s="237" t="s">
        <v>543</v>
      </c>
      <c r="D86" s="37"/>
      <c r="E86" s="37"/>
      <c r="F86" s="37"/>
      <c r="G86" s="37"/>
      <c r="H86" s="38"/>
    </row>
    <row r="87" s="2" customFormat="1" ht="16.8" customHeight="1">
      <c r="A87" s="37"/>
      <c r="B87" s="38"/>
      <c r="C87" s="235" t="s">
        <v>490</v>
      </c>
      <c r="D87" s="235" t="s">
        <v>491</v>
      </c>
      <c r="E87" s="18" t="s">
        <v>470</v>
      </c>
      <c r="F87" s="236">
        <v>25.164000000000001</v>
      </c>
      <c r="G87" s="37"/>
      <c r="H87" s="38"/>
    </row>
    <row r="88" s="2" customFormat="1" ht="16.8" customHeight="1">
      <c r="A88" s="37"/>
      <c r="B88" s="38"/>
      <c r="C88" s="235" t="s">
        <v>496</v>
      </c>
      <c r="D88" s="235" t="s">
        <v>497</v>
      </c>
      <c r="E88" s="18" t="s">
        <v>470</v>
      </c>
      <c r="F88" s="236">
        <v>503.27999999999997</v>
      </c>
      <c r="G88" s="37"/>
      <c r="H88" s="38"/>
    </row>
    <row r="89" s="2" customFormat="1" ht="16.8" customHeight="1">
      <c r="A89" s="37"/>
      <c r="B89" s="38"/>
      <c r="C89" s="231" t="s">
        <v>96</v>
      </c>
      <c r="D89" s="232" t="s">
        <v>1</v>
      </c>
      <c r="E89" s="233" t="s">
        <v>1</v>
      </c>
      <c r="F89" s="234">
        <v>11.837999999999999</v>
      </c>
      <c r="G89" s="37"/>
      <c r="H89" s="38"/>
    </row>
    <row r="90" s="2" customFormat="1" ht="16.8" customHeight="1">
      <c r="A90" s="37"/>
      <c r="B90" s="38"/>
      <c r="C90" s="235" t="s">
        <v>1</v>
      </c>
      <c r="D90" s="235" t="s">
        <v>473</v>
      </c>
      <c r="E90" s="18" t="s">
        <v>1</v>
      </c>
      <c r="F90" s="236">
        <v>7.3499999999999996</v>
      </c>
      <c r="G90" s="37"/>
      <c r="H90" s="38"/>
    </row>
    <row r="91" s="2" customFormat="1" ht="16.8" customHeight="1">
      <c r="A91" s="37"/>
      <c r="B91" s="38"/>
      <c r="C91" s="235" t="s">
        <v>1</v>
      </c>
      <c r="D91" s="235" t="s">
        <v>474</v>
      </c>
      <c r="E91" s="18" t="s">
        <v>1</v>
      </c>
      <c r="F91" s="236">
        <v>4.4880000000000004</v>
      </c>
      <c r="G91" s="37"/>
      <c r="H91" s="38"/>
    </row>
    <row r="92" s="2" customFormat="1" ht="16.8" customHeight="1">
      <c r="A92" s="37"/>
      <c r="B92" s="38"/>
      <c r="C92" s="235" t="s">
        <v>96</v>
      </c>
      <c r="D92" s="235" t="s">
        <v>167</v>
      </c>
      <c r="E92" s="18" t="s">
        <v>1</v>
      </c>
      <c r="F92" s="236">
        <v>11.837999999999999</v>
      </c>
      <c r="G92" s="37"/>
      <c r="H92" s="38"/>
    </row>
    <row r="93" s="2" customFormat="1" ht="16.8" customHeight="1">
      <c r="A93" s="37"/>
      <c r="B93" s="38"/>
      <c r="C93" s="237" t="s">
        <v>543</v>
      </c>
      <c r="D93" s="37"/>
      <c r="E93" s="37"/>
      <c r="F93" s="37"/>
      <c r="G93" s="37"/>
      <c r="H93" s="38"/>
    </row>
    <row r="94" s="2" customFormat="1" ht="16.8" customHeight="1">
      <c r="A94" s="37"/>
      <c r="B94" s="38"/>
      <c r="C94" s="235" t="s">
        <v>468</v>
      </c>
      <c r="D94" s="235" t="s">
        <v>469</v>
      </c>
      <c r="E94" s="18" t="s">
        <v>470</v>
      </c>
      <c r="F94" s="236">
        <v>11.837999999999999</v>
      </c>
      <c r="G94" s="37"/>
      <c r="H94" s="38"/>
    </row>
    <row r="95" s="2" customFormat="1" ht="16.8" customHeight="1">
      <c r="A95" s="37"/>
      <c r="B95" s="38"/>
      <c r="C95" s="235" t="s">
        <v>476</v>
      </c>
      <c r="D95" s="235" t="s">
        <v>477</v>
      </c>
      <c r="E95" s="18" t="s">
        <v>470</v>
      </c>
      <c r="F95" s="236">
        <v>236.75999999999999</v>
      </c>
      <c r="G95" s="37"/>
      <c r="H95" s="38"/>
    </row>
    <row r="96" s="2" customFormat="1" ht="16.8" customHeight="1">
      <c r="A96" s="37"/>
      <c r="B96" s="38"/>
      <c r="C96" s="231" t="s">
        <v>90</v>
      </c>
      <c r="D96" s="232" t="s">
        <v>1</v>
      </c>
      <c r="E96" s="233" t="s">
        <v>1</v>
      </c>
      <c r="F96" s="234">
        <v>136.5</v>
      </c>
      <c r="G96" s="37"/>
      <c r="H96" s="38"/>
    </row>
    <row r="97" s="2" customFormat="1" ht="16.8" customHeight="1">
      <c r="A97" s="37"/>
      <c r="B97" s="38"/>
      <c r="C97" s="235" t="s">
        <v>1</v>
      </c>
      <c r="D97" s="235" t="s">
        <v>229</v>
      </c>
      <c r="E97" s="18" t="s">
        <v>1</v>
      </c>
      <c r="F97" s="236">
        <v>107</v>
      </c>
      <c r="G97" s="37"/>
      <c r="H97" s="38"/>
    </row>
    <row r="98" s="2" customFormat="1" ht="16.8" customHeight="1">
      <c r="A98" s="37"/>
      <c r="B98" s="38"/>
      <c r="C98" s="235" t="s">
        <v>230</v>
      </c>
      <c r="D98" s="235" t="s">
        <v>231</v>
      </c>
      <c r="E98" s="18" t="s">
        <v>1</v>
      </c>
      <c r="F98" s="236">
        <v>29.5</v>
      </c>
      <c r="G98" s="37"/>
      <c r="H98" s="38"/>
    </row>
    <row r="99" s="2" customFormat="1" ht="16.8" customHeight="1">
      <c r="A99" s="37"/>
      <c r="B99" s="38"/>
      <c r="C99" s="235" t="s">
        <v>90</v>
      </c>
      <c r="D99" s="235" t="s">
        <v>167</v>
      </c>
      <c r="E99" s="18" t="s">
        <v>1</v>
      </c>
      <c r="F99" s="236">
        <v>136.5</v>
      </c>
      <c r="G99" s="37"/>
      <c r="H99" s="38"/>
    </row>
    <row r="100" s="2" customFormat="1" ht="16.8" customHeight="1">
      <c r="A100" s="37"/>
      <c r="B100" s="38"/>
      <c r="C100" s="237" t="s">
        <v>543</v>
      </c>
      <c r="D100" s="37"/>
      <c r="E100" s="37"/>
      <c r="F100" s="37"/>
      <c r="G100" s="37"/>
      <c r="H100" s="38"/>
    </row>
    <row r="101" s="2" customFormat="1" ht="16.8" customHeight="1">
      <c r="A101" s="37"/>
      <c r="B101" s="38"/>
      <c r="C101" s="235" t="s">
        <v>225</v>
      </c>
      <c r="D101" s="235" t="s">
        <v>226</v>
      </c>
      <c r="E101" s="18" t="s">
        <v>144</v>
      </c>
      <c r="F101" s="236">
        <v>136.5</v>
      </c>
      <c r="G101" s="37"/>
      <c r="H101" s="38"/>
    </row>
    <row r="102" s="2" customFormat="1" ht="16.8" customHeight="1">
      <c r="A102" s="37"/>
      <c r="B102" s="38"/>
      <c r="C102" s="235" t="s">
        <v>217</v>
      </c>
      <c r="D102" s="235" t="s">
        <v>218</v>
      </c>
      <c r="E102" s="18" t="s">
        <v>144</v>
      </c>
      <c r="F102" s="236">
        <v>136.5</v>
      </c>
      <c r="G102" s="37"/>
      <c r="H102" s="38"/>
    </row>
    <row r="103" s="2" customFormat="1" ht="16.8" customHeight="1">
      <c r="A103" s="37"/>
      <c r="B103" s="38"/>
      <c r="C103" s="231" t="s">
        <v>230</v>
      </c>
      <c r="D103" s="232" t="s">
        <v>1</v>
      </c>
      <c r="E103" s="233" t="s">
        <v>1</v>
      </c>
      <c r="F103" s="234">
        <v>29.5</v>
      </c>
      <c r="G103" s="37"/>
      <c r="H103" s="38"/>
    </row>
    <row r="104" s="2" customFormat="1" ht="16.8" customHeight="1">
      <c r="A104" s="37"/>
      <c r="B104" s="38"/>
      <c r="C104" s="235" t="s">
        <v>230</v>
      </c>
      <c r="D104" s="235" t="s">
        <v>231</v>
      </c>
      <c r="E104" s="18" t="s">
        <v>1</v>
      </c>
      <c r="F104" s="236">
        <v>29.5</v>
      </c>
      <c r="G104" s="37"/>
      <c r="H104" s="38"/>
    </row>
    <row r="105" s="2" customFormat="1" ht="16.8" customHeight="1">
      <c r="A105" s="37"/>
      <c r="B105" s="38"/>
      <c r="C105" s="237" t="s">
        <v>543</v>
      </c>
      <c r="D105" s="37"/>
      <c r="E105" s="37"/>
      <c r="F105" s="37"/>
      <c r="G105" s="37"/>
      <c r="H105" s="38"/>
    </row>
    <row r="106" s="2" customFormat="1" ht="16.8" customHeight="1">
      <c r="A106" s="37"/>
      <c r="B106" s="38"/>
      <c r="C106" s="235" t="s">
        <v>225</v>
      </c>
      <c r="D106" s="235" t="s">
        <v>226</v>
      </c>
      <c r="E106" s="18" t="s">
        <v>144</v>
      </c>
      <c r="F106" s="236">
        <v>136.5</v>
      </c>
      <c r="G106" s="37"/>
      <c r="H106" s="38"/>
    </row>
    <row r="107" s="2" customFormat="1" ht="16.8" customHeight="1">
      <c r="A107" s="37"/>
      <c r="B107" s="38"/>
      <c r="C107" s="235" t="s">
        <v>233</v>
      </c>
      <c r="D107" s="235" t="s">
        <v>234</v>
      </c>
      <c r="E107" s="18" t="s">
        <v>144</v>
      </c>
      <c r="F107" s="236">
        <v>29.5</v>
      </c>
      <c r="G107" s="37"/>
      <c r="H107" s="38"/>
    </row>
    <row r="108" s="2" customFormat="1" ht="16.8" customHeight="1">
      <c r="A108" s="37"/>
      <c r="B108" s="38"/>
      <c r="C108" s="235" t="s">
        <v>241</v>
      </c>
      <c r="D108" s="235" t="s">
        <v>242</v>
      </c>
      <c r="E108" s="18" t="s">
        <v>144</v>
      </c>
      <c r="F108" s="236">
        <v>29.5</v>
      </c>
      <c r="G108" s="37"/>
      <c r="H108" s="38"/>
    </row>
    <row r="109" s="2" customFormat="1">
      <c r="A109" s="37"/>
      <c r="B109" s="38"/>
      <c r="C109" s="235" t="s">
        <v>245</v>
      </c>
      <c r="D109" s="235" t="s">
        <v>246</v>
      </c>
      <c r="E109" s="18" t="s">
        <v>144</v>
      </c>
      <c r="F109" s="236">
        <v>29.5</v>
      </c>
      <c r="G109" s="37"/>
      <c r="H109" s="38"/>
    </row>
    <row r="110" s="2" customFormat="1" ht="7.44" customHeight="1">
      <c r="A110" s="37"/>
      <c r="B110" s="59"/>
      <c r="C110" s="60"/>
      <c r="D110" s="60"/>
      <c r="E110" s="60"/>
      <c r="F110" s="60"/>
      <c r="G110" s="60"/>
      <c r="H110" s="38"/>
    </row>
    <row r="111" s="2" customFormat="1">
      <c r="A111" s="37"/>
      <c r="B111" s="37"/>
      <c r="C111" s="37"/>
      <c r="D111" s="37"/>
      <c r="E111" s="37"/>
      <c r="F111" s="37"/>
      <c r="G111" s="37"/>
      <c r="H111" s="37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ROZPOCET\Rozpocet</dc:creator>
  <cp:lastModifiedBy>ROZPOCET\Rozpocet</cp:lastModifiedBy>
  <dcterms:created xsi:type="dcterms:W3CDTF">2022-06-16T11:47:17Z</dcterms:created>
  <dcterms:modified xsi:type="dcterms:W3CDTF">2022-06-16T11:47:20Z</dcterms:modified>
</cp:coreProperties>
</file>