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e\Documents\AAA REALIZOVANÉ ZAKÁZKY\FOTBA.HŘÍŠTĚ HYNČICE\ROZPOČTY\"/>
    </mc:Choice>
  </mc:AlternateContent>
  <xr:revisionPtr revIDLastSave="0" documentId="13_ncr:1_{59201A09-7154-4E23-8E3E-70A479741131}" xr6:coauthVersionLast="46" xr6:coauthVersionMax="46" xr10:uidLastSave="{00000000-0000-0000-0000-000000000000}"/>
  <bookViews>
    <workbookView xWindow="5205" yWindow="3135" windowWidth="28080" windowHeight="1617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26 Pol" sheetId="12" r:id="rId4"/>
    <sheet name="02 0026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0026 Pol'!$1:$7</definedName>
    <definedName name="_xlnm.Print_Titles" localSheetId="4">'02 0026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0026 Pol'!$A$1:$X$143</definedName>
    <definedName name="_xlnm.Print_Area" localSheetId="4">'02 0026 Pol'!$A$1:$X$30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G8" i="13" s="1"/>
  <c r="I55" i="1" s="1"/>
  <c r="I9" i="13"/>
  <c r="K9" i="13"/>
  <c r="K8" i="13" s="1"/>
  <c r="O9" i="13"/>
  <c r="O8" i="13" s="1"/>
  <c r="Q9" i="13"/>
  <c r="Q8" i="13" s="1"/>
  <c r="V9" i="13"/>
  <c r="V8" i="13" s="1"/>
  <c r="G11" i="13"/>
  <c r="I11" i="13"/>
  <c r="I8" i="13" s="1"/>
  <c r="K11" i="13"/>
  <c r="M11" i="13"/>
  <c r="O11" i="13"/>
  <c r="Q11" i="13"/>
  <c r="V11" i="13"/>
  <c r="G14" i="13"/>
  <c r="I56" i="1" s="1"/>
  <c r="G15" i="13"/>
  <c r="M15" i="13" s="1"/>
  <c r="M14" i="13" s="1"/>
  <c r="I15" i="13"/>
  <c r="I14" i="13" s="1"/>
  <c r="K15" i="13"/>
  <c r="K14" i="13" s="1"/>
  <c r="O15" i="13"/>
  <c r="O14" i="13" s="1"/>
  <c r="Q15" i="13"/>
  <c r="Q14" i="13" s="1"/>
  <c r="V15" i="13"/>
  <c r="V14" i="13" s="1"/>
  <c r="G18" i="13"/>
  <c r="G17" i="13" s="1"/>
  <c r="I57" i="1" s="1"/>
  <c r="I18" i="13"/>
  <c r="K18" i="13"/>
  <c r="K17" i="13" s="1"/>
  <c r="O18" i="13"/>
  <c r="Q18" i="13"/>
  <c r="V18" i="13"/>
  <c r="G22" i="13"/>
  <c r="M22" i="13" s="1"/>
  <c r="I22" i="13"/>
  <c r="K22" i="13"/>
  <c r="O22" i="13"/>
  <c r="Q22" i="13"/>
  <c r="V22" i="13"/>
  <c r="G26" i="13"/>
  <c r="I26" i="13"/>
  <c r="K26" i="13"/>
  <c r="M26" i="13"/>
  <c r="O26" i="13"/>
  <c r="Q26" i="13"/>
  <c r="V26" i="13"/>
  <c r="AE29" i="13"/>
  <c r="F44" i="1" s="1"/>
  <c r="G9" i="12"/>
  <c r="I9" i="12"/>
  <c r="K9" i="12"/>
  <c r="O9" i="12"/>
  <c r="Q9" i="12"/>
  <c r="V9" i="12"/>
  <c r="G14" i="12"/>
  <c r="I14" i="12"/>
  <c r="K14" i="12"/>
  <c r="O14" i="12"/>
  <c r="Q14" i="12"/>
  <c r="V14" i="12"/>
  <c r="G19" i="12"/>
  <c r="M19" i="12" s="1"/>
  <c r="I19" i="12"/>
  <c r="K19" i="12"/>
  <c r="O19" i="12"/>
  <c r="Q19" i="12"/>
  <c r="V19" i="12"/>
  <c r="G25" i="12"/>
  <c r="I25" i="12"/>
  <c r="K25" i="12"/>
  <c r="M25" i="12"/>
  <c r="O25" i="12"/>
  <c r="Q25" i="12"/>
  <c r="V25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40" i="12"/>
  <c r="M40" i="12" s="1"/>
  <c r="I40" i="12"/>
  <c r="K40" i="12"/>
  <c r="O40" i="12"/>
  <c r="Q40" i="12"/>
  <c r="V40" i="12"/>
  <c r="G47" i="12"/>
  <c r="I47" i="12"/>
  <c r="K47" i="12"/>
  <c r="M47" i="12"/>
  <c r="O47" i="12"/>
  <c r="Q47" i="12"/>
  <c r="V47" i="12"/>
  <c r="G53" i="12"/>
  <c r="M53" i="12" s="1"/>
  <c r="I53" i="12"/>
  <c r="K53" i="12"/>
  <c r="O53" i="12"/>
  <c r="Q53" i="12"/>
  <c r="V53" i="12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3" i="12"/>
  <c r="M83" i="12" s="1"/>
  <c r="I83" i="12"/>
  <c r="K83" i="12"/>
  <c r="O83" i="12"/>
  <c r="Q83" i="12"/>
  <c r="V83" i="12"/>
  <c r="G86" i="12"/>
  <c r="I54" i="1" s="1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I138" i="12"/>
  <c r="K138" i="12"/>
  <c r="M138" i="12"/>
  <c r="O138" i="12"/>
  <c r="Q138" i="12"/>
  <c r="V138" i="12"/>
  <c r="AE142" i="12"/>
  <c r="F41" i="1" s="1"/>
  <c r="I20" i="1"/>
  <c r="I19" i="1"/>
  <c r="I18" i="1"/>
  <c r="I16" i="1"/>
  <c r="H40" i="1"/>
  <c r="G8" i="12" l="1"/>
  <c r="I52" i="1" s="1"/>
  <c r="I39" i="12"/>
  <c r="AF142" i="12"/>
  <c r="Q17" i="13"/>
  <c r="F42" i="1"/>
  <c r="O17" i="13"/>
  <c r="G29" i="13"/>
  <c r="O86" i="12"/>
  <c r="G39" i="12"/>
  <c r="I53" i="1" s="1"/>
  <c r="O8" i="12"/>
  <c r="Q86" i="12"/>
  <c r="O39" i="12"/>
  <c r="I8" i="12"/>
  <c r="K8" i="12"/>
  <c r="K86" i="12"/>
  <c r="K39" i="12"/>
  <c r="V8" i="12"/>
  <c r="I86" i="12"/>
  <c r="Q39" i="12"/>
  <c r="Q8" i="12"/>
  <c r="M18" i="13"/>
  <c r="M9" i="13"/>
  <c r="M8" i="13" s="1"/>
  <c r="F39" i="1"/>
  <c r="F45" i="1" s="1"/>
  <c r="G23" i="1" s="1"/>
  <c r="F43" i="1"/>
  <c r="V86" i="12"/>
  <c r="V39" i="12"/>
  <c r="M9" i="12"/>
  <c r="M8" i="12" s="1"/>
  <c r="V17" i="13"/>
  <c r="I17" i="13"/>
  <c r="A23" i="1"/>
  <c r="M17" i="13"/>
  <c r="AF29" i="13"/>
  <c r="M86" i="12"/>
  <c r="M39" i="12"/>
  <c r="M14" i="12"/>
  <c r="J28" i="1"/>
  <c r="J26" i="1"/>
  <c r="G38" i="1"/>
  <c r="F38" i="1"/>
  <c r="J23" i="1"/>
  <c r="J24" i="1"/>
  <c r="J25" i="1"/>
  <c r="J27" i="1"/>
  <c r="E24" i="1"/>
  <c r="E26" i="1"/>
  <c r="I17" i="1" l="1"/>
  <c r="I21" i="1" s="1"/>
  <c r="G44" i="1"/>
  <c r="H44" i="1" s="1"/>
  <c r="I44" i="1" s="1"/>
  <c r="G43" i="1"/>
  <c r="H43" i="1" s="1"/>
  <c r="I43" i="1" s="1"/>
  <c r="G41" i="1"/>
  <c r="H41" i="1" s="1"/>
  <c r="I41" i="1" s="1"/>
  <c r="G39" i="1"/>
  <c r="G42" i="1"/>
  <c r="H42" i="1" s="1"/>
  <c r="I42" i="1" s="1"/>
  <c r="I58" i="1"/>
  <c r="J52" i="1" s="1"/>
  <c r="G142" i="12"/>
  <c r="J56" i="1"/>
  <c r="J53" i="1"/>
  <c r="J55" i="1"/>
  <c r="A24" i="1"/>
  <c r="G24" i="1"/>
  <c r="J54" i="1" l="1"/>
  <c r="J57" i="1"/>
  <c r="G45" i="1"/>
  <c r="H39" i="1"/>
  <c r="J58" i="1"/>
  <c r="H45" i="1" l="1"/>
  <c r="I39" i="1"/>
  <c r="I45" i="1" s="1"/>
  <c r="G25" i="1"/>
  <c r="G28" i="1"/>
  <c r="J42" i="1" l="1"/>
  <c r="J41" i="1"/>
  <c r="J43" i="1"/>
  <c r="J39" i="1"/>
  <c r="J45" i="1" s="1"/>
  <c r="J44" i="1"/>
  <c r="A25" i="1"/>
  <c r="G26" i="1" l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Odstrčil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Odstrčil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<sst xmlns="http://schemas.openxmlformats.org/spreadsheetml/2006/main" count="750" uniqueCount="251">
  <si>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</si>
  <si>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</si>
  <si>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</si>
  <si>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</si>
  <si>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</si>
  <si>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</si>
  <si>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</si>
  <si>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</si>
  <si>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</si>
  <si>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</si>
  <si>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</si>
  <si>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</si>
  <si>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</si>
  <si>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</si>
  <si>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</si>
  <si>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</si>
  <si>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</si>
  <si>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</si>
  <si>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</si>
  <si>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</si>
  <si>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</si>
  <si>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</si>
  <si>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</si>
  <si>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</si>
  <si>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</si>
  <si>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</si>
  <si>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</si>
  <si>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</si>
  <si>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</si>
  <si>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</si>
  <si>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</si>
  <si>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</si>
  <si>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</si>
  <si>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</si>
  <si>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</si>
  <si>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</si>
  <si>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</si>
  <si>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</si>
  <si>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</si>
  <si>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</si>
  <si>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</si>
  <si>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</si>
  <si>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</si>
  <si>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12/2020</t>
  </si>
  <si>
    <t>Spolkové zázemí na hřišti - Hynčice</t>
  </si>
  <si>
    <t>Stavba</t>
  </si>
  <si>
    <t>Stavební objekt</t>
  </si>
  <si>
    <t>01</t>
  </si>
  <si>
    <t>Hřiště Hynčice</t>
  </si>
  <si>
    <t>0026</t>
  </si>
  <si>
    <t>Zdravotechnické instalace</t>
  </si>
  <si>
    <t>02</t>
  </si>
  <si>
    <t>Vytápění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</si>
  <si>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</si>
  <si>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</si>
  <si>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</si>
  <si>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</si>
  <si>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</si>
  <si>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</si>
  <si>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</si>
  <si>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</si>
  <si>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</si>
  <si>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</si>
  <si>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</si>
  <si>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Kotelny</t>
  </si>
  <si>
    <t>732</t>
  </si>
  <si>
    <t>Strojovny</t>
  </si>
  <si>
    <t>736</t>
  </si>
  <si>
    <t>Podlahové vytápění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</si>
  <si>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</si>
  <si>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</si>
  <si>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</si>
  <si>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</si>
  <si>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</si>
  <si>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</si>
  <si>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</si>
  <si>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</si>
  <si>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</si>
  <si>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</si>
  <si>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</si>
  <si>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</si>
  <si>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</si>
  <si>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</si>
  <si>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</si>
  <si>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</si>
  <si>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</si>
  <si>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</si>
  <si>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</si>
  <si>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</si>
  <si>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</si>
  <si>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</si>
  <si>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</si>
  <si>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</si>
  <si>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</si>
  <si>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</si>
  <si>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</si>
  <si>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</si>
  <si>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</si>
  <si>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</si>
  <si>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721176103R00</t>
  </si>
  <si>
    <t>Potrubí HT připojovací vnější průměr D 50 mm, tloušťka stěny 1,8 mm, DN 50</t>
  </si>
  <si>
    <t>m</t>
  </si>
  <si>
    <t>800-721</t>
  </si>
  <si>
    <t>RTS 21/ I</t>
  </si>
  <si>
    <t>Práce</t>
  </si>
  <si>
    <t>POL1_</t>
  </si>
  <si>
    <t>včetně tvarovek, objímek. Bez zednických výpomocí.</t>
  </si>
  <si>
    <t>SPI</t>
  </si>
  <si>
    <t>Potrubí včetně tvarovek. Bez zednických výpomocí.</t>
  </si>
  <si>
    <t>POP</t>
  </si>
  <si>
    <t>9,65</t>
  </si>
  <si>
    <t>VV</t>
  </si>
  <si>
    <t>SPU</t>
  </si>
  <si>
    <t>721176104R00</t>
  </si>
  <si>
    <t>Potrubí HT připojovací vnější průměr D 75 mm, tloušťka stěny 1,9 mm, DN 70</t>
  </si>
  <si>
    <t>2,3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</si>
  <si>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</si>
  <si>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</si>
  <si>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</si>
  <si>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</si>
  <si>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8,7</t>
  </si>
  <si>
    <t>721176125R00</t>
  </si>
  <si>
    <t>Potrubí HT svodné (ležaté) v zemi vnější průměr D 110 mm, tloušťka stěny 2,7 mm, DN 100</t>
  </si>
  <si>
    <t>39,1</t>
  </si>
  <si>
    <t>721194105R00</t>
  </si>
  <si>
    <t>Zřízení přípojek na potrubí D 50 mm, materiál ve specifikaci</t>
  </si>
  <si>
    <t>kus</t>
  </si>
  <si>
    <t>vyvedení a upevnění odpadních výpustek,</t>
  </si>
  <si>
    <t>721194107R00</t>
  </si>
  <si>
    <t>Zřízení přípojek na potrubí D 75 mm, materiál ve specifikaci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</si>
  <si>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</si>
  <si>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</si>
  <si>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</si>
  <si>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</si>
  <si>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</si>
  <si>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</si>
  <si>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</si>
  <si>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</si>
  <si>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119,6</t>
  </si>
  <si>
    <t>Mezisoučet</t>
  </si>
  <si>
    <t>722172330R00</t>
  </si>
  <si>
    <t>Potrubí z plastických hmot polypropylenové potrubí PP-R, D 16 mm, s 2,7 mm, PN 20, polyfúzně svařované, včetně zednických výpomocí</t>
  </si>
  <si>
    <t>7,5</t>
  </si>
  <si>
    <t>722172333R00</t>
  </si>
  <si>
    <t>Potrubí z plastických hmot polypropylenové potrubí PP-R, D 32 mm, s 5,4 mm, PN 20, polyfúzně svařované, včetně zednických výpomocí</t>
  </si>
  <si>
    <t>722181222RT6</t>
  </si>
  <si>
    <t>Izolace vodovodního potrubí návleková z trubic z pěnového polyetylenu s povrchovou ochrannou hliníkovou fólií zesílenou sklorohoží 5x5 mm, tloušťka stěny 9 mm, d 18 mm</t>
  </si>
  <si>
    <t>V položce je kalkulována dodávka izolační trubice, spon a lepicí pásky.</t>
  </si>
  <si>
    <t>722181224RT7</t>
  </si>
  <si>
    <t>Izolace vodovodního potrubí návleková z trubic z pěnového polyetylenu s povrchovou ochrannou hliníkovou fólií zesílenou sklorohoží 5x5 mm, tloušťka stěny 20 mm, d 22 mm</t>
  </si>
  <si>
    <t>722181224RU1</t>
  </si>
  <si>
    <t>Izolace vodovodního potrubí návleková z trubic z pěnového polyetylenu s povrchovou ochrannou hliníkovou fólií zesílenou sklorohoží 5x5 mm, tloušťka stěny 20 mm, d 32 mm</t>
  </si>
  <si>
    <t>722190402R00</t>
  </si>
  <si>
    <t>Vyvedení a upevnění výpustek DN 20</t>
  </si>
  <si>
    <t>5</t>
  </si>
  <si>
    <t>722202213R00</t>
  </si>
  <si>
    <t>Nástěnka vnitřní závit,  spoj svařováním, D 20 mm x DN 15, včetně dodávky materiálu</t>
  </si>
  <si>
    <t>722239101R00</t>
  </si>
  <si>
    <t>Montáž armatury závitové se dvěma závity G 1/2"</t>
  </si>
  <si>
    <t>722264324R00</t>
  </si>
  <si>
    <t>Vodoměr bytový, závitový, jednovtokový, suchoběžný, DN 20, pro teplotu vody do 30°C, montáž horizontálně i vertikálně, jmenovitý průtok 4,0 m3/hod, PN 16, délka 130 mm</t>
  </si>
  <si>
    <t>722264328R00</t>
  </si>
  <si>
    <t>Vodoměr bytový, závitový, jednovtokový, suchoběžný, DN 20, pro teplotu vody do 90°C, montáž horizontálně i vertikálně, jmenovitý průtok 4,0 m3/hod, PN 16, délka 130 mm</t>
  </si>
  <si>
    <t>722269111R00</t>
  </si>
  <si>
    <t>Montáž vodoměru závitového jdnovtokového suchoběžného , G 1/2"</t>
  </si>
  <si>
    <t>722280106R00</t>
  </si>
  <si>
    <t>Tlakové zkoušky vodovodního potrubí do DN 32</t>
  </si>
  <si>
    <t>Včetně dodávky vody, uzavření a zabezpečení konců potrubí.</t>
  </si>
  <si>
    <t>998722201R00</t>
  </si>
  <si>
    <t>Přesun hmot pro vnitřní vodovod v objektech výšky do 6 m</t>
  </si>
  <si>
    <t>vodorovně do 50 m</t>
  </si>
  <si>
    <t>28696XXR</t>
  </si>
  <si>
    <t>Modul-předstěnový do sádrokartonu, viz. výpis prvků vč. ovl. tlačítka</t>
  </si>
  <si>
    <t>Vlastní</t>
  </si>
  <si>
    <t>Specifikace</t>
  </si>
  <si>
    <t>POL3_</t>
  </si>
  <si>
    <t>42610XXR</t>
  </si>
  <si>
    <t>Cirkulační čerpadlo COSMO CPB PN 10  230 V, 85 mm, (CČ)</t>
  </si>
  <si>
    <t>55149030R</t>
  </si>
  <si>
    <t>koš odpadkový nerez; obsah 3,0 l</t>
  </si>
  <si>
    <t>SPCM</t>
  </si>
  <si>
    <t>55149R</t>
  </si>
  <si>
    <t>Koš odpadkový nerezový obsah 40 l</t>
  </si>
  <si>
    <t>Indiv</t>
  </si>
  <si>
    <t>55230XXR</t>
  </si>
  <si>
    <t>Dřez nerez s odkapávací plochou vč. sifonu, viz. výpis prvků (D)</t>
  </si>
  <si>
    <t>64215XXR</t>
  </si>
  <si>
    <t>Umyvadlo bílé 55x45 cm 1 otv. pro baterii a přepadem, viz. výpis prvků (U) včetně sifonu</t>
  </si>
  <si>
    <t>64216.XXR</t>
  </si>
  <si>
    <t>Umyvadlo bezbarierové 64x55 cm s otv. bat. bílé, vč. ručky lékařské pro stojánkovou bateri (SBR, UI)</t>
  </si>
  <si>
    <t>64217XXR</t>
  </si>
  <si>
    <t>Umyvadlo bílé 60x42 cm s otv. bat. a přepadem, viz. výpis prvků (U) včetně sifonu</t>
  </si>
  <si>
    <t>64238XXR</t>
  </si>
  <si>
    <t>Klozet závěsný bílý hluboké splachování včetně sedátka ke klozetům, viz. výpis prvků</t>
  </si>
  <si>
    <t>64239.XXR</t>
  </si>
  <si>
    <t>Klozet závěsný pro invalidy hluboké splachování bílý, vč. pneumatického ovládání (ZMI)</t>
  </si>
  <si>
    <t>725119306R00</t>
  </si>
  <si>
    <t>Klozetové mísy montáž  závěsné</t>
  </si>
  <si>
    <t>soubor</t>
  </si>
  <si>
    <t>725119402R00</t>
  </si>
  <si>
    <t>Doplňky Montáž doplňků zařízení záchodů předstěnový systém do sádrokartonu</t>
  </si>
  <si>
    <t>725219401R00</t>
  </si>
  <si>
    <t>Umyvadlo montáž na šrouby do zdiva</t>
  </si>
  <si>
    <t>Včetně dodání zápachové uzávěrky.</t>
  </si>
  <si>
    <t>725292001R00</t>
  </si>
  <si>
    <t>Koupelnové doplňky zásobník na toaletní papír uzamykatelný, maximální rozměr náplně 290 x 100 mm, nerezový</t>
  </si>
  <si>
    <t>725292011R00</t>
  </si>
  <si>
    <t>Koupelnové doplňky zásobník na papírové ručníky 340 x 110 x 265 mm, uzamykatelný, maximální rozměr náplně 260 x 100 mm, nerezový</t>
  </si>
  <si>
    <t>725292041R00</t>
  </si>
  <si>
    <t>Koupelnové doplňky dávkovač tekutého mýdla, obsah 0,5 l, nerezový</t>
  </si>
  <si>
    <t>725292061R00</t>
  </si>
  <si>
    <t xml:space="preserve">Koupelnové doplňky WC kartáč s nerezovým držákem na stěnu,  </t>
  </si>
  <si>
    <t>725299101R00</t>
  </si>
  <si>
    <t>Montáž koupelnových doplňků mýdelníků, držáků apod.</t>
  </si>
  <si>
    <t>725319101R00</t>
  </si>
  <si>
    <t>Montáž dřezu jednoduchého</t>
  </si>
  <si>
    <t>725814125R00</t>
  </si>
  <si>
    <t>Ventil  pračkový, mosazný, s prodloužením, DN 20, včetně dodávky materiálu</t>
  </si>
  <si>
    <t>725819201R00</t>
  </si>
  <si>
    <t>Montáž ventilu nástěnného  , G 1/2"</t>
  </si>
  <si>
    <t>72582X1R</t>
  </si>
  <si>
    <t>D+M Baterie dřezová stojánková ruční, bez otvír.odpadu, viz. výpis prvků (DSB)</t>
  </si>
  <si>
    <t>72582XXR</t>
  </si>
  <si>
    <t>D+M Baterie umyvadlová stoján. ruční, bez otvír.odpadu, viz. výpis prvků (SB)</t>
  </si>
  <si>
    <t>725860432R00</t>
  </si>
  <si>
    <t>Zpětný uzávěr pro myčky 1" např. pro myčku nádobí s připojením hadice 3/4" (d 17-23mm), včetně dodávky materiálu</t>
  </si>
  <si>
    <t>725869218R00</t>
  </si>
  <si>
    <t xml:space="preserve">Montáž zápachové uzávěrky pro zařiz. předměty U-sifonu,  </t>
  </si>
  <si>
    <t>998725201R00</t>
  </si>
  <si>
    <t>Přesun hmot pro zařizovací předměty v objektech výšky do 6 m</t>
  </si>
  <si>
    <t>SUM</t>
  </si>
  <si>
    <t>END</t>
  </si>
  <si>
    <t>48466601R</t>
  </si>
  <si>
    <t>nádrž tlaková vertikální s pryžovým vakem, neprůtočná, bez uzavírací a vypouštěcí armatury; pro soustavy TUV; objem 8 l; d nádrže 206 mm; uložení: stojatý; přetlak plynu 4,0 bar; prac. tlak do 10 bar; prac. látka plyn; prac. teplota do 70 °C; připojení G 3/4"; barva modrá</t>
  </si>
  <si>
    <t>48476.XXR</t>
  </si>
  <si>
    <t>Čerpadlo tepelné SET, vzduch/voda 8 kW</t>
  </si>
  <si>
    <t>Dodávka a montáž tepelného čerpadla včetně veškerého příslušenství s uvedením do provozu a odzkoušením vdle návrhu PD a popisu v TZ D1.4. - 4.2. : 1</t>
  </si>
  <si>
    <t>732339101R00</t>
  </si>
  <si>
    <t>Nádoby expanzní tlakové Montáž nádob expanzních tlakových o obsahu 12 l</t>
  </si>
  <si>
    <t>800-731</t>
  </si>
  <si>
    <t>73611XXR</t>
  </si>
  <si>
    <t>D+M Podlahové vytápění, kompletní dodávka včetně veškerého příslušenství</t>
  </si>
  <si>
    <t>m2</t>
  </si>
  <si>
    <t>1NP : 12,08+5,21+10,15+10,24+7,01+67,91+13,95+10,63</t>
  </si>
  <si>
    <t xml:space="preserve">Kompletní dodávka dle zvoleného výrobce včetně veškerých potřebných komponentů pro plně funkční systém dle TZ 4.2. : </t>
  </si>
  <si>
    <t>736322312R00</t>
  </si>
  <si>
    <t>Podlahové vytápění/chlazení - podkladní systém systémový pás, celková tlouštka desky 30 mm, rozteč ukládání potrubí násobky 50 mm,  , včetně dodávky materiálu</t>
  </si>
  <si>
    <t>Včetně fólie a dilatačního pásku, bez úpravy podkladu.</t>
  </si>
  <si>
    <t>Odkaz na mn. položky pořadí 4 : 137,18000*1,15</t>
  </si>
  <si>
    <t>998736202R00</t>
  </si>
  <si>
    <t>Přesun hmot pro podlahové vytápění v objektech výšky do 12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</si>
</sst>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sheetProtection password="BCEE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8" t="s">
        <v>41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6" t="s">
        <v>22</v>
      </c>
      <c r="C2" s="77"/>
      <c r="D2" s="78" t="s">
        <v>43</v>
      </c>
      <c r="E2" s="224" t="s">
        <v>44</v>
      </c>
      <c r="F2" s="225"/>
      <c r="G2" s="225"/>
      <c r="H2" s="225"/>
      <c r="I2" s="225"/>
      <c r="J2" s="226"/>
      <c r="O2" s="1"/>
    </row>
    <row r="3" spans="1:15" ht="27.2" hidden="1" customHeight="1" x14ac:dyDescent="0.2">
      <c r="A3" s="2"/>
      <c r="B3" s="79"/>
      <c r="C3" s="77"/>
      <c r="D3" s="80"/>
      <c r="E3" s="227"/>
      <c r="F3" s="228"/>
      <c r="G3" s="228"/>
      <c r="H3" s="228"/>
      <c r="I3" s="228"/>
      <c r="J3" s="229"/>
    </row>
    <row r="4" spans="1:15" ht="23.25" customHeight="1" x14ac:dyDescent="0.2">
      <c r="A4" s="2"/>
      <c r="B4" s="81"/>
      <c r="C4" s="82"/>
      <c r="D4" s="83"/>
      <c r="E4" s="208"/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42</v>
      </c>
      <c r="D5" s="212"/>
      <c r="E5" s="213"/>
      <c r="F5" s="213"/>
      <c r="G5" s="21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1"/>
      <c r="E11" s="231"/>
      <c r="F11" s="231"/>
      <c r="G11" s="231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0"/>
      <c r="F15" s="230"/>
      <c r="G15" s="232"/>
      <c r="H15" s="232"/>
      <c r="I15" s="232" t="s">
        <v>29</v>
      </c>
      <c r="J15" s="233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SUMIF(F52:F57,A16,I52:I57)+SUMIF(F52:F57,"PSU",I52:I57)</f>
        <v>0</v>
      </c>
      <c r="J16" s="198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SUMIF(F52:F57,A17,I52:I57)</f>
        <v>0</v>
      </c>
      <c r="J17" s="198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SUMIF(F52:F57,A18,I52:I57)</f>
        <v>0</v>
      </c>
      <c r="J18" s="198"/>
    </row>
    <row r="19" spans="1:10" ht="23.25" customHeight="1" x14ac:dyDescent="0.2">
      <c r="A19" s="138" t="s">
        <v>69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SUMIF(F52:F57,A19,I52:I57)</f>
        <v>0</v>
      </c>
      <c r="J19" s="198"/>
    </row>
    <row r="20" spans="1:10" ht="23.25" customHeight="1" x14ac:dyDescent="0.2">
      <c r="A20" s="138" t="s">
        <v>70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SUMIF(F52:F57,A20,I52:I57)</f>
        <v>0</v>
      </c>
      <c r="J20" s="198"/>
    </row>
    <row r="21" spans="1:10" ht="23.25" customHeight="1" x14ac:dyDescent="0.2">
      <c r="A21" s="2"/>
      <c r="B21" s="48" t="s">
        <v>29</v>
      </c>
      <c r="C21" s="64"/>
      <c r="D21" s="65"/>
      <c r="E21" s="199"/>
      <c r="F21" s="234"/>
      <c r="G21" s="199"/>
      <c r="H21" s="234"/>
      <c r="I21" s="199">
        <f>SUM(I16:J20)</f>
        <v>0</v>
      </c>
      <c r="J21" s="20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1">
        <f>A25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2">
        <f>ZakladDPHSniVypocet+ZakladDPHZaklVypocet</f>
        <v>0</v>
      </c>
      <c r="H28" s="202"/>
      <c r="I28" s="202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1">
        <f>A27</f>
        <v>0</v>
      </c>
      <c r="H29" s="201"/>
      <c r="I29" s="201"/>
      <c r="J29" s="119" t="s">
        <v>54</v>
      </c>
    </row>
    <row r="30" spans="1:10" ht="12.9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9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.2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186"/>
      <c r="D39" s="186"/>
      <c r="E39" s="186"/>
      <c r="F39" s="99">
        <f>'01 0026 Pol'!AE142+'02 0026 Pol'!AE29</f>
        <v>0</v>
      </c>
      <c r="G39" s="100">
        <f>'01 0026 Pol'!AF142+'02 0026 Pol'!AF29</f>
        <v>0</v>
      </c>
      <c r="H39" s="101">
        <f t="shared" ref="H39:H44" si="1"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190" t="s">
        <v>46</v>
      </c>
      <c r="D40" s="190"/>
      <c r="E40" s="190"/>
      <c r="F40" s="104"/>
      <c r="G40" s="105"/>
      <c r="H40" s="105">
        <f t="shared" si="1"/>
        <v>0</v>
      </c>
      <c r="I40" s="105"/>
      <c r="J40" s="106"/>
    </row>
    <row r="41" spans="1:10" ht="25.5" customHeight="1" x14ac:dyDescent="0.2">
      <c r="A41" s="88">
        <v>2</v>
      </c>
      <c r="B41" s="103" t="s">
        <v>47</v>
      </c>
      <c r="C41" s="190" t="s">
        <v>48</v>
      </c>
      <c r="D41" s="190"/>
      <c r="E41" s="190"/>
      <c r="F41" s="104">
        <f>'01 0026 Pol'!AE142</f>
        <v>0</v>
      </c>
      <c r="G41" s="105">
        <f>'01 0026 Pol'!AF142</f>
        <v>0</v>
      </c>
      <c r="H41" s="105">
        <f t="shared" si="1"/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49</v>
      </c>
      <c r="C42" s="186" t="s">
        <v>50</v>
      </c>
      <c r="D42" s="186"/>
      <c r="E42" s="186"/>
      <c r="F42" s="108">
        <f>'01 0026 Pol'!AE142</f>
        <v>0</v>
      </c>
      <c r="G42" s="101">
        <f>'01 0026 Pol'!AF142</f>
        <v>0</v>
      </c>
      <c r="H42" s="101">
        <f t="shared" si="1"/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>
        <v>2</v>
      </c>
      <c r="B43" s="103" t="s">
        <v>51</v>
      </c>
      <c r="C43" s="190" t="s">
        <v>48</v>
      </c>
      <c r="D43" s="190"/>
      <c r="E43" s="190"/>
      <c r="F43" s="104">
        <f>'02 0026 Pol'!AE29</f>
        <v>0</v>
      </c>
      <c r="G43" s="105">
        <f>'02 0026 Pol'!AF29</f>
        <v>0</v>
      </c>
      <c r="H43" s="105">
        <f t="shared" si="1"/>
        <v>0</v>
      </c>
      <c r="I43" s="105">
        <f>F43+G43+H43</f>
        <v>0</v>
      </c>
      <c r="J43" s="106" t="str">
        <f>IF(CenaCelkemVypocet=0,"",I43/CenaCelkemVypocet*100)</f>
        <v/>
      </c>
    </row>
    <row r="44" spans="1:10" ht="25.5" customHeight="1" x14ac:dyDescent="0.2">
      <c r="A44" s="88">
        <v>3</v>
      </c>
      <c r="B44" s="107" t="s">
        <v>49</v>
      </c>
      <c r="C44" s="186" t="s">
        <v>52</v>
      </c>
      <c r="D44" s="186"/>
      <c r="E44" s="186"/>
      <c r="F44" s="108">
        <f>'02 0026 Pol'!AE29</f>
        <v>0</v>
      </c>
      <c r="G44" s="101">
        <f>'02 0026 Pol'!AF29</f>
        <v>0</v>
      </c>
      <c r="H44" s="101">
        <f t="shared" si="1"/>
        <v>0</v>
      </c>
      <c r="I44" s="101">
        <f>F44+G44+H44</f>
        <v>0</v>
      </c>
      <c r="J44" s="102" t="str">
        <f>IF(CenaCelkemVypocet=0,"",I44/CenaCelkemVypocet*100)</f>
        <v/>
      </c>
    </row>
    <row r="45" spans="1:10" ht="25.5" customHeight="1" x14ac:dyDescent="0.2">
      <c r="A45" s="88"/>
      <c r="B45" s="187" t="s">
        <v>53</v>
      </c>
      <c r="C45" s="188"/>
      <c r="D45" s="188"/>
      <c r="E45" s="189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 x14ac:dyDescent="0.25">
      <c r="B49" s="120" t="s">
        <v>55</v>
      </c>
    </row>
    <row r="51" spans="1:10" ht="25.5" customHeight="1" x14ac:dyDescent="0.2">
      <c r="A51" s="122"/>
      <c r="B51" s="125" t="s">
        <v>17</v>
      </c>
      <c r="C51" s="125" t="s">
        <v>5</v>
      </c>
      <c r="D51" s="126"/>
      <c r="E51" s="126"/>
      <c r="F51" s="127" t="s">
        <v>56</v>
      </c>
      <c r="G51" s="127"/>
      <c r="H51" s="127"/>
      <c r="I51" s="127" t="s">
        <v>29</v>
      </c>
      <c r="J51" s="127" t="s">
        <v>0</v>
      </c>
    </row>
    <row r="52" spans="1:10" ht="36.75" customHeight="1" x14ac:dyDescent="0.2">
      <c r="A52" s="123"/>
      <c r="B52" s="128" t="s">
        <v>57</v>
      </c>
      <c r="C52" s="184" t="s">
        <v>58</v>
      </c>
      <c r="D52" s="185"/>
      <c r="E52" s="185"/>
      <c r="F52" s="134" t="s">
        <v>25</v>
      </c>
      <c r="G52" s="135"/>
      <c r="H52" s="135"/>
      <c r="I52" s="135">
        <f>'01 0026 Pol'!G8</f>
        <v>0</v>
      </c>
      <c r="J52" s="132" t="str">
        <f>IF(I58=0,"",I52/I58*100)</f>
        <v/>
      </c>
    </row>
    <row r="53" spans="1:10" ht="36.75" customHeight="1" x14ac:dyDescent="0.2">
      <c r="A53" s="123"/>
      <c r="B53" s="128" t="s">
        <v>59</v>
      </c>
      <c r="C53" s="184" t="s">
        <v>60</v>
      </c>
      <c r="D53" s="185"/>
      <c r="E53" s="185"/>
      <c r="F53" s="134" t="s">
        <v>25</v>
      </c>
      <c r="G53" s="135"/>
      <c r="H53" s="135"/>
      <c r="I53" s="135">
        <f>'01 0026 Pol'!G39</f>
        <v>0</v>
      </c>
      <c r="J53" s="132" t="str">
        <f>IF(I58=0,"",I53/I58*100)</f>
        <v/>
      </c>
    </row>
    <row r="54" spans="1:10" ht="36.75" customHeight="1" x14ac:dyDescent="0.2">
      <c r="A54" s="123"/>
      <c r="B54" s="128" t="s">
        <v>61</v>
      </c>
      <c r="C54" s="184" t="s">
        <v>62</v>
      </c>
      <c r="D54" s="185"/>
      <c r="E54" s="185"/>
      <c r="F54" s="134" t="s">
        <v>25</v>
      </c>
      <c r="G54" s="135"/>
      <c r="H54" s="135"/>
      <c r="I54" s="135">
        <f>'01 0026 Pol'!G86</f>
        <v>0</v>
      </c>
      <c r="J54" s="132" t="str">
        <f>IF(I58=0,"",I54/I58*100)</f>
        <v/>
      </c>
    </row>
    <row r="55" spans="1:10" ht="36.75" customHeight="1" x14ac:dyDescent="0.2">
      <c r="A55" s="123"/>
      <c r="B55" s="128" t="s">
        <v>63</v>
      </c>
      <c r="C55" s="184" t="s">
        <v>64</v>
      </c>
      <c r="D55" s="185"/>
      <c r="E55" s="185"/>
      <c r="F55" s="134" t="s">
        <v>25</v>
      </c>
      <c r="G55" s="135"/>
      <c r="H55" s="135"/>
      <c r="I55" s="135">
        <f>'02 0026 Pol'!G8</f>
        <v>0</v>
      </c>
      <c r="J55" s="132" t="str">
        <f>IF(I58=0,"",I55/I58*100)</f>
        <v/>
      </c>
    </row>
    <row r="56" spans="1:10" ht="36.75" customHeight="1" x14ac:dyDescent="0.2">
      <c r="A56" s="123"/>
      <c r="B56" s="128" t="s">
        <v>65</v>
      </c>
      <c r="C56" s="184" t="s">
        <v>66</v>
      </c>
      <c r="D56" s="185"/>
      <c r="E56" s="185"/>
      <c r="F56" s="134" t="s">
        <v>25</v>
      </c>
      <c r="G56" s="135"/>
      <c r="H56" s="135"/>
      <c r="I56" s="135">
        <f>'02 0026 Pol'!G14</f>
        <v>0</v>
      </c>
      <c r="J56" s="132" t="str">
        <f>IF(I58=0,"",I56/I58*100)</f>
        <v/>
      </c>
    </row>
    <row r="57" spans="1:10" ht="36.75" customHeight="1" x14ac:dyDescent="0.2">
      <c r="A57" s="123"/>
      <c r="B57" s="128" t="s">
        <v>67</v>
      </c>
      <c r="C57" s="184" t="s">
        <v>68</v>
      </c>
      <c r="D57" s="185"/>
      <c r="E57" s="185"/>
      <c r="F57" s="134" t="s">
        <v>25</v>
      </c>
      <c r="G57" s="135"/>
      <c r="H57" s="135"/>
      <c r="I57" s="135">
        <f>'02 0026 Pol'!G17</f>
        <v>0</v>
      </c>
      <c r="J57" s="132" t="str">
        <f>IF(I58=0,"",I57/I58*100)</f>
        <v/>
      </c>
    </row>
    <row r="58" spans="1:10" ht="25.5" customHeight="1" x14ac:dyDescent="0.2">
      <c r="A58" s="124"/>
      <c r="B58" s="129" t="s">
        <v>1</v>
      </c>
      <c r="C58" s="130"/>
      <c r="D58" s="131"/>
      <c r="E58" s="131"/>
      <c r="F58" s="136"/>
      <c r="G58" s="137"/>
      <c r="H58" s="137"/>
      <c r="I58" s="137">
        <f>SUM(I52:I57)</f>
        <v>0</v>
      </c>
      <c r="J58" s="133">
        <f>SUM(J52:J57)</f>
        <v>0</v>
      </c>
    </row>
    <row r="59" spans="1:10" x14ac:dyDescent="0.2">
      <c r="F59" s="86"/>
      <c r="G59" s="86"/>
      <c r="H59" s="86"/>
      <c r="I59" s="86"/>
      <c r="J59" s="87"/>
    </row>
    <row r="60" spans="1:10" x14ac:dyDescent="0.2">
      <c r="F60" s="86"/>
      <c r="G60" s="86"/>
      <c r="H60" s="86"/>
      <c r="I60" s="86"/>
      <c r="J60" s="87"/>
    </row>
    <row r="61" spans="1:10" x14ac:dyDescent="0.2">
      <c r="F61" s="86"/>
      <c r="G61" s="86"/>
      <c r="H61" s="86"/>
      <c r="I61" s="86"/>
      <c r="J61" s="87"/>
    </row>
  </sheetData>
  <sheetProtection password="BCEE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55:E55"/>
    <mergeCell ref="C56:E56"/>
    <mergeCell ref="C57:E57"/>
    <mergeCell ref="C44:E44"/>
    <mergeCell ref="B45:E45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7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8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9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sheetProtection password="BCEE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E19" sqref="E19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71</v>
      </c>
      <c r="B1" s="249"/>
      <c r="C1" s="249"/>
      <c r="D1" s="249"/>
      <c r="E1" s="249"/>
      <c r="F1" s="249"/>
      <c r="G1" s="249"/>
      <c r="AG1" t="s">
        <v>72</v>
      </c>
    </row>
    <row r="2" spans="1:60" ht="25.15" customHeight="1" x14ac:dyDescent="0.2">
      <c r="A2" s="139" t="s">
        <v>7</v>
      </c>
      <c r="B2" s="49" t="s">
        <v>43</v>
      </c>
      <c r="C2" s="250" t="s">
        <v>44</v>
      </c>
      <c r="D2" s="251"/>
      <c r="E2" s="251"/>
      <c r="F2" s="251"/>
      <c r="G2" s="252"/>
      <c r="AG2" t="s">
        <v>73</v>
      </c>
    </row>
    <row r="3" spans="1:60" ht="25.15" customHeight="1" x14ac:dyDescent="0.2">
      <c r="A3" s="139" t="s">
        <v>8</v>
      </c>
      <c r="B3" s="49" t="s">
        <v>47</v>
      </c>
      <c r="C3" s="250" t="s">
        <v>48</v>
      </c>
      <c r="D3" s="251"/>
      <c r="E3" s="251"/>
      <c r="F3" s="251"/>
      <c r="G3" s="252"/>
      <c r="AC3" s="121" t="s">
        <v>73</v>
      </c>
      <c r="AG3" t="s">
        <v>74</v>
      </c>
    </row>
    <row r="4" spans="1:60" ht="25.15" customHeight="1" x14ac:dyDescent="0.2">
      <c r="A4" s="140" t="s">
        <v>9</v>
      </c>
      <c r="B4" s="141" t="s">
        <v>49</v>
      </c>
      <c r="C4" s="253" t="s">
        <v>50</v>
      </c>
      <c r="D4" s="254"/>
      <c r="E4" s="254"/>
      <c r="F4" s="254"/>
      <c r="G4" s="255"/>
      <c r="AG4" t="s">
        <v>75</v>
      </c>
    </row>
    <row r="5" spans="1:60" x14ac:dyDescent="0.2">
      <c r="D5" s="10"/>
    </row>
    <row r="6" spans="1:60" ht="38.25" x14ac:dyDescent="0.2">
      <c r="A6" s="143" t="s">
        <v>76</v>
      </c>
      <c r="B6" s="145" t="s">
        <v>77</v>
      </c>
      <c r="C6" s="145" t="s">
        <v>78</v>
      </c>
      <c r="D6" s="144" t="s">
        <v>79</v>
      </c>
      <c r="E6" s="143" t="s">
        <v>80</v>
      </c>
      <c r="F6" s="142" t="s">
        <v>81</v>
      </c>
      <c r="G6" s="143" t="s">
        <v>29</v>
      </c>
      <c r="H6" s="146" t="s">
        <v>30</v>
      </c>
      <c r="I6" s="146" t="s">
        <v>82</v>
      </c>
      <c r="J6" s="146" t="s">
        <v>31</v>
      </c>
      <c r="K6" s="146" t="s">
        <v>83</v>
      </c>
      <c r="L6" s="146" t="s">
        <v>84</v>
      </c>
      <c r="M6" s="146" t="s">
        <v>85</v>
      </c>
      <c r="N6" s="146" t="s">
        <v>86</v>
      </c>
      <c r="O6" s="146" t="s">
        <v>87</v>
      </c>
      <c r="P6" s="146" t="s">
        <v>88</v>
      </c>
      <c r="Q6" s="146" t="s">
        <v>89</v>
      </c>
      <c r="R6" s="146" t="s">
        <v>90</v>
      </c>
      <c r="S6" s="146" t="s">
        <v>91</v>
      </c>
      <c r="T6" s="146" t="s">
        <v>92</v>
      </c>
      <c r="U6" s="146" t="s">
        <v>93</v>
      </c>
      <c r="V6" s="146" t="s">
        <v>94</v>
      </c>
      <c r="W6" s="146" t="s">
        <v>95</v>
      </c>
      <c r="X6" s="146" t="s">
        <v>96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97</v>
      </c>
      <c r="B8" s="163" t="s">
        <v>57</v>
      </c>
      <c r="C8" s="176" t="s">
        <v>58</v>
      </c>
      <c r="D8" s="164"/>
      <c r="E8" s="165"/>
      <c r="F8" s="166"/>
      <c r="G8" s="166">
        <f>SUMIF(AG9:AG38,"&lt;&gt;NOR",G9:G38)</f>
        <v>0</v>
      </c>
      <c r="H8" s="166"/>
      <c r="I8" s="166">
        <f>SUM(I9:I38)</f>
        <v>0</v>
      </c>
      <c r="J8" s="166"/>
      <c r="K8" s="166">
        <f>SUM(K9:K38)</f>
        <v>0</v>
      </c>
      <c r="L8" s="166"/>
      <c r="M8" s="166">
        <f>SUM(M9:M38)</f>
        <v>0</v>
      </c>
      <c r="N8" s="166"/>
      <c r="O8" s="166">
        <f>SUM(O9:O38)</f>
        <v>6.9999999999999993E-2</v>
      </c>
      <c r="P8" s="166"/>
      <c r="Q8" s="166">
        <f>SUM(Q9:Q38)</f>
        <v>0</v>
      </c>
      <c r="R8" s="166"/>
      <c r="S8" s="166"/>
      <c r="T8" s="167"/>
      <c r="U8" s="161"/>
      <c r="V8" s="161">
        <f>SUM(V9:V38)</f>
        <v>44.04</v>
      </c>
      <c r="W8" s="161"/>
      <c r="X8" s="161"/>
      <c r="AG8" t="s">
        <v>98</v>
      </c>
    </row>
    <row r="9" spans="1:60" outlineLevel="1" x14ac:dyDescent="0.2">
      <c r="A9" s="168">
        <v>1</v>
      </c>
      <c r="B9" s="169" t="s">
        <v>99</v>
      </c>
      <c r="C9" s="177" t="s">
        <v>100</v>
      </c>
      <c r="D9" s="170" t="s">
        <v>101</v>
      </c>
      <c r="E9" s="171">
        <v>9.65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4.6999999999999999E-4</v>
      </c>
      <c r="O9" s="173">
        <f>ROUND(E9*N9,2)</f>
        <v>0</v>
      </c>
      <c r="P9" s="173">
        <v>0</v>
      </c>
      <c r="Q9" s="173">
        <f>ROUND(E9*P9,2)</f>
        <v>0</v>
      </c>
      <c r="R9" s="173" t="s">
        <v>102</v>
      </c>
      <c r="S9" s="173" t="s">
        <v>103</v>
      </c>
      <c r="T9" s="174" t="s">
        <v>103</v>
      </c>
      <c r="U9" s="156">
        <v>0.36</v>
      </c>
      <c r="V9" s="156">
        <f>ROUND(E9*U9,2)</f>
        <v>3.47</v>
      </c>
      <c r="W9" s="156"/>
      <c r="X9" s="156" t="s">
        <v>104</v>
      </c>
      <c r="Y9" s="147"/>
      <c r="Z9" s="147"/>
      <c r="AA9" s="147"/>
      <c r="AB9" s="147"/>
      <c r="AC9" s="147"/>
      <c r="AD9" s="147"/>
      <c r="AE9" s="147"/>
      <c r="AF9" s="147"/>
      <c r="AG9" s="147" t="s">
        <v>105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43" t="s">
        <v>106</v>
      </c>
      <c r="D10" s="244"/>
      <c r="E10" s="244"/>
      <c r="F10" s="244"/>
      <c r="G10" s="244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107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247" t="s">
        <v>108</v>
      </c>
      <c r="D11" s="248"/>
      <c r="E11" s="248"/>
      <c r="F11" s="248"/>
      <c r="G11" s="248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109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78" t="s">
        <v>110</v>
      </c>
      <c r="D12" s="157"/>
      <c r="E12" s="158">
        <v>9.65</v>
      </c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111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239"/>
      <c r="D13" s="240"/>
      <c r="E13" s="240"/>
      <c r="F13" s="240"/>
      <c r="G13" s="240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112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8">
        <v>2</v>
      </c>
      <c r="B14" s="169" t="s">
        <v>113</v>
      </c>
      <c r="C14" s="177" t="s">
        <v>114</v>
      </c>
      <c r="D14" s="170" t="s">
        <v>101</v>
      </c>
      <c r="E14" s="171">
        <v>2.2999999999999998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3">
        <v>6.9999999999999999E-4</v>
      </c>
      <c r="O14" s="173">
        <f>ROUND(E14*N14,2)</f>
        <v>0</v>
      </c>
      <c r="P14" s="173">
        <v>0</v>
      </c>
      <c r="Q14" s="173">
        <f>ROUND(E14*P14,2)</f>
        <v>0</v>
      </c>
      <c r="R14" s="173" t="s">
        <v>102</v>
      </c>
      <c r="S14" s="173" t="s">
        <v>103</v>
      </c>
      <c r="T14" s="174" t="s">
        <v>103</v>
      </c>
      <c r="U14" s="156">
        <v>0.45</v>
      </c>
      <c r="V14" s="156">
        <f>ROUND(E14*U14,2)</f>
        <v>1.04</v>
      </c>
      <c r="W14" s="156"/>
      <c r="X14" s="156" t="s">
        <v>104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105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243" t="s">
        <v>106</v>
      </c>
      <c r="D15" s="244"/>
      <c r="E15" s="244"/>
      <c r="F15" s="244"/>
      <c r="G15" s="244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107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247" t="s">
        <v>108</v>
      </c>
      <c r="D16" s="248"/>
      <c r="E16" s="248"/>
      <c r="F16" s="248"/>
      <c r="G16" s="248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109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78" t="s">
        <v>115</v>
      </c>
      <c r="D17" s="157"/>
      <c r="E17" s="158">
        <v>2.2999999999999998</v>
      </c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111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239"/>
      <c r="D18" s="240"/>
      <c r="E18" s="240"/>
      <c r="F18" s="240"/>
      <c r="G18" s="240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112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68">
        <v>3</v>
      </c>
      <c r="B19" s="169" t="s">
        <v>116</v>
      </c>
      <c r="C19" s="177" t="s">
        <v>117</v>
      </c>
      <c r="D19" s="170" t="s">
        <v>101</v>
      </c>
      <c r="E19" s="171">
        <v>8.6999999999999993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1.31E-3</v>
      </c>
      <c r="O19" s="173">
        <f>ROUND(E19*N19,2)</f>
        <v>0.01</v>
      </c>
      <c r="P19" s="173">
        <v>0</v>
      </c>
      <c r="Q19" s="173">
        <f>ROUND(E19*P19,2)</f>
        <v>0</v>
      </c>
      <c r="R19" s="173" t="s">
        <v>102</v>
      </c>
      <c r="S19" s="173" t="s">
        <v>103</v>
      </c>
      <c r="T19" s="174" t="s">
        <v>103</v>
      </c>
      <c r="U19" s="156">
        <v>0.8</v>
      </c>
      <c r="V19" s="156">
        <f>ROUND(E19*U19,2)</f>
        <v>6.96</v>
      </c>
      <c r="W19" s="156"/>
      <c r="X19" s="156" t="s">
        <v>104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105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43" t="s">
        <v>106</v>
      </c>
      <c r="D20" s="244"/>
      <c r="E20" s="244"/>
      <c r="F20" s="244"/>
      <c r="G20" s="244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107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247" t="s">
        <v>118</v>
      </c>
      <c r="D21" s="248"/>
      <c r="E21" s="248"/>
      <c r="F21" s="248"/>
      <c r="G21" s="248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109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247" t="s">
        <v>119</v>
      </c>
      <c r="D22" s="248"/>
      <c r="E22" s="248"/>
      <c r="F22" s="248"/>
      <c r="G22" s="248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109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78" t="s">
        <v>120</v>
      </c>
      <c r="D23" s="157"/>
      <c r="E23" s="158">
        <v>8.6999999999999993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111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239"/>
      <c r="D24" s="240"/>
      <c r="E24" s="240"/>
      <c r="F24" s="240"/>
      <c r="G24" s="240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112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8">
        <v>4</v>
      </c>
      <c r="B25" s="169" t="s">
        <v>121</v>
      </c>
      <c r="C25" s="177" t="s">
        <v>122</v>
      </c>
      <c r="D25" s="170" t="s">
        <v>101</v>
      </c>
      <c r="E25" s="171">
        <v>39.1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1.4400000000000001E-3</v>
      </c>
      <c r="O25" s="173">
        <f>ROUND(E25*N25,2)</f>
        <v>0.06</v>
      </c>
      <c r="P25" s="173">
        <v>0</v>
      </c>
      <c r="Q25" s="173">
        <f>ROUND(E25*P25,2)</f>
        <v>0</v>
      </c>
      <c r="R25" s="173" t="s">
        <v>102</v>
      </c>
      <c r="S25" s="173" t="s">
        <v>103</v>
      </c>
      <c r="T25" s="174" t="s">
        <v>103</v>
      </c>
      <c r="U25" s="156">
        <v>0.8</v>
      </c>
      <c r="V25" s="156">
        <f>ROUND(E25*U25,2)</f>
        <v>31.28</v>
      </c>
      <c r="W25" s="156"/>
      <c r="X25" s="156" t="s">
        <v>104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105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43" t="s">
        <v>106</v>
      </c>
      <c r="D26" s="244"/>
      <c r="E26" s="244"/>
      <c r="F26" s="244"/>
      <c r="G26" s="244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107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47" t="s">
        <v>108</v>
      </c>
      <c r="D27" s="248"/>
      <c r="E27" s="248"/>
      <c r="F27" s="248"/>
      <c r="G27" s="248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47"/>
      <c r="Z27" s="147"/>
      <c r="AA27" s="147"/>
      <c r="AB27" s="147"/>
      <c r="AC27" s="147"/>
      <c r="AD27" s="147"/>
      <c r="AE27" s="147"/>
      <c r="AF27" s="147"/>
      <c r="AG27" s="147" t="s">
        <v>109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78" t="s">
        <v>123</v>
      </c>
      <c r="D28" s="157"/>
      <c r="E28" s="158">
        <v>39.1</v>
      </c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111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39"/>
      <c r="D29" s="240"/>
      <c r="E29" s="240"/>
      <c r="F29" s="240"/>
      <c r="G29" s="240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112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8">
        <v>5</v>
      </c>
      <c r="B30" s="169" t="s">
        <v>124</v>
      </c>
      <c r="C30" s="177" t="s">
        <v>125</v>
      </c>
      <c r="D30" s="170" t="s">
        <v>126</v>
      </c>
      <c r="E30" s="171">
        <v>5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0</v>
      </c>
      <c r="O30" s="173">
        <f>ROUND(E30*N30,2)</f>
        <v>0</v>
      </c>
      <c r="P30" s="173">
        <v>0</v>
      </c>
      <c r="Q30" s="173">
        <f>ROUND(E30*P30,2)</f>
        <v>0</v>
      </c>
      <c r="R30" s="173" t="s">
        <v>102</v>
      </c>
      <c r="S30" s="173" t="s">
        <v>103</v>
      </c>
      <c r="T30" s="174" t="s">
        <v>103</v>
      </c>
      <c r="U30" s="156">
        <v>0.17399999999999999</v>
      </c>
      <c r="V30" s="156">
        <f>ROUND(E30*U30,2)</f>
        <v>0.87</v>
      </c>
      <c r="W30" s="156"/>
      <c r="X30" s="156" t="s">
        <v>104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105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243" t="s">
        <v>127</v>
      </c>
      <c r="D31" s="244"/>
      <c r="E31" s="244"/>
      <c r="F31" s="244"/>
      <c r="G31" s="244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107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239"/>
      <c r="D32" s="240"/>
      <c r="E32" s="240"/>
      <c r="F32" s="240"/>
      <c r="G32" s="240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112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68">
        <v>6</v>
      </c>
      <c r="B33" s="169" t="s">
        <v>128</v>
      </c>
      <c r="C33" s="177" t="s">
        <v>129</v>
      </c>
      <c r="D33" s="170" t="s">
        <v>126</v>
      </c>
      <c r="E33" s="171">
        <v>2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3" t="s">
        <v>102</v>
      </c>
      <c r="S33" s="173" t="s">
        <v>103</v>
      </c>
      <c r="T33" s="174" t="s">
        <v>103</v>
      </c>
      <c r="U33" s="156">
        <v>0.21099999999999999</v>
      </c>
      <c r="V33" s="156">
        <f>ROUND(E33*U33,2)</f>
        <v>0.42</v>
      </c>
      <c r="W33" s="156"/>
      <c r="X33" s="156" t="s">
        <v>104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105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243" t="s">
        <v>127</v>
      </c>
      <c r="D34" s="244"/>
      <c r="E34" s="244"/>
      <c r="F34" s="244"/>
      <c r="G34" s="244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47"/>
      <c r="Z34" s="147"/>
      <c r="AA34" s="147"/>
      <c r="AB34" s="147"/>
      <c r="AC34" s="147"/>
      <c r="AD34" s="147"/>
      <c r="AE34" s="147"/>
      <c r="AF34" s="147"/>
      <c r="AG34" s="147" t="s">
        <v>107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239"/>
      <c r="D35" s="240"/>
      <c r="E35" s="240"/>
      <c r="F35" s="240"/>
      <c r="G35" s="240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112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68">
        <v>7</v>
      </c>
      <c r="B36" s="169" t="s">
        <v>130</v>
      </c>
      <c r="C36" s="177" t="s">
        <v>131</v>
      </c>
      <c r="D36" s="170" t="s">
        <v>0</v>
      </c>
      <c r="E36" s="171">
        <v>364.28800000000001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3" t="s">
        <v>102</v>
      </c>
      <c r="S36" s="173" t="s">
        <v>103</v>
      </c>
      <c r="T36" s="174" t="s">
        <v>103</v>
      </c>
      <c r="U36" s="156">
        <v>0</v>
      </c>
      <c r="V36" s="156">
        <f>ROUND(E36*U36,2)</f>
        <v>0</v>
      </c>
      <c r="W36" s="156"/>
      <c r="X36" s="156" t="s">
        <v>104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105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243" t="s">
        <v>132</v>
      </c>
      <c r="D37" s="244"/>
      <c r="E37" s="244"/>
      <c r="F37" s="244"/>
      <c r="G37" s="244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107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239"/>
      <c r="D38" s="240"/>
      <c r="E38" s="240"/>
      <c r="F38" s="240"/>
      <c r="G38" s="240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112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2" t="s">
        <v>97</v>
      </c>
      <c r="B39" s="163" t="s">
        <v>59</v>
      </c>
      <c r="C39" s="176" t="s">
        <v>60</v>
      </c>
      <c r="D39" s="164"/>
      <c r="E39" s="165"/>
      <c r="F39" s="166"/>
      <c r="G39" s="166">
        <f>SUMIF(AG40:AG85,"&lt;&gt;NOR",G40:G85)</f>
        <v>0</v>
      </c>
      <c r="H39" s="166"/>
      <c r="I39" s="166">
        <f>SUM(I40:I85)</f>
        <v>0</v>
      </c>
      <c r="J39" s="166"/>
      <c r="K39" s="166">
        <f>SUM(K40:K85)</f>
        <v>0</v>
      </c>
      <c r="L39" s="166"/>
      <c r="M39" s="166">
        <f>SUM(M40:M85)</f>
        <v>0</v>
      </c>
      <c r="N39" s="166"/>
      <c r="O39" s="166">
        <f>SUM(O40:O85)</f>
        <v>0.55000000000000004</v>
      </c>
      <c r="P39" s="166"/>
      <c r="Q39" s="166">
        <f>SUM(Q40:Q85)</f>
        <v>0</v>
      </c>
      <c r="R39" s="166"/>
      <c r="S39" s="166"/>
      <c r="T39" s="167"/>
      <c r="U39" s="161"/>
      <c r="V39" s="161">
        <f>SUM(V40:V85)</f>
        <v>100.21000000000001</v>
      </c>
      <c r="W39" s="161"/>
      <c r="X39" s="161"/>
      <c r="AG39" t="s">
        <v>98</v>
      </c>
    </row>
    <row r="40" spans="1:60" ht="22.5" outlineLevel="1" x14ac:dyDescent="0.2">
      <c r="A40" s="168">
        <v>8</v>
      </c>
      <c r="B40" s="169" t="s">
        <v>133</v>
      </c>
      <c r="C40" s="177" t="s">
        <v>134</v>
      </c>
      <c r="D40" s="170" t="s">
        <v>101</v>
      </c>
      <c r="E40" s="171">
        <v>119.6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3.9899999999999996E-3</v>
      </c>
      <c r="O40" s="173">
        <f>ROUND(E40*N40,2)</f>
        <v>0.48</v>
      </c>
      <c r="P40" s="173">
        <v>0</v>
      </c>
      <c r="Q40" s="173">
        <f>ROUND(E40*P40,2)</f>
        <v>0</v>
      </c>
      <c r="R40" s="173" t="s">
        <v>102</v>
      </c>
      <c r="S40" s="173" t="s">
        <v>103</v>
      </c>
      <c r="T40" s="174" t="s">
        <v>103</v>
      </c>
      <c r="U40" s="156">
        <v>0.54290000000000005</v>
      </c>
      <c r="V40" s="156">
        <f>ROUND(E40*U40,2)</f>
        <v>64.930000000000007</v>
      </c>
      <c r="W40" s="156"/>
      <c r="X40" s="156" t="s">
        <v>104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105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243" t="s">
        <v>135</v>
      </c>
      <c r="D41" s="244"/>
      <c r="E41" s="244"/>
      <c r="F41" s="244"/>
      <c r="G41" s="244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107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47" t="s">
        <v>136</v>
      </c>
      <c r="D42" s="248"/>
      <c r="E42" s="248"/>
      <c r="F42" s="248"/>
      <c r="G42" s="248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109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247" t="s">
        <v>137</v>
      </c>
      <c r="D43" s="248"/>
      <c r="E43" s="248"/>
      <c r="F43" s="248"/>
      <c r="G43" s="248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109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78" t="s">
        <v>138</v>
      </c>
      <c r="D44" s="157"/>
      <c r="E44" s="158">
        <v>119.6</v>
      </c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111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79" t="s">
        <v>139</v>
      </c>
      <c r="D45" s="159"/>
      <c r="E45" s="160">
        <v>119.6</v>
      </c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111</v>
      </c>
      <c r="AH45" s="147">
        <v>1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239"/>
      <c r="D46" s="240"/>
      <c r="E46" s="240"/>
      <c r="F46" s="240"/>
      <c r="G46" s="240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112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68">
        <v>9</v>
      </c>
      <c r="B47" s="169" t="s">
        <v>140</v>
      </c>
      <c r="C47" s="177" t="s">
        <v>141</v>
      </c>
      <c r="D47" s="170" t="s">
        <v>101</v>
      </c>
      <c r="E47" s="171">
        <v>7.5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3">
        <v>3.9300000000000003E-3</v>
      </c>
      <c r="O47" s="173">
        <f>ROUND(E47*N47,2)</f>
        <v>0.03</v>
      </c>
      <c r="P47" s="173">
        <v>0</v>
      </c>
      <c r="Q47" s="173">
        <f>ROUND(E47*P47,2)</f>
        <v>0</v>
      </c>
      <c r="R47" s="173" t="s">
        <v>102</v>
      </c>
      <c r="S47" s="173" t="s">
        <v>103</v>
      </c>
      <c r="T47" s="174" t="s">
        <v>103</v>
      </c>
      <c r="U47" s="156">
        <v>0.52200000000000002</v>
      </c>
      <c r="V47" s="156">
        <f>ROUND(E47*U47,2)</f>
        <v>3.92</v>
      </c>
      <c r="W47" s="156"/>
      <c r="X47" s="156" t="s">
        <v>104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105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243" t="s">
        <v>135</v>
      </c>
      <c r="D48" s="244"/>
      <c r="E48" s="244"/>
      <c r="F48" s="244"/>
      <c r="G48" s="244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107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247" t="s">
        <v>136</v>
      </c>
      <c r="D49" s="248"/>
      <c r="E49" s="248"/>
      <c r="F49" s="248"/>
      <c r="G49" s="248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109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247" t="s">
        <v>137</v>
      </c>
      <c r="D50" s="248"/>
      <c r="E50" s="248"/>
      <c r="F50" s="248"/>
      <c r="G50" s="248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109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78" t="s">
        <v>142</v>
      </c>
      <c r="D51" s="157"/>
      <c r="E51" s="158">
        <v>7.5</v>
      </c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111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239"/>
      <c r="D52" s="240"/>
      <c r="E52" s="240"/>
      <c r="F52" s="240"/>
      <c r="G52" s="240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112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68">
        <v>10</v>
      </c>
      <c r="B53" s="169" t="s">
        <v>143</v>
      </c>
      <c r="C53" s="177" t="s">
        <v>144</v>
      </c>
      <c r="D53" s="170" t="s">
        <v>101</v>
      </c>
      <c r="E53" s="171">
        <v>5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5.4099999999999999E-3</v>
      </c>
      <c r="O53" s="173">
        <f>ROUND(E53*N53,2)</f>
        <v>0.03</v>
      </c>
      <c r="P53" s="173">
        <v>0</v>
      </c>
      <c r="Q53" s="173">
        <f>ROUND(E53*P53,2)</f>
        <v>0</v>
      </c>
      <c r="R53" s="173" t="s">
        <v>102</v>
      </c>
      <c r="S53" s="173" t="s">
        <v>103</v>
      </c>
      <c r="T53" s="174" t="s">
        <v>103</v>
      </c>
      <c r="U53" s="156">
        <v>0.68279999999999996</v>
      </c>
      <c r="V53" s="156">
        <f>ROUND(E53*U53,2)</f>
        <v>3.41</v>
      </c>
      <c r="W53" s="156"/>
      <c r="X53" s="156" t="s">
        <v>104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105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243" t="s">
        <v>135</v>
      </c>
      <c r="D54" s="244"/>
      <c r="E54" s="244"/>
      <c r="F54" s="244"/>
      <c r="G54" s="244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47"/>
      <c r="Z54" s="147"/>
      <c r="AA54" s="147"/>
      <c r="AB54" s="147"/>
      <c r="AC54" s="147"/>
      <c r="AD54" s="147"/>
      <c r="AE54" s="147"/>
      <c r="AF54" s="147"/>
      <c r="AG54" s="147" t="s">
        <v>107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247" t="s">
        <v>136</v>
      </c>
      <c r="D55" s="248"/>
      <c r="E55" s="248"/>
      <c r="F55" s="248"/>
      <c r="G55" s="248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109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247" t="s">
        <v>137</v>
      </c>
      <c r="D56" s="248"/>
      <c r="E56" s="248"/>
      <c r="F56" s="248"/>
      <c r="G56" s="248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109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239"/>
      <c r="D57" s="240"/>
      <c r="E57" s="240"/>
      <c r="F57" s="240"/>
      <c r="G57" s="240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112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1" x14ac:dyDescent="0.2">
      <c r="A58" s="168">
        <v>11</v>
      </c>
      <c r="B58" s="169" t="s">
        <v>145</v>
      </c>
      <c r="C58" s="177" t="s">
        <v>146</v>
      </c>
      <c r="D58" s="170" t="s">
        <v>101</v>
      </c>
      <c r="E58" s="171">
        <v>7.5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2.0000000000000002E-5</v>
      </c>
      <c r="O58" s="173">
        <f>ROUND(E58*N58,2)</f>
        <v>0</v>
      </c>
      <c r="P58" s="173">
        <v>0</v>
      </c>
      <c r="Q58" s="173">
        <f>ROUND(E58*P58,2)</f>
        <v>0</v>
      </c>
      <c r="R58" s="173" t="s">
        <v>102</v>
      </c>
      <c r="S58" s="173" t="s">
        <v>103</v>
      </c>
      <c r="T58" s="174" t="s">
        <v>103</v>
      </c>
      <c r="U58" s="156">
        <v>0.14000000000000001</v>
      </c>
      <c r="V58" s="156">
        <f>ROUND(E58*U58,2)</f>
        <v>1.05</v>
      </c>
      <c r="W58" s="156"/>
      <c r="X58" s="156" t="s">
        <v>104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105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245" t="s">
        <v>147</v>
      </c>
      <c r="D59" s="246"/>
      <c r="E59" s="246"/>
      <c r="F59" s="246"/>
      <c r="G59" s="24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109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239"/>
      <c r="D60" s="240"/>
      <c r="E60" s="240"/>
      <c r="F60" s="240"/>
      <c r="G60" s="240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112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68">
        <v>12</v>
      </c>
      <c r="B61" s="169" t="s">
        <v>148</v>
      </c>
      <c r="C61" s="177" t="s">
        <v>149</v>
      </c>
      <c r="D61" s="170" t="s">
        <v>101</v>
      </c>
      <c r="E61" s="171">
        <v>119.6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3">
        <v>3.0000000000000001E-5</v>
      </c>
      <c r="O61" s="173">
        <f>ROUND(E61*N61,2)</f>
        <v>0</v>
      </c>
      <c r="P61" s="173">
        <v>0</v>
      </c>
      <c r="Q61" s="173">
        <f>ROUND(E61*P61,2)</f>
        <v>0</v>
      </c>
      <c r="R61" s="173" t="s">
        <v>102</v>
      </c>
      <c r="S61" s="173" t="s">
        <v>103</v>
      </c>
      <c r="T61" s="174" t="s">
        <v>103</v>
      </c>
      <c r="U61" s="156">
        <v>0.13</v>
      </c>
      <c r="V61" s="156">
        <f>ROUND(E61*U61,2)</f>
        <v>15.55</v>
      </c>
      <c r="W61" s="156"/>
      <c r="X61" s="156" t="s">
        <v>104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105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245" t="s">
        <v>147</v>
      </c>
      <c r="D62" s="246"/>
      <c r="E62" s="246"/>
      <c r="F62" s="246"/>
      <c r="G62" s="24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109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239"/>
      <c r="D63" s="240"/>
      <c r="E63" s="240"/>
      <c r="F63" s="240"/>
      <c r="G63" s="240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47"/>
      <c r="Z63" s="147"/>
      <c r="AA63" s="147"/>
      <c r="AB63" s="147"/>
      <c r="AC63" s="147"/>
      <c r="AD63" s="147"/>
      <c r="AE63" s="147"/>
      <c r="AF63" s="147"/>
      <c r="AG63" s="147" t="s">
        <v>112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68">
        <v>13</v>
      </c>
      <c r="B64" s="169" t="s">
        <v>150</v>
      </c>
      <c r="C64" s="177" t="s">
        <v>151</v>
      </c>
      <c r="D64" s="170" t="s">
        <v>101</v>
      </c>
      <c r="E64" s="171">
        <v>5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73">
        <v>4.0000000000000003E-5</v>
      </c>
      <c r="O64" s="173">
        <f>ROUND(E64*N64,2)</f>
        <v>0</v>
      </c>
      <c r="P64" s="173">
        <v>0</v>
      </c>
      <c r="Q64" s="173">
        <f>ROUND(E64*P64,2)</f>
        <v>0</v>
      </c>
      <c r="R64" s="173" t="s">
        <v>102</v>
      </c>
      <c r="S64" s="173" t="s">
        <v>103</v>
      </c>
      <c r="T64" s="174" t="s">
        <v>103</v>
      </c>
      <c r="U64" s="156">
        <v>0.14000000000000001</v>
      </c>
      <c r="V64" s="156">
        <f>ROUND(E64*U64,2)</f>
        <v>0.7</v>
      </c>
      <c r="W64" s="156"/>
      <c r="X64" s="156" t="s">
        <v>104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105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245" t="s">
        <v>147</v>
      </c>
      <c r="D65" s="246"/>
      <c r="E65" s="246"/>
      <c r="F65" s="246"/>
      <c r="G65" s="24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109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239"/>
      <c r="D66" s="240"/>
      <c r="E66" s="240"/>
      <c r="F66" s="240"/>
      <c r="G66" s="240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112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68">
        <v>14</v>
      </c>
      <c r="B67" s="169" t="s">
        <v>152</v>
      </c>
      <c r="C67" s="177" t="s">
        <v>153</v>
      </c>
      <c r="D67" s="170" t="s">
        <v>126</v>
      </c>
      <c r="E67" s="171">
        <v>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3">
        <v>0</v>
      </c>
      <c r="O67" s="173">
        <f>ROUND(E67*N67,2)</f>
        <v>0</v>
      </c>
      <c r="P67" s="173">
        <v>0</v>
      </c>
      <c r="Q67" s="173">
        <f>ROUND(E67*P67,2)</f>
        <v>0</v>
      </c>
      <c r="R67" s="173" t="s">
        <v>102</v>
      </c>
      <c r="S67" s="173" t="s">
        <v>103</v>
      </c>
      <c r="T67" s="174" t="s">
        <v>103</v>
      </c>
      <c r="U67" s="156">
        <v>0.43</v>
      </c>
      <c r="V67" s="156">
        <f>ROUND(E67*U67,2)</f>
        <v>2.15</v>
      </c>
      <c r="W67" s="156"/>
      <c r="X67" s="156" t="s">
        <v>104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105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78" t="s">
        <v>154</v>
      </c>
      <c r="D68" s="157"/>
      <c r="E68" s="158">
        <v>5</v>
      </c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111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239"/>
      <c r="D69" s="240"/>
      <c r="E69" s="240"/>
      <c r="F69" s="240"/>
      <c r="G69" s="240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47"/>
      <c r="Z69" s="147"/>
      <c r="AA69" s="147"/>
      <c r="AB69" s="147"/>
      <c r="AC69" s="147"/>
      <c r="AD69" s="147"/>
      <c r="AE69" s="147"/>
      <c r="AF69" s="147"/>
      <c r="AG69" s="147" t="s">
        <v>112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8">
        <v>15</v>
      </c>
      <c r="B70" s="169" t="s">
        <v>155</v>
      </c>
      <c r="C70" s="177" t="s">
        <v>156</v>
      </c>
      <c r="D70" s="170" t="s">
        <v>126</v>
      </c>
      <c r="E70" s="171">
        <v>5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1.8000000000000001E-4</v>
      </c>
      <c r="O70" s="173">
        <f>ROUND(E70*N70,2)</f>
        <v>0</v>
      </c>
      <c r="P70" s="173">
        <v>0</v>
      </c>
      <c r="Q70" s="173">
        <f>ROUND(E70*P70,2)</f>
        <v>0</v>
      </c>
      <c r="R70" s="173" t="s">
        <v>102</v>
      </c>
      <c r="S70" s="173" t="s">
        <v>103</v>
      </c>
      <c r="T70" s="174" t="s">
        <v>103</v>
      </c>
      <c r="U70" s="156">
        <v>0.254</v>
      </c>
      <c r="V70" s="156">
        <f>ROUND(E70*U70,2)</f>
        <v>1.27</v>
      </c>
      <c r="W70" s="156"/>
      <c r="X70" s="156" t="s">
        <v>104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105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241"/>
      <c r="D71" s="242"/>
      <c r="E71" s="242"/>
      <c r="F71" s="242"/>
      <c r="G71" s="242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112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68">
        <v>16</v>
      </c>
      <c r="B72" s="169" t="s">
        <v>157</v>
      </c>
      <c r="C72" s="177" t="s">
        <v>158</v>
      </c>
      <c r="D72" s="170" t="s">
        <v>126</v>
      </c>
      <c r="E72" s="171">
        <v>2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0</v>
      </c>
      <c r="O72" s="173">
        <f>ROUND(E72*N72,2)</f>
        <v>0</v>
      </c>
      <c r="P72" s="173">
        <v>0</v>
      </c>
      <c r="Q72" s="173">
        <f>ROUND(E72*P72,2)</f>
        <v>0</v>
      </c>
      <c r="R72" s="173" t="s">
        <v>102</v>
      </c>
      <c r="S72" s="173" t="s">
        <v>103</v>
      </c>
      <c r="T72" s="174" t="s">
        <v>103</v>
      </c>
      <c r="U72" s="156">
        <v>0.16500000000000001</v>
      </c>
      <c r="V72" s="156">
        <f>ROUND(E72*U72,2)</f>
        <v>0.33</v>
      </c>
      <c r="W72" s="156"/>
      <c r="X72" s="156" t="s">
        <v>104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105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241"/>
      <c r="D73" s="242"/>
      <c r="E73" s="242"/>
      <c r="F73" s="242"/>
      <c r="G73" s="242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112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33.75" outlineLevel="1" x14ac:dyDescent="0.2">
      <c r="A74" s="168">
        <v>17</v>
      </c>
      <c r="B74" s="169" t="s">
        <v>159</v>
      </c>
      <c r="C74" s="177" t="s">
        <v>160</v>
      </c>
      <c r="D74" s="170" t="s">
        <v>126</v>
      </c>
      <c r="E74" s="171">
        <v>2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73">
        <v>2.4399999999999999E-3</v>
      </c>
      <c r="O74" s="173">
        <f>ROUND(E74*N74,2)</f>
        <v>0</v>
      </c>
      <c r="P74" s="173">
        <v>0</v>
      </c>
      <c r="Q74" s="173">
        <f>ROUND(E74*P74,2)</f>
        <v>0</v>
      </c>
      <c r="R74" s="173" t="s">
        <v>102</v>
      </c>
      <c r="S74" s="173" t="s">
        <v>103</v>
      </c>
      <c r="T74" s="174" t="s">
        <v>103</v>
      </c>
      <c r="U74" s="156">
        <v>0.39300000000000002</v>
      </c>
      <c r="V74" s="156">
        <f>ROUND(E74*U74,2)</f>
        <v>0.79</v>
      </c>
      <c r="W74" s="156"/>
      <c r="X74" s="156" t="s">
        <v>104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105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241"/>
      <c r="D75" s="242"/>
      <c r="E75" s="242"/>
      <c r="F75" s="242"/>
      <c r="G75" s="242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112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33.75" outlineLevel="1" x14ac:dyDescent="0.2">
      <c r="A76" s="168">
        <v>18</v>
      </c>
      <c r="B76" s="169" t="s">
        <v>161</v>
      </c>
      <c r="C76" s="177" t="s">
        <v>162</v>
      </c>
      <c r="D76" s="170" t="s">
        <v>126</v>
      </c>
      <c r="E76" s="171">
        <v>2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73">
        <v>2.4399999999999999E-3</v>
      </c>
      <c r="O76" s="173">
        <f>ROUND(E76*N76,2)</f>
        <v>0</v>
      </c>
      <c r="P76" s="173">
        <v>0</v>
      </c>
      <c r="Q76" s="173">
        <f>ROUND(E76*P76,2)</f>
        <v>0</v>
      </c>
      <c r="R76" s="173" t="s">
        <v>102</v>
      </c>
      <c r="S76" s="173" t="s">
        <v>103</v>
      </c>
      <c r="T76" s="174" t="s">
        <v>103</v>
      </c>
      <c r="U76" s="156">
        <v>0.39300000000000002</v>
      </c>
      <c r="V76" s="156">
        <f>ROUND(E76*U76,2)</f>
        <v>0.79</v>
      </c>
      <c r="W76" s="156"/>
      <c r="X76" s="156" t="s">
        <v>104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105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241"/>
      <c r="D77" s="242"/>
      <c r="E77" s="242"/>
      <c r="F77" s="242"/>
      <c r="G77" s="242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47"/>
      <c r="Z77" s="147"/>
      <c r="AA77" s="147"/>
      <c r="AB77" s="147"/>
      <c r="AC77" s="147"/>
      <c r="AD77" s="147"/>
      <c r="AE77" s="147"/>
      <c r="AF77" s="147"/>
      <c r="AG77" s="147" t="s">
        <v>112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68">
        <v>19</v>
      </c>
      <c r="B78" s="169" t="s">
        <v>163</v>
      </c>
      <c r="C78" s="177" t="s">
        <v>164</v>
      </c>
      <c r="D78" s="170" t="s">
        <v>126</v>
      </c>
      <c r="E78" s="171">
        <v>4</v>
      </c>
      <c r="F78" s="172"/>
      <c r="G78" s="173">
        <f>ROUND(E78*F78,2)</f>
        <v>0</v>
      </c>
      <c r="H78" s="172"/>
      <c r="I78" s="173">
        <f>ROUND(E78*H78,2)</f>
        <v>0</v>
      </c>
      <c r="J78" s="172"/>
      <c r="K78" s="173">
        <f>ROUND(E78*J78,2)</f>
        <v>0</v>
      </c>
      <c r="L78" s="173">
        <v>21</v>
      </c>
      <c r="M78" s="173">
        <f>G78*(1+L78/100)</f>
        <v>0</v>
      </c>
      <c r="N78" s="173">
        <v>1.64E-3</v>
      </c>
      <c r="O78" s="173">
        <f>ROUND(E78*N78,2)</f>
        <v>0.01</v>
      </c>
      <c r="P78" s="173">
        <v>0</v>
      </c>
      <c r="Q78" s="173">
        <f>ROUND(E78*P78,2)</f>
        <v>0</v>
      </c>
      <c r="R78" s="173" t="s">
        <v>102</v>
      </c>
      <c r="S78" s="173" t="s">
        <v>103</v>
      </c>
      <c r="T78" s="174" t="s">
        <v>103</v>
      </c>
      <c r="U78" s="156">
        <v>0.372</v>
      </c>
      <c r="V78" s="156">
        <f>ROUND(E78*U78,2)</f>
        <v>1.49</v>
      </c>
      <c r="W78" s="156"/>
      <c r="X78" s="156" t="s">
        <v>104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105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241"/>
      <c r="D79" s="242"/>
      <c r="E79" s="242"/>
      <c r="F79" s="242"/>
      <c r="G79" s="242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47"/>
      <c r="Z79" s="147"/>
      <c r="AA79" s="147"/>
      <c r="AB79" s="147"/>
      <c r="AC79" s="147"/>
      <c r="AD79" s="147"/>
      <c r="AE79" s="147"/>
      <c r="AF79" s="147"/>
      <c r="AG79" s="147" t="s">
        <v>112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68">
        <v>20</v>
      </c>
      <c r="B80" s="169" t="s">
        <v>165</v>
      </c>
      <c r="C80" s="177" t="s">
        <v>166</v>
      </c>
      <c r="D80" s="170" t="s">
        <v>101</v>
      </c>
      <c r="E80" s="171">
        <v>132.1</v>
      </c>
      <c r="F80" s="172"/>
      <c r="G80" s="173">
        <f>ROUND(E80*F80,2)</f>
        <v>0</v>
      </c>
      <c r="H80" s="172"/>
      <c r="I80" s="173">
        <f>ROUND(E80*H80,2)</f>
        <v>0</v>
      </c>
      <c r="J80" s="172"/>
      <c r="K80" s="173">
        <f>ROUND(E80*J80,2)</f>
        <v>0</v>
      </c>
      <c r="L80" s="173">
        <v>21</v>
      </c>
      <c r="M80" s="173">
        <f>G80*(1+L80/100)</f>
        <v>0</v>
      </c>
      <c r="N80" s="173">
        <v>0</v>
      </c>
      <c r="O80" s="173">
        <f>ROUND(E80*N80,2)</f>
        <v>0</v>
      </c>
      <c r="P80" s="173">
        <v>0</v>
      </c>
      <c r="Q80" s="173">
        <f>ROUND(E80*P80,2)</f>
        <v>0</v>
      </c>
      <c r="R80" s="173" t="s">
        <v>102</v>
      </c>
      <c r="S80" s="173" t="s">
        <v>103</v>
      </c>
      <c r="T80" s="174" t="s">
        <v>103</v>
      </c>
      <c r="U80" s="156">
        <v>2.9000000000000001E-2</v>
      </c>
      <c r="V80" s="156">
        <f>ROUND(E80*U80,2)</f>
        <v>3.83</v>
      </c>
      <c r="W80" s="156"/>
      <c r="X80" s="156" t="s">
        <v>104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105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245" t="s">
        <v>167</v>
      </c>
      <c r="D81" s="246"/>
      <c r="E81" s="246"/>
      <c r="F81" s="246"/>
      <c r="G81" s="24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47"/>
      <c r="Z81" s="147"/>
      <c r="AA81" s="147"/>
      <c r="AB81" s="147"/>
      <c r="AC81" s="147"/>
      <c r="AD81" s="147"/>
      <c r="AE81" s="147"/>
      <c r="AF81" s="147"/>
      <c r="AG81" s="147" t="s">
        <v>109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239"/>
      <c r="D82" s="240"/>
      <c r="E82" s="240"/>
      <c r="F82" s="240"/>
      <c r="G82" s="240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112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68">
        <v>21</v>
      </c>
      <c r="B83" s="169" t="s">
        <v>168</v>
      </c>
      <c r="C83" s="177" t="s">
        <v>169</v>
      </c>
      <c r="D83" s="170" t="s">
        <v>0</v>
      </c>
      <c r="E83" s="171">
        <v>699.63699999999994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0</v>
      </c>
      <c r="O83" s="173">
        <f>ROUND(E83*N83,2)</f>
        <v>0</v>
      </c>
      <c r="P83" s="173">
        <v>0</v>
      </c>
      <c r="Q83" s="173">
        <f>ROUND(E83*P83,2)</f>
        <v>0</v>
      </c>
      <c r="R83" s="173" t="s">
        <v>102</v>
      </c>
      <c r="S83" s="173" t="s">
        <v>103</v>
      </c>
      <c r="T83" s="174" t="s">
        <v>103</v>
      </c>
      <c r="U83" s="156">
        <v>0</v>
      </c>
      <c r="V83" s="156">
        <f>ROUND(E83*U83,2)</f>
        <v>0</v>
      </c>
      <c r="W83" s="156"/>
      <c r="X83" s="156" t="s">
        <v>104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105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243" t="s">
        <v>170</v>
      </c>
      <c r="D84" s="244"/>
      <c r="E84" s="244"/>
      <c r="F84" s="244"/>
      <c r="G84" s="244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107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239"/>
      <c r="D85" s="240"/>
      <c r="E85" s="240"/>
      <c r="F85" s="240"/>
      <c r="G85" s="240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47"/>
      <c r="Z85" s="147"/>
      <c r="AA85" s="147"/>
      <c r="AB85" s="147"/>
      <c r="AC85" s="147"/>
      <c r="AD85" s="147"/>
      <c r="AE85" s="147"/>
      <c r="AF85" s="147"/>
      <c r="AG85" s="147" t="s">
        <v>112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x14ac:dyDescent="0.2">
      <c r="A86" s="162" t="s">
        <v>97</v>
      </c>
      <c r="B86" s="163" t="s">
        <v>61</v>
      </c>
      <c r="C86" s="176" t="s">
        <v>62</v>
      </c>
      <c r="D86" s="164"/>
      <c r="E86" s="165"/>
      <c r="F86" s="166"/>
      <c r="G86" s="166">
        <f>SUMIF(AG87:AG140,"&lt;&gt;NOR",G87:G140)</f>
        <v>0</v>
      </c>
      <c r="H86" s="166"/>
      <c r="I86" s="166">
        <f>SUM(I87:I140)</f>
        <v>0</v>
      </c>
      <c r="J86" s="166"/>
      <c r="K86" s="166">
        <f>SUM(K87:K140)</f>
        <v>0</v>
      </c>
      <c r="L86" s="166"/>
      <c r="M86" s="166">
        <f>SUM(M87:M140)</f>
        <v>0</v>
      </c>
      <c r="N86" s="166"/>
      <c r="O86" s="166">
        <f>SUM(O87:O140)</f>
        <v>0.27</v>
      </c>
      <c r="P86" s="166"/>
      <c r="Q86" s="166">
        <f>SUM(Q87:Q140)</f>
        <v>0</v>
      </c>
      <c r="R86" s="166"/>
      <c r="S86" s="166"/>
      <c r="T86" s="167"/>
      <c r="U86" s="161"/>
      <c r="V86" s="161">
        <f>SUM(V87:V140)</f>
        <v>30.420000000000009</v>
      </c>
      <c r="W86" s="161"/>
      <c r="X86" s="161"/>
      <c r="AG86" t="s">
        <v>98</v>
      </c>
    </row>
    <row r="87" spans="1:60" outlineLevel="1" x14ac:dyDescent="0.2">
      <c r="A87" s="168">
        <v>22</v>
      </c>
      <c r="B87" s="169" t="s">
        <v>171</v>
      </c>
      <c r="C87" s="177" t="s">
        <v>172</v>
      </c>
      <c r="D87" s="170" t="s">
        <v>126</v>
      </c>
      <c r="E87" s="171">
        <v>4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3">
        <v>1.3350000000000001E-2</v>
      </c>
      <c r="O87" s="173">
        <f>ROUND(E87*N87,2)</f>
        <v>0.05</v>
      </c>
      <c r="P87" s="173">
        <v>0</v>
      </c>
      <c r="Q87" s="173">
        <f>ROUND(E87*P87,2)</f>
        <v>0</v>
      </c>
      <c r="R87" s="173"/>
      <c r="S87" s="173" t="s">
        <v>173</v>
      </c>
      <c r="T87" s="174" t="s">
        <v>103</v>
      </c>
      <c r="U87" s="156">
        <v>0</v>
      </c>
      <c r="V87" s="156">
        <f>ROUND(E87*U87,2)</f>
        <v>0</v>
      </c>
      <c r="W87" s="156"/>
      <c r="X87" s="156" t="s">
        <v>174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175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241"/>
      <c r="D88" s="242"/>
      <c r="E88" s="242"/>
      <c r="F88" s="242"/>
      <c r="G88" s="242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112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68">
        <v>23</v>
      </c>
      <c r="B89" s="169" t="s">
        <v>176</v>
      </c>
      <c r="C89" s="177" t="s">
        <v>177</v>
      </c>
      <c r="D89" s="170" t="s">
        <v>126</v>
      </c>
      <c r="E89" s="171">
        <v>2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73">
        <v>2.8E-3</v>
      </c>
      <c r="O89" s="173">
        <f>ROUND(E89*N89,2)</f>
        <v>0.01</v>
      </c>
      <c r="P89" s="173">
        <v>0</v>
      </c>
      <c r="Q89" s="173">
        <f>ROUND(E89*P89,2)</f>
        <v>0</v>
      </c>
      <c r="R89" s="173"/>
      <c r="S89" s="173" t="s">
        <v>173</v>
      </c>
      <c r="T89" s="174" t="s">
        <v>103</v>
      </c>
      <c r="U89" s="156">
        <v>0</v>
      </c>
      <c r="V89" s="156">
        <f>ROUND(E89*U89,2)</f>
        <v>0</v>
      </c>
      <c r="W89" s="156"/>
      <c r="X89" s="156" t="s">
        <v>174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175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241"/>
      <c r="D90" s="242"/>
      <c r="E90" s="242"/>
      <c r="F90" s="242"/>
      <c r="G90" s="242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47"/>
      <c r="Z90" s="147"/>
      <c r="AA90" s="147"/>
      <c r="AB90" s="147"/>
      <c r="AC90" s="147"/>
      <c r="AD90" s="147"/>
      <c r="AE90" s="147"/>
      <c r="AF90" s="147"/>
      <c r="AG90" s="147" t="s">
        <v>112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68">
        <v>24</v>
      </c>
      <c r="B91" s="169" t="s">
        <v>178</v>
      </c>
      <c r="C91" s="177" t="s">
        <v>179</v>
      </c>
      <c r="D91" s="170" t="s">
        <v>126</v>
      </c>
      <c r="E91" s="171">
        <v>2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73">
        <v>6.9999999999999999E-4</v>
      </c>
      <c r="O91" s="173">
        <f>ROUND(E91*N91,2)</f>
        <v>0</v>
      </c>
      <c r="P91" s="173">
        <v>0</v>
      </c>
      <c r="Q91" s="173">
        <f>ROUND(E91*P91,2)</f>
        <v>0</v>
      </c>
      <c r="R91" s="173" t="s">
        <v>180</v>
      </c>
      <c r="S91" s="173" t="s">
        <v>103</v>
      </c>
      <c r="T91" s="174" t="s">
        <v>103</v>
      </c>
      <c r="U91" s="156">
        <v>0</v>
      </c>
      <c r="V91" s="156">
        <f>ROUND(E91*U91,2)</f>
        <v>0</v>
      </c>
      <c r="W91" s="156"/>
      <c r="X91" s="156" t="s">
        <v>174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175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241"/>
      <c r="D92" s="242"/>
      <c r="E92" s="242"/>
      <c r="F92" s="242"/>
      <c r="G92" s="242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47"/>
      <c r="Z92" s="147"/>
      <c r="AA92" s="147"/>
      <c r="AB92" s="147"/>
      <c r="AC92" s="147"/>
      <c r="AD92" s="147"/>
      <c r="AE92" s="147"/>
      <c r="AF92" s="147"/>
      <c r="AG92" s="147" t="s">
        <v>112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68">
        <v>25</v>
      </c>
      <c r="B93" s="169" t="s">
        <v>181</v>
      </c>
      <c r="C93" s="177" t="s">
        <v>182</v>
      </c>
      <c r="D93" s="170" t="s">
        <v>126</v>
      </c>
      <c r="E93" s="171">
        <v>3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73">
        <v>3.0999999999999999E-3</v>
      </c>
      <c r="O93" s="173">
        <f>ROUND(E93*N93,2)</f>
        <v>0.01</v>
      </c>
      <c r="P93" s="173">
        <v>0</v>
      </c>
      <c r="Q93" s="173">
        <f>ROUND(E93*P93,2)</f>
        <v>0</v>
      </c>
      <c r="R93" s="173"/>
      <c r="S93" s="173" t="s">
        <v>173</v>
      </c>
      <c r="T93" s="174" t="s">
        <v>183</v>
      </c>
      <c r="U93" s="156">
        <v>0</v>
      </c>
      <c r="V93" s="156">
        <f>ROUND(E93*U93,2)</f>
        <v>0</v>
      </c>
      <c r="W93" s="156"/>
      <c r="X93" s="156" t="s">
        <v>174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175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241"/>
      <c r="D94" s="242"/>
      <c r="E94" s="242"/>
      <c r="F94" s="242"/>
      <c r="G94" s="242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47"/>
      <c r="Z94" s="147"/>
      <c r="AA94" s="147"/>
      <c r="AB94" s="147"/>
      <c r="AC94" s="147"/>
      <c r="AD94" s="147"/>
      <c r="AE94" s="147"/>
      <c r="AF94" s="147"/>
      <c r="AG94" s="147" t="s">
        <v>112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68">
        <v>26</v>
      </c>
      <c r="B95" s="169" t="s">
        <v>184</v>
      </c>
      <c r="C95" s="177" t="s">
        <v>185</v>
      </c>
      <c r="D95" s="170" t="s">
        <v>126</v>
      </c>
      <c r="E95" s="171">
        <v>1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3">
        <v>6.4999999999999997E-3</v>
      </c>
      <c r="O95" s="173">
        <f>ROUND(E95*N95,2)</f>
        <v>0.01</v>
      </c>
      <c r="P95" s="173">
        <v>0</v>
      </c>
      <c r="Q95" s="173">
        <f>ROUND(E95*P95,2)</f>
        <v>0</v>
      </c>
      <c r="R95" s="173"/>
      <c r="S95" s="173" t="s">
        <v>173</v>
      </c>
      <c r="T95" s="174" t="s">
        <v>103</v>
      </c>
      <c r="U95" s="156">
        <v>0</v>
      </c>
      <c r="V95" s="156">
        <f>ROUND(E95*U95,2)</f>
        <v>0</v>
      </c>
      <c r="W95" s="156"/>
      <c r="X95" s="156" t="s">
        <v>174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175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241"/>
      <c r="D96" s="242"/>
      <c r="E96" s="242"/>
      <c r="F96" s="242"/>
      <c r="G96" s="242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112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1" x14ac:dyDescent="0.2">
      <c r="A97" s="168">
        <v>27</v>
      </c>
      <c r="B97" s="169" t="s">
        <v>186</v>
      </c>
      <c r="C97" s="177" t="s">
        <v>187</v>
      </c>
      <c r="D97" s="170" t="s">
        <v>126</v>
      </c>
      <c r="E97" s="171">
        <v>1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73">
        <v>1.6E-2</v>
      </c>
      <c r="O97" s="173">
        <f>ROUND(E97*N97,2)</f>
        <v>0.02</v>
      </c>
      <c r="P97" s="173">
        <v>0</v>
      </c>
      <c r="Q97" s="173">
        <f>ROUND(E97*P97,2)</f>
        <v>0</v>
      </c>
      <c r="R97" s="173"/>
      <c r="S97" s="173" t="s">
        <v>173</v>
      </c>
      <c r="T97" s="174" t="s">
        <v>183</v>
      </c>
      <c r="U97" s="156">
        <v>0</v>
      </c>
      <c r="V97" s="156">
        <f>ROUND(E97*U97,2)</f>
        <v>0</v>
      </c>
      <c r="W97" s="156"/>
      <c r="X97" s="156" t="s">
        <v>174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175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241"/>
      <c r="D98" s="242"/>
      <c r="E98" s="242"/>
      <c r="F98" s="242"/>
      <c r="G98" s="242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47"/>
      <c r="Z98" s="147"/>
      <c r="AA98" s="147"/>
      <c r="AB98" s="147"/>
      <c r="AC98" s="147"/>
      <c r="AD98" s="147"/>
      <c r="AE98" s="147"/>
      <c r="AF98" s="147"/>
      <c r="AG98" s="147" t="s">
        <v>112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68">
        <v>28</v>
      </c>
      <c r="B99" s="169" t="s">
        <v>188</v>
      </c>
      <c r="C99" s="177" t="s">
        <v>189</v>
      </c>
      <c r="D99" s="170" t="s">
        <v>126</v>
      </c>
      <c r="E99" s="171">
        <v>1</v>
      </c>
      <c r="F99" s="172"/>
      <c r="G99" s="173">
        <f>ROUND(E99*F99,2)</f>
        <v>0</v>
      </c>
      <c r="H99" s="172"/>
      <c r="I99" s="173">
        <f>ROUND(E99*H99,2)</f>
        <v>0</v>
      </c>
      <c r="J99" s="172"/>
      <c r="K99" s="173">
        <f>ROUND(E99*J99,2)</f>
        <v>0</v>
      </c>
      <c r="L99" s="173">
        <v>21</v>
      </c>
      <c r="M99" s="173">
        <f>G99*(1+L99/100)</f>
        <v>0</v>
      </c>
      <c r="N99" s="173">
        <v>1.7000000000000001E-2</v>
      </c>
      <c r="O99" s="173">
        <f>ROUND(E99*N99,2)</f>
        <v>0.02</v>
      </c>
      <c r="P99" s="173">
        <v>0</v>
      </c>
      <c r="Q99" s="173">
        <f>ROUND(E99*P99,2)</f>
        <v>0</v>
      </c>
      <c r="R99" s="173"/>
      <c r="S99" s="173" t="s">
        <v>173</v>
      </c>
      <c r="T99" s="174" t="s">
        <v>183</v>
      </c>
      <c r="U99" s="156">
        <v>0</v>
      </c>
      <c r="V99" s="156">
        <f>ROUND(E99*U99,2)</f>
        <v>0</v>
      </c>
      <c r="W99" s="156"/>
      <c r="X99" s="156" t="s">
        <v>174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175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241"/>
      <c r="D100" s="242"/>
      <c r="E100" s="242"/>
      <c r="F100" s="242"/>
      <c r="G100" s="242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112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68">
        <v>29</v>
      </c>
      <c r="B101" s="169" t="s">
        <v>190</v>
      </c>
      <c r="C101" s="177" t="s">
        <v>191</v>
      </c>
      <c r="D101" s="170" t="s">
        <v>126</v>
      </c>
      <c r="E101" s="171">
        <v>2</v>
      </c>
      <c r="F101" s="172"/>
      <c r="G101" s="173">
        <f>ROUND(E101*F101,2)</f>
        <v>0</v>
      </c>
      <c r="H101" s="172"/>
      <c r="I101" s="173">
        <f>ROUND(E101*H101,2)</f>
        <v>0</v>
      </c>
      <c r="J101" s="172"/>
      <c r="K101" s="173">
        <f>ROUND(E101*J101,2)</f>
        <v>0</v>
      </c>
      <c r="L101" s="173">
        <v>21</v>
      </c>
      <c r="M101" s="173">
        <f>G101*(1+L101/100)</f>
        <v>0</v>
      </c>
      <c r="N101" s="173">
        <v>0.02</v>
      </c>
      <c r="O101" s="173">
        <f>ROUND(E101*N101,2)</f>
        <v>0.04</v>
      </c>
      <c r="P101" s="173">
        <v>0</v>
      </c>
      <c r="Q101" s="173">
        <f>ROUND(E101*P101,2)</f>
        <v>0</v>
      </c>
      <c r="R101" s="173"/>
      <c r="S101" s="173" t="s">
        <v>173</v>
      </c>
      <c r="T101" s="174" t="s">
        <v>183</v>
      </c>
      <c r="U101" s="156">
        <v>0</v>
      </c>
      <c r="V101" s="156">
        <f>ROUND(E101*U101,2)</f>
        <v>0</v>
      </c>
      <c r="W101" s="156"/>
      <c r="X101" s="156" t="s">
        <v>174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175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241"/>
      <c r="D102" s="242"/>
      <c r="E102" s="242"/>
      <c r="F102" s="242"/>
      <c r="G102" s="242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112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68">
        <v>30</v>
      </c>
      <c r="B103" s="169" t="s">
        <v>192</v>
      </c>
      <c r="C103" s="177" t="s">
        <v>193</v>
      </c>
      <c r="D103" s="170" t="s">
        <v>126</v>
      </c>
      <c r="E103" s="171">
        <v>3</v>
      </c>
      <c r="F103" s="172"/>
      <c r="G103" s="173">
        <f>ROUND(E103*F103,2)</f>
        <v>0</v>
      </c>
      <c r="H103" s="172"/>
      <c r="I103" s="173">
        <f>ROUND(E103*H103,2)</f>
        <v>0</v>
      </c>
      <c r="J103" s="172"/>
      <c r="K103" s="173">
        <f>ROUND(E103*J103,2)</f>
        <v>0</v>
      </c>
      <c r="L103" s="173">
        <v>21</v>
      </c>
      <c r="M103" s="173">
        <f>G103*(1+L103/100)</f>
        <v>0</v>
      </c>
      <c r="N103" s="173">
        <v>1.925E-2</v>
      </c>
      <c r="O103" s="173">
        <f>ROUND(E103*N103,2)</f>
        <v>0.06</v>
      </c>
      <c r="P103" s="173">
        <v>0</v>
      </c>
      <c r="Q103" s="173">
        <f>ROUND(E103*P103,2)</f>
        <v>0</v>
      </c>
      <c r="R103" s="173"/>
      <c r="S103" s="173" t="s">
        <v>173</v>
      </c>
      <c r="T103" s="174" t="s">
        <v>103</v>
      </c>
      <c r="U103" s="156">
        <v>0</v>
      </c>
      <c r="V103" s="156">
        <f>ROUND(E103*U103,2)</f>
        <v>0</v>
      </c>
      <c r="W103" s="156"/>
      <c r="X103" s="156" t="s">
        <v>174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175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241"/>
      <c r="D104" s="242"/>
      <c r="E104" s="242"/>
      <c r="F104" s="242"/>
      <c r="G104" s="242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112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68">
        <v>31</v>
      </c>
      <c r="B105" s="169" t="s">
        <v>194</v>
      </c>
      <c r="C105" s="177" t="s">
        <v>195</v>
      </c>
      <c r="D105" s="170" t="s">
        <v>126</v>
      </c>
      <c r="E105" s="171">
        <v>1</v>
      </c>
      <c r="F105" s="172"/>
      <c r="G105" s="173">
        <f>ROUND(E105*F105,2)</f>
        <v>0</v>
      </c>
      <c r="H105" s="172"/>
      <c r="I105" s="173">
        <f>ROUND(E105*H105,2)</f>
        <v>0</v>
      </c>
      <c r="J105" s="172"/>
      <c r="K105" s="173">
        <f>ROUND(E105*J105,2)</f>
        <v>0</v>
      </c>
      <c r="L105" s="173">
        <v>21</v>
      </c>
      <c r="M105" s="173">
        <f>G105*(1+L105/100)</f>
        <v>0</v>
      </c>
      <c r="N105" s="173">
        <v>2.1000000000000001E-2</v>
      </c>
      <c r="O105" s="173">
        <f>ROUND(E105*N105,2)</f>
        <v>0.02</v>
      </c>
      <c r="P105" s="173">
        <v>0</v>
      </c>
      <c r="Q105" s="173">
        <f>ROUND(E105*P105,2)</f>
        <v>0</v>
      </c>
      <c r="R105" s="173"/>
      <c r="S105" s="173" t="s">
        <v>173</v>
      </c>
      <c r="T105" s="174" t="s">
        <v>183</v>
      </c>
      <c r="U105" s="156">
        <v>0</v>
      </c>
      <c r="V105" s="156">
        <f>ROUND(E105*U105,2)</f>
        <v>0</v>
      </c>
      <c r="W105" s="156"/>
      <c r="X105" s="156" t="s">
        <v>174</v>
      </c>
      <c r="Y105" s="147"/>
      <c r="Z105" s="147"/>
      <c r="AA105" s="147"/>
      <c r="AB105" s="147"/>
      <c r="AC105" s="147"/>
      <c r="AD105" s="147"/>
      <c r="AE105" s="147"/>
      <c r="AF105" s="147"/>
      <c r="AG105" s="147" t="s">
        <v>175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241"/>
      <c r="D106" s="242"/>
      <c r="E106" s="242"/>
      <c r="F106" s="242"/>
      <c r="G106" s="242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112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68">
        <v>32</v>
      </c>
      <c r="B107" s="169" t="s">
        <v>196</v>
      </c>
      <c r="C107" s="177" t="s">
        <v>197</v>
      </c>
      <c r="D107" s="170" t="s">
        <v>198</v>
      </c>
      <c r="E107" s="171">
        <v>4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21</v>
      </c>
      <c r="M107" s="173">
        <f>G107*(1+L107/100)</f>
        <v>0</v>
      </c>
      <c r="N107" s="173">
        <v>8.8999999999999995E-4</v>
      </c>
      <c r="O107" s="173">
        <f>ROUND(E107*N107,2)</f>
        <v>0</v>
      </c>
      <c r="P107" s="173">
        <v>0</v>
      </c>
      <c r="Q107" s="173">
        <f>ROUND(E107*P107,2)</f>
        <v>0</v>
      </c>
      <c r="R107" s="173" t="s">
        <v>102</v>
      </c>
      <c r="S107" s="173" t="s">
        <v>103</v>
      </c>
      <c r="T107" s="174" t="s">
        <v>103</v>
      </c>
      <c r="U107" s="156">
        <v>1.1200000000000001</v>
      </c>
      <c r="V107" s="156">
        <f>ROUND(E107*U107,2)</f>
        <v>4.4800000000000004</v>
      </c>
      <c r="W107" s="156"/>
      <c r="X107" s="156" t="s">
        <v>104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105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241"/>
      <c r="D108" s="242"/>
      <c r="E108" s="242"/>
      <c r="F108" s="242"/>
      <c r="G108" s="242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112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68">
        <v>33</v>
      </c>
      <c r="B109" s="169" t="s">
        <v>199</v>
      </c>
      <c r="C109" s="177" t="s">
        <v>200</v>
      </c>
      <c r="D109" s="170" t="s">
        <v>198</v>
      </c>
      <c r="E109" s="171">
        <v>4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73">
        <v>0</v>
      </c>
      <c r="O109" s="173">
        <f>ROUND(E109*N109,2)</f>
        <v>0</v>
      </c>
      <c r="P109" s="173">
        <v>0</v>
      </c>
      <c r="Q109" s="173">
        <f>ROUND(E109*P109,2)</f>
        <v>0</v>
      </c>
      <c r="R109" s="173" t="s">
        <v>102</v>
      </c>
      <c r="S109" s="173" t="s">
        <v>103</v>
      </c>
      <c r="T109" s="174" t="s">
        <v>103</v>
      </c>
      <c r="U109" s="156">
        <v>1.9</v>
      </c>
      <c r="V109" s="156">
        <f>ROUND(E109*U109,2)</f>
        <v>7.6</v>
      </c>
      <c r="W109" s="156"/>
      <c r="X109" s="156" t="s">
        <v>104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105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241"/>
      <c r="D110" s="242"/>
      <c r="E110" s="242"/>
      <c r="F110" s="242"/>
      <c r="G110" s="242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112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68">
        <v>34</v>
      </c>
      <c r="B111" s="169" t="s">
        <v>201</v>
      </c>
      <c r="C111" s="177" t="s">
        <v>202</v>
      </c>
      <c r="D111" s="170" t="s">
        <v>198</v>
      </c>
      <c r="E111" s="171">
        <v>4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21</v>
      </c>
      <c r="M111" s="173">
        <f>G111*(1+L111/100)</f>
        <v>0</v>
      </c>
      <c r="N111" s="173">
        <v>1.41E-3</v>
      </c>
      <c r="O111" s="173">
        <f>ROUND(E111*N111,2)</f>
        <v>0.01</v>
      </c>
      <c r="P111" s="173">
        <v>0</v>
      </c>
      <c r="Q111" s="173">
        <f>ROUND(E111*P111,2)</f>
        <v>0</v>
      </c>
      <c r="R111" s="173" t="s">
        <v>102</v>
      </c>
      <c r="S111" s="173" t="s">
        <v>103</v>
      </c>
      <c r="T111" s="174" t="s">
        <v>103</v>
      </c>
      <c r="U111" s="156">
        <v>1.575</v>
      </c>
      <c r="V111" s="156">
        <f>ROUND(E111*U111,2)</f>
        <v>6.3</v>
      </c>
      <c r="W111" s="156"/>
      <c r="X111" s="156" t="s">
        <v>104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105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45" t="s">
        <v>203</v>
      </c>
      <c r="D112" s="246"/>
      <c r="E112" s="246"/>
      <c r="F112" s="246"/>
      <c r="G112" s="24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109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239"/>
      <c r="D113" s="240"/>
      <c r="E113" s="240"/>
      <c r="F113" s="240"/>
      <c r="G113" s="240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112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68">
        <v>35</v>
      </c>
      <c r="B114" s="169" t="s">
        <v>204</v>
      </c>
      <c r="C114" s="177" t="s">
        <v>205</v>
      </c>
      <c r="D114" s="170" t="s">
        <v>198</v>
      </c>
      <c r="E114" s="171">
        <v>4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73">
        <v>2.0600000000000002E-3</v>
      </c>
      <c r="O114" s="173">
        <f>ROUND(E114*N114,2)</f>
        <v>0.01</v>
      </c>
      <c r="P114" s="173">
        <v>0</v>
      </c>
      <c r="Q114" s="173">
        <f>ROUND(E114*P114,2)</f>
        <v>0</v>
      </c>
      <c r="R114" s="173" t="s">
        <v>102</v>
      </c>
      <c r="S114" s="173" t="s">
        <v>103</v>
      </c>
      <c r="T114" s="174" t="s">
        <v>103</v>
      </c>
      <c r="U114" s="156">
        <v>0.23</v>
      </c>
      <c r="V114" s="156">
        <f>ROUND(E114*U114,2)</f>
        <v>0.92</v>
      </c>
      <c r="W114" s="156"/>
      <c r="X114" s="156" t="s">
        <v>104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105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241"/>
      <c r="D115" s="242"/>
      <c r="E115" s="242"/>
      <c r="F115" s="242"/>
      <c r="G115" s="242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112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68">
        <v>36</v>
      </c>
      <c r="B116" s="169" t="s">
        <v>206</v>
      </c>
      <c r="C116" s="177" t="s">
        <v>207</v>
      </c>
      <c r="D116" s="170" t="s">
        <v>198</v>
      </c>
      <c r="E116" s="171">
        <v>3</v>
      </c>
      <c r="F116" s="172"/>
      <c r="G116" s="173">
        <f>ROUND(E116*F116,2)</f>
        <v>0</v>
      </c>
      <c r="H116" s="172"/>
      <c r="I116" s="173">
        <f>ROUND(E116*H116,2)</f>
        <v>0</v>
      </c>
      <c r="J116" s="172"/>
      <c r="K116" s="173">
        <f>ROUND(E116*J116,2)</f>
        <v>0</v>
      </c>
      <c r="L116" s="173">
        <v>21</v>
      </c>
      <c r="M116" s="173">
        <f>G116*(1+L116/100)</f>
        <v>0</v>
      </c>
      <c r="N116" s="173">
        <v>2.0600000000000002E-3</v>
      </c>
      <c r="O116" s="173">
        <f>ROUND(E116*N116,2)</f>
        <v>0.01</v>
      </c>
      <c r="P116" s="173">
        <v>0</v>
      </c>
      <c r="Q116" s="173">
        <f>ROUND(E116*P116,2)</f>
        <v>0</v>
      </c>
      <c r="R116" s="173" t="s">
        <v>102</v>
      </c>
      <c r="S116" s="173" t="s">
        <v>103</v>
      </c>
      <c r="T116" s="174" t="s">
        <v>103</v>
      </c>
      <c r="U116" s="156">
        <v>0.23</v>
      </c>
      <c r="V116" s="156">
        <f>ROUND(E116*U116,2)</f>
        <v>0.69</v>
      </c>
      <c r="W116" s="156"/>
      <c r="X116" s="156" t="s">
        <v>104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105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241"/>
      <c r="D117" s="242"/>
      <c r="E117" s="242"/>
      <c r="F117" s="242"/>
      <c r="G117" s="242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112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68">
        <v>37</v>
      </c>
      <c r="B118" s="169" t="s">
        <v>208</v>
      </c>
      <c r="C118" s="177" t="s">
        <v>209</v>
      </c>
      <c r="D118" s="170" t="s">
        <v>198</v>
      </c>
      <c r="E118" s="171">
        <v>3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73">
        <v>5.5999999999999995E-4</v>
      </c>
      <c r="O118" s="173">
        <f>ROUND(E118*N118,2)</f>
        <v>0</v>
      </c>
      <c r="P118" s="173">
        <v>0</v>
      </c>
      <c r="Q118" s="173">
        <f>ROUND(E118*P118,2)</f>
        <v>0</v>
      </c>
      <c r="R118" s="173" t="s">
        <v>102</v>
      </c>
      <c r="S118" s="173" t="s">
        <v>103</v>
      </c>
      <c r="T118" s="174" t="s">
        <v>103</v>
      </c>
      <c r="U118" s="156">
        <v>0.23</v>
      </c>
      <c r="V118" s="156">
        <f>ROUND(E118*U118,2)</f>
        <v>0.69</v>
      </c>
      <c r="W118" s="156"/>
      <c r="X118" s="156" t="s">
        <v>104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105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241"/>
      <c r="D119" s="242"/>
      <c r="E119" s="242"/>
      <c r="F119" s="242"/>
      <c r="G119" s="242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112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68">
        <v>38</v>
      </c>
      <c r="B120" s="169" t="s">
        <v>210</v>
      </c>
      <c r="C120" s="177" t="s">
        <v>211</v>
      </c>
      <c r="D120" s="170" t="s">
        <v>198</v>
      </c>
      <c r="E120" s="171">
        <v>4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21</v>
      </c>
      <c r="M120" s="173">
        <f>G120*(1+L120/100)</f>
        <v>0</v>
      </c>
      <c r="N120" s="173">
        <v>1.6000000000000001E-4</v>
      </c>
      <c r="O120" s="173">
        <f>ROUND(E120*N120,2)</f>
        <v>0</v>
      </c>
      <c r="P120" s="173">
        <v>0</v>
      </c>
      <c r="Q120" s="173">
        <f>ROUND(E120*P120,2)</f>
        <v>0</v>
      </c>
      <c r="R120" s="173" t="s">
        <v>102</v>
      </c>
      <c r="S120" s="173" t="s">
        <v>103</v>
      </c>
      <c r="T120" s="174" t="s">
        <v>103</v>
      </c>
      <c r="U120" s="156">
        <v>0.16500000000000001</v>
      </c>
      <c r="V120" s="156">
        <f>ROUND(E120*U120,2)</f>
        <v>0.66</v>
      </c>
      <c r="W120" s="156"/>
      <c r="X120" s="156" t="s">
        <v>104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105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241"/>
      <c r="D121" s="242"/>
      <c r="E121" s="242"/>
      <c r="F121" s="242"/>
      <c r="G121" s="242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112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68">
        <v>39</v>
      </c>
      <c r="B122" s="169" t="s">
        <v>212</v>
      </c>
      <c r="C122" s="177" t="s">
        <v>213</v>
      </c>
      <c r="D122" s="170" t="s">
        <v>198</v>
      </c>
      <c r="E122" s="171">
        <v>14</v>
      </c>
      <c r="F122" s="172"/>
      <c r="G122" s="173">
        <f>ROUND(E122*F122,2)</f>
        <v>0</v>
      </c>
      <c r="H122" s="172"/>
      <c r="I122" s="173">
        <f>ROUND(E122*H122,2)</f>
        <v>0</v>
      </c>
      <c r="J122" s="172"/>
      <c r="K122" s="173">
        <f>ROUND(E122*J122,2)</f>
        <v>0</v>
      </c>
      <c r="L122" s="173">
        <v>21</v>
      </c>
      <c r="M122" s="173">
        <f>G122*(1+L122/100)</f>
        <v>0</v>
      </c>
      <c r="N122" s="173">
        <v>3.0000000000000001E-5</v>
      </c>
      <c r="O122" s="173">
        <f>ROUND(E122*N122,2)</f>
        <v>0</v>
      </c>
      <c r="P122" s="173">
        <v>0</v>
      </c>
      <c r="Q122" s="173">
        <f>ROUND(E122*P122,2)</f>
        <v>0</v>
      </c>
      <c r="R122" s="173" t="s">
        <v>102</v>
      </c>
      <c r="S122" s="173" t="s">
        <v>103</v>
      </c>
      <c r="T122" s="174" t="s">
        <v>103</v>
      </c>
      <c r="U122" s="156">
        <v>0.33</v>
      </c>
      <c r="V122" s="156">
        <f>ROUND(E122*U122,2)</f>
        <v>4.62</v>
      </c>
      <c r="W122" s="156"/>
      <c r="X122" s="156" t="s">
        <v>104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105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241"/>
      <c r="D123" s="242"/>
      <c r="E123" s="242"/>
      <c r="F123" s="242"/>
      <c r="G123" s="242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112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68">
        <v>40</v>
      </c>
      <c r="B124" s="169" t="s">
        <v>214</v>
      </c>
      <c r="C124" s="177" t="s">
        <v>215</v>
      </c>
      <c r="D124" s="170" t="s">
        <v>198</v>
      </c>
      <c r="E124" s="171">
        <v>1</v>
      </c>
      <c r="F124" s="172"/>
      <c r="G124" s="173">
        <f>ROUND(E124*F124,2)</f>
        <v>0</v>
      </c>
      <c r="H124" s="172"/>
      <c r="I124" s="173">
        <f>ROUND(E124*H124,2)</f>
        <v>0</v>
      </c>
      <c r="J124" s="172"/>
      <c r="K124" s="173">
        <f>ROUND(E124*J124,2)</f>
        <v>0</v>
      </c>
      <c r="L124" s="173">
        <v>21</v>
      </c>
      <c r="M124" s="173">
        <f>G124*(1+L124/100)</f>
        <v>0</v>
      </c>
      <c r="N124" s="173">
        <v>7.2000000000000005E-4</v>
      </c>
      <c r="O124" s="173">
        <f>ROUND(E124*N124,2)</f>
        <v>0</v>
      </c>
      <c r="P124" s="173">
        <v>0</v>
      </c>
      <c r="Q124" s="173">
        <f>ROUND(E124*P124,2)</f>
        <v>0</v>
      </c>
      <c r="R124" s="173" t="s">
        <v>102</v>
      </c>
      <c r="S124" s="173" t="s">
        <v>103</v>
      </c>
      <c r="T124" s="174" t="s">
        <v>103</v>
      </c>
      <c r="U124" s="156">
        <v>0.50600000000000001</v>
      </c>
      <c r="V124" s="156">
        <f>ROUND(E124*U124,2)</f>
        <v>0.51</v>
      </c>
      <c r="W124" s="156"/>
      <c r="X124" s="156" t="s">
        <v>104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105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241"/>
      <c r="D125" s="242"/>
      <c r="E125" s="242"/>
      <c r="F125" s="242"/>
      <c r="G125" s="242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112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68">
        <v>41</v>
      </c>
      <c r="B126" s="169" t="s">
        <v>216</v>
      </c>
      <c r="C126" s="177" t="s">
        <v>217</v>
      </c>
      <c r="D126" s="170" t="s">
        <v>198</v>
      </c>
      <c r="E126" s="171">
        <v>1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2.4000000000000001E-4</v>
      </c>
      <c r="O126" s="173">
        <f>ROUND(E126*N126,2)</f>
        <v>0</v>
      </c>
      <c r="P126" s="173">
        <v>0</v>
      </c>
      <c r="Q126" s="173">
        <f>ROUND(E126*P126,2)</f>
        <v>0</v>
      </c>
      <c r="R126" s="173" t="s">
        <v>102</v>
      </c>
      <c r="S126" s="173" t="s">
        <v>103</v>
      </c>
      <c r="T126" s="174" t="s">
        <v>103</v>
      </c>
      <c r="U126" s="156">
        <v>0.124</v>
      </c>
      <c r="V126" s="156">
        <f>ROUND(E126*U126,2)</f>
        <v>0.12</v>
      </c>
      <c r="W126" s="156"/>
      <c r="X126" s="156" t="s">
        <v>104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105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241"/>
      <c r="D127" s="242"/>
      <c r="E127" s="242"/>
      <c r="F127" s="242"/>
      <c r="G127" s="242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112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68">
        <v>42</v>
      </c>
      <c r="B128" s="169" t="s">
        <v>218</v>
      </c>
      <c r="C128" s="177" t="s">
        <v>219</v>
      </c>
      <c r="D128" s="170" t="s">
        <v>198</v>
      </c>
      <c r="E128" s="171">
        <v>1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73">
        <v>8.0000000000000007E-5</v>
      </c>
      <c r="O128" s="173">
        <f>ROUND(E128*N128,2)</f>
        <v>0</v>
      </c>
      <c r="P128" s="173">
        <v>0</v>
      </c>
      <c r="Q128" s="173">
        <f>ROUND(E128*P128,2)</f>
        <v>0</v>
      </c>
      <c r="R128" s="173" t="s">
        <v>102</v>
      </c>
      <c r="S128" s="173" t="s">
        <v>103</v>
      </c>
      <c r="T128" s="174" t="s">
        <v>103</v>
      </c>
      <c r="U128" s="156">
        <v>0.17599999999999999</v>
      </c>
      <c r="V128" s="156">
        <f>ROUND(E128*U128,2)</f>
        <v>0.18</v>
      </c>
      <c r="W128" s="156"/>
      <c r="X128" s="156" t="s">
        <v>104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105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241"/>
      <c r="D129" s="242"/>
      <c r="E129" s="242"/>
      <c r="F129" s="242"/>
      <c r="G129" s="242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112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68">
        <v>43</v>
      </c>
      <c r="B130" s="169" t="s">
        <v>220</v>
      </c>
      <c r="C130" s="177" t="s">
        <v>221</v>
      </c>
      <c r="D130" s="170" t="s">
        <v>126</v>
      </c>
      <c r="E130" s="171">
        <v>1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3">
        <v>1.64E-3</v>
      </c>
      <c r="O130" s="173">
        <f>ROUND(E130*N130,2)</f>
        <v>0</v>
      </c>
      <c r="P130" s="173">
        <v>0</v>
      </c>
      <c r="Q130" s="173">
        <f>ROUND(E130*P130,2)</f>
        <v>0</v>
      </c>
      <c r="R130" s="173"/>
      <c r="S130" s="173" t="s">
        <v>173</v>
      </c>
      <c r="T130" s="174" t="s">
        <v>183</v>
      </c>
      <c r="U130" s="156">
        <v>0.45</v>
      </c>
      <c r="V130" s="156">
        <f>ROUND(E130*U130,2)</f>
        <v>0.45</v>
      </c>
      <c r="W130" s="156"/>
      <c r="X130" s="156" t="s">
        <v>104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105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241"/>
      <c r="D131" s="242"/>
      <c r="E131" s="242"/>
      <c r="F131" s="242"/>
      <c r="G131" s="242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112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68">
        <v>44</v>
      </c>
      <c r="B132" s="169" t="s">
        <v>222</v>
      </c>
      <c r="C132" s="177" t="s">
        <v>223</v>
      </c>
      <c r="D132" s="170" t="s">
        <v>126</v>
      </c>
      <c r="E132" s="171">
        <v>4</v>
      </c>
      <c r="F132" s="172"/>
      <c r="G132" s="173">
        <f>ROUND(E132*F132,2)</f>
        <v>0</v>
      </c>
      <c r="H132" s="172"/>
      <c r="I132" s="173">
        <f>ROUND(E132*H132,2)</f>
        <v>0</v>
      </c>
      <c r="J132" s="172"/>
      <c r="K132" s="173">
        <f>ROUND(E132*J132,2)</f>
        <v>0</v>
      </c>
      <c r="L132" s="173">
        <v>21</v>
      </c>
      <c r="M132" s="173">
        <f>G132*(1+L132/100)</f>
        <v>0</v>
      </c>
      <c r="N132" s="173">
        <v>8.4999999999999995E-4</v>
      </c>
      <c r="O132" s="173">
        <f>ROUND(E132*N132,2)</f>
        <v>0</v>
      </c>
      <c r="P132" s="173">
        <v>0</v>
      </c>
      <c r="Q132" s="173">
        <f>ROUND(E132*P132,2)</f>
        <v>0</v>
      </c>
      <c r="R132" s="173"/>
      <c r="S132" s="173" t="s">
        <v>173</v>
      </c>
      <c r="T132" s="174" t="s">
        <v>183</v>
      </c>
      <c r="U132" s="156">
        <v>0.45</v>
      </c>
      <c r="V132" s="156">
        <f>ROUND(E132*U132,2)</f>
        <v>1.8</v>
      </c>
      <c r="W132" s="156"/>
      <c r="X132" s="156" t="s">
        <v>104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105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241"/>
      <c r="D133" s="242"/>
      <c r="E133" s="242"/>
      <c r="F133" s="242"/>
      <c r="G133" s="242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112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22.5" outlineLevel="1" x14ac:dyDescent="0.2">
      <c r="A134" s="168">
        <v>45</v>
      </c>
      <c r="B134" s="169" t="s">
        <v>224</v>
      </c>
      <c r="C134" s="177" t="s">
        <v>225</v>
      </c>
      <c r="D134" s="170" t="s">
        <v>126</v>
      </c>
      <c r="E134" s="171">
        <v>4</v>
      </c>
      <c r="F134" s="172"/>
      <c r="G134" s="173">
        <f>ROUND(E134*F134,2)</f>
        <v>0</v>
      </c>
      <c r="H134" s="172"/>
      <c r="I134" s="173">
        <f>ROUND(E134*H134,2)</f>
        <v>0</v>
      </c>
      <c r="J134" s="172"/>
      <c r="K134" s="173">
        <f>ROUND(E134*J134,2)</f>
        <v>0</v>
      </c>
      <c r="L134" s="173">
        <v>21</v>
      </c>
      <c r="M134" s="173">
        <f>G134*(1+L134/100)</f>
        <v>0</v>
      </c>
      <c r="N134" s="173">
        <v>2.9999999999999997E-4</v>
      </c>
      <c r="O134" s="173">
        <f>ROUND(E134*N134,2)</f>
        <v>0</v>
      </c>
      <c r="P134" s="173">
        <v>0</v>
      </c>
      <c r="Q134" s="173">
        <f>ROUND(E134*P134,2)</f>
        <v>0</v>
      </c>
      <c r="R134" s="173" t="s">
        <v>102</v>
      </c>
      <c r="S134" s="173" t="s">
        <v>103</v>
      </c>
      <c r="T134" s="174" t="s">
        <v>103</v>
      </c>
      <c r="U134" s="156">
        <v>0.104</v>
      </c>
      <c r="V134" s="156">
        <f>ROUND(E134*U134,2)</f>
        <v>0.42</v>
      </c>
      <c r="W134" s="156"/>
      <c r="X134" s="156" t="s">
        <v>104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105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241"/>
      <c r="D135" s="242"/>
      <c r="E135" s="242"/>
      <c r="F135" s="242"/>
      <c r="G135" s="242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112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68">
        <v>46</v>
      </c>
      <c r="B136" s="169" t="s">
        <v>226</v>
      </c>
      <c r="C136" s="177" t="s">
        <v>227</v>
      </c>
      <c r="D136" s="170" t="s">
        <v>126</v>
      </c>
      <c r="E136" s="171">
        <v>4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73">
        <v>1.3999999999999999E-4</v>
      </c>
      <c r="O136" s="173">
        <f>ROUND(E136*N136,2)</f>
        <v>0</v>
      </c>
      <c r="P136" s="173">
        <v>0</v>
      </c>
      <c r="Q136" s="173">
        <f>ROUND(E136*P136,2)</f>
        <v>0</v>
      </c>
      <c r="R136" s="173" t="s">
        <v>102</v>
      </c>
      <c r="S136" s="173" t="s">
        <v>103</v>
      </c>
      <c r="T136" s="174" t="s">
        <v>103</v>
      </c>
      <c r="U136" s="156">
        <v>0.246</v>
      </c>
      <c r="V136" s="156">
        <f>ROUND(E136*U136,2)</f>
        <v>0.98</v>
      </c>
      <c r="W136" s="156"/>
      <c r="X136" s="156" t="s">
        <v>104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105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241"/>
      <c r="D137" s="242"/>
      <c r="E137" s="242"/>
      <c r="F137" s="242"/>
      <c r="G137" s="242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112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68">
        <v>47</v>
      </c>
      <c r="B138" s="169" t="s">
        <v>228</v>
      </c>
      <c r="C138" s="177" t="s">
        <v>229</v>
      </c>
      <c r="D138" s="170" t="s">
        <v>0</v>
      </c>
      <c r="E138" s="171">
        <v>1450.46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73">
        <v>0</v>
      </c>
      <c r="O138" s="173">
        <f>ROUND(E138*N138,2)</f>
        <v>0</v>
      </c>
      <c r="P138" s="173">
        <v>0</v>
      </c>
      <c r="Q138" s="173">
        <f>ROUND(E138*P138,2)</f>
        <v>0</v>
      </c>
      <c r="R138" s="173" t="s">
        <v>102</v>
      </c>
      <c r="S138" s="173" t="s">
        <v>103</v>
      </c>
      <c r="T138" s="174" t="s">
        <v>103</v>
      </c>
      <c r="U138" s="156">
        <v>0</v>
      </c>
      <c r="V138" s="156">
        <f>ROUND(E138*U138,2)</f>
        <v>0</v>
      </c>
      <c r="W138" s="156"/>
      <c r="X138" s="156" t="s">
        <v>104</v>
      </c>
      <c r="Y138" s="147"/>
      <c r="Z138" s="147"/>
      <c r="AA138" s="147"/>
      <c r="AB138" s="147"/>
      <c r="AC138" s="147"/>
      <c r="AD138" s="147"/>
      <c r="AE138" s="147"/>
      <c r="AF138" s="147"/>
      <c r="AG138" s="147" t="s">
        <v>105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243" t="s">
        <v>170</v>
      </c>
      <c r="D139" s="244"/>
      <c r="E139" s="244"/>
      <c r="F139" s="244"/>
      <c r="G139" s="244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107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239"/>
      <c r="D140" s="240"/>
      <c r="E140" s="240"/>
      <c r="F140" s="240"/>
      <c r="G140" s="240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112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x14ac:dyDescent="0.2">
      <c r="A141" s="3"/>
      <c r="B141" s="4"/>
      <c r="C141" s="180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v>15</v>
      </c>
      <c r="AF141">
        <v>21</v>
      </c>
      <c r="AG141" t="s">
        <v>84</v>
      </c>
    </row>
    <row r="142" spans="1:60" x14ac:dyDescent="0.2">
      <c r="A142" s="150"/>
      <c r="B142" s="151" t="s">
        <v>29</v>
      </c>
      <c r="C142" s="181"/>
      <c r="D142" s="152"/>
      <c r="E142" s="153"/>
      <c r="F142" s="153"/>
      <c r="G142" s="175">
        <f>G8+G39+G86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f>SUMIF(L7:L140,AE141,G7:G140)</f>
        <v>0</v>
      </c>
      <c r="AF142">
        <f>SUMIF(L7:L140,AF141,G7:G140)</f>
        <v>0</v>
      </c>
      <c r="AG142" t="s">
        <v>230</v>
      </c>
    </row>
    <row r="143" spans="1:60" x14ac:dyDescent="0.2">
      <c r="C143" s="182"/>
      <c r="D143" s="10"/>
      <c r="AG143" t="s">
        <v>231</v>
      </c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BCEE" sheet="1"/>
  <mergeCells count="79">
    <mergeCell ref="C21:G21"/>
    <mergeCell ref="A1:G1"/>
    <mergeCell ref="C2:G2"/>
    <mergeCell ref="C3:G3"/>
    <mergeCell ref="C4:G4"/>
    <mergeCell ref="C10:G10"/>
    <mergeCell ref="C11:G11"/>
    <mergeCell ref="C13:G13"/>
    <mergeCell ref="C15:G15"/>
    <mergeCell ref="C16:G16"/>
    <mergeCell ref="C18:G18"/>
    <mergeCell ref="C20:G20"/>
    <mergeCell ref="C41:G41"/>
    <mergeCell ref="C22:G22"/>
    <mergeCell ref="C24:G24"/>
    <mergeCell ref="C26:G26"/>
    <mergeCell ref="C27:G27"/>
    <mergeCell ref="C29:G29"/>
    <mergeCell ref="C31:G31"/>
    <mergeCell ref="C32:G32"/>
    <mergeCell ref="C34:G34"/>
    <mergeCell ref="C35:G35"/>
    <mergeCell ref="C37:G37"/>
    <mergeCell ref="C38:G38"/>
    <mergeCell ref="C59:G59"/>
    <mergeCell ref="C42:G42"/>
    <mergeCell ref="C43:G43"/>
    <mergeCell ref="C46:G46"/>
    <mergeCell ref="C48:G48"/>
    <mergeCell ref="C49:G49"/>
    <mergeCell ref="C50:G50"/>
    <mergeCell ref="C52:G52"/>
    <mergeCell ref="C54:G54"/>
    <mergeCell ref="C55:G55"/>
    <mergeCell ref="C56:G56"/>
    <mergeCell ref="C57:G57"/>
    <mergeCell ref="C81:G81"/>
    <mergeCell ref="C60:G60"/>
    <mergeCell ref="C62:G62"/>
    <mergeCell ref="C63:G63"/>
    <mergeCell ref="C65:G65"/>
    <mergeCell ref="C66:G66"/>
    <mergeCell ref="C69:G69"/>
    <mergeCell ref="C71:G71"/>
    <mergeCell ref="C73:G73"/>
    <mergeCell ref="C75:G75"/>
    <mergeCell ref="C77:G77"/>
    <mergeCell ref="C79:G79"/>
    <mergeCell ref="C104:G104"/>
    <mergeCell ref="C82:G82"/>
    <mergeCell ref="C84:G84"/>
    <mergeCell ref="C85:G85"/>
    <mergeCell ref="C88:G88"/>
    <mergeCell ref="C90:G90"/>
    <mergeCell ref="C92:G92"/>
    <mergeCell ref="C94:G94"/>
    <mergeCell ref="C96:G96"/>
    <mergeCell ref="C98:G98"/>
    <mergeCell ref="C100:G100"/>
    <mergeCell ref="C102:G102"/>
    <mergeCell ref="C127:G127"/>
    <mergeCell ref="C106:G106"/>
    <mergeCell ref="C108:G108"/>
    <mergeCell ref="C110:G110"/>
    <mergeCell ref="C112:G112"/>
    <mergeCell ref="C113:G113"/>
    <mergeCell ref="C115:G115"/>
    <mergeCell ref="C117:G117"/>
    <mergeCell ref="C119:G119"/>
    <mergeCell ref="C121:G121"/>
    <mergeCell ref="C123:G123"/>
    <mergeCell ref="C125:G125"/>
    <mergeCell ref="C140:G140"/>
    <mergeCell ref="C129:G129"/>
    <mergeCell ref="C131:G131"/>
    <mergeCell ref="C133:G133"/>
    <mergeCell ref="C135:G135"/>
    <mergeCell ref="C137:G137"/>
    <mergeCell ref="C139:G1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71</v>
      </c>
      <c r="B1" s="249"/>
      <c r="C1" s="249"/>
      <c r="D1" s="249"/>
      <c r="E1" s="249"/>
      <c r="F1" s="249"/>
      <c r="G1" s="249"/>
      <c r="AG1" t="s">
        <v>72</v>
      </c>
    </row>
    <row r="2" spans="1:60" ht="25.15" customHeight="1" x14ac:dyDescent="0.2">
      <c r="A2" s="139" t="s">
        <v>7</v>
      </c>
      <c r="B2" s="49" t="s">
        <v>43</v>
      </c>
      <c r="C2" s="250" t="s">
        <v>44</v>
      </c>
      <c r="D2" s="251"/>
      <c r="E2" s="251"/>
      <c r="F2" s="251"/>
      <c r="G2" s="252"/>
      <c r="AG2" t="s">
        <v>73</v>
      </c>
    </row>
    <row r="3" spans="1:60" ht="25.15" customHeight="1" x14ac:dyDescent="0.2">
      <c r="A3" s="139" t="s">
        <v>8</v>
      </c>
      <c r="B3" s="49" t="s">
        <v>51</v>
      </c>
      <c r="C3" s="250" t="s">
        <v>48</v>
      </c>
      <c r="D3" s="251"/>
      <c r="E3" s="251"/>
      <c r="F3" s="251"/>
      <c r="G3" s="252"/>
      <c r="AC3" s="121" t="s">
        <v>73</v>
      </c>
      <c r="AG3" t="s">
        <v>74</v>
      </c>
    </row>
    <row r="4" spans="1:60" ht="25.15" customHeight="1" x14ac:dyDescent="0.2">
      <c r="A4" s="140" t="s">
        <v>9</v>
      </c>
      <c r="B4" s="141" t="s">
        <v>49</v>
      </c>
      <c r="C4" s="253" t="s">
        <v>52</v>
      </c>
      <c r="D4" s="254"/>
      <c r="E4" s="254"/>
      <c r="F4" s="254"/>
      <c r="G4" s="255"/>
      <c r="AG4" t="s">
        <v>75</v>
      </c>
    </row>
    <row r="5" spans="1:60" x14ac:dyDescent="0.2">
      <c r="D5" s="10"/>
    </row>
    <row r="6" spans="1:60" ht="38.25" x14ac:dyDescent="0.2">
      <c r="A6" s="143" t="s">
        <v>76</v>
      </c>
      <c r="B6" s="145" t="s">
        <v>77</v>
      </c>
      <c r="C6" s="145" t="s">
        <v>78</v>
      </c>
      <c r="D6" s="144" t="s">
        <v>79</v>
      </c>
      <c r="E6" s="143" t="s">
        <v>80</v>
      </c>
      <c r="F6" s="142" t="s">
        <v>81</v>
      </c>
      <c r="G6" s="143" t="s">
        <v>29</v>
      </c>
      <c r="H6" s="146" t="s">
        <v>30</v>
      </c>
      <c r="I6" s="146" t="s">
        <v>82</v>
      </c>
      <c r="J6" s="146" t="s">
        <v>31</v>
      </c>
      <c r="K6" s="146" t="s">
        <v>83</v>
      </c>
      <c r="L6" s="146" t="s">
        <v>84</v>
      </c>
      <c r="M6" s="146" t="s">
        <v>85</v>
      </c>
      <c r="N6" s="146" t="s">
        <v>86</v>
      </c>
      <c r="O6" s="146" t="s">
        <v>87</v>
      </c>
      <c r="P6" s="146" t="s">
        <v>88</v>
      </c>
      <c r="Q6" s="146" t="s">
        <v>89</v>
      </c>
      <c r="R6" s="146" t="s">
        <v>90</v>
      </c>
      <c r="S6" s="146" t="s">
        <v>91</v>
      </c>
      <c r="T6" s="146" t="s">
        <v>92</v>
      </c>
      <c r="U6" s="146" t="s">
        <v>93</v>
      </c>
      <c r="V6" s="146" t="s">
        <v>94</v>
      </c>
      <c r="W6" s="146" t="s">
        <v>95</v>
      </c>
      <c r="X6" s="146" t="s">
        <v>96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97</v>
      </c>
      <c r="B8" s="163" t="s">
        <v>63</v>
      </c>
      <c r="C8" s="176" t="s">
        <v>64</v>
      </c>
      <c r="D8" s="164"/>
      <c r="E8" s="165"/>
      <c r="F8" s="166"/>
      <c r="G8" s="166">
        <f>SUMIF(AG9:AG13,"&lt;&gt;NOR",G9:G13)</f>
        <v>0</v>
      </c>
      <c r="H8" s="166"/>
      <c r="I8" s="166">
        <f>SUM(I9:I13)</f>
        <v>0</v>
      </c>
      <c r="J8" s="166"/>
      <c r="K8" s="166">
        <f>SUM(K9:K13)</f>
        <v>0</v>
      </c>
      <c r="L8" s="166"/>
      <c r="M8" s="166">
        <f>SUM(M9:M13)</f>
        <v>0</v>
      </c>
      <c r="N8" s="166"/>
      <c r="O8" s="166">
        <f>SUM(O9:O13)</f>
        <v>0.15</v>
      </c>
      <c r="P8" s="166"/>
      <c r="Q8" s="166">
        <f>SUM(Q9:Q13)</f>
        <v>0</v>
      </c>
      <c r="R8" s="166"/>
      <c r="S8" s="166"/>
      <c r="T8" s="167"/>
      <c r="U8" s="161"/>
      <c r="V8" s="161">
        <f>SUM(V9:V13)</f>
        <v>0</v>
      </c>
      <c r="W8" s="161"/>
      <c r="X8" s="161"/>
      <c r="AG8" t="s">
        <v>98</v>
      </c>
    </row>
    <row r="9" spans="1:60" ht="45" outlineLevel="1" x14ac:dyDescent="0.2">
      <c r="A9" s="168">
        <v>1</v>
      </c>
      <c r="B9" s="169" t="s">
        <v>232</v>
      </c>
      <c r="C9" s="177" t="s">
        <v>233</v>
      </c>
      <c r="D9" s="170" t="s">
        <v>126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1.8500000000000001E-3</v>
      </c>
      <c r="O9" s="173">
        <f>ROUND(E9*N9,2)</f>
        <v>0</v>
      </c>
      <c r="P9" s="173">
        <v>0</v>
      </c>
      <c r="Q9" s="173">
        <f>ROUND(E9*P9,2)</f>
        <v>0</v>
      </c>
      <c r="R9" s="173" t="s">
        <v>180</v>
      </c>
      <c r="S9" s="173" t="s">
        <v>103</v>
      </c>
      <c r="T9" s="174" t="s">
        <v>103</v>
      </c>
      <c r="U9" s="156">
        <v>0</v>
      </c>
      <c r="V9" s="156">
        <f>ROUND(E9*U9,2)</f>
        <v>0</v>
      </c>
      <c r="W9" s="156"/>
      <c r="X9" s="156" t="s">
        <v>174</v>
      </c>
      <c r="Y9" s="147"/>
      <c r="Z9" s="147"/>
      <c r="AA9" s="147"/>
      <c r="AB9" s="147"/>
      <c r="AC9" s="147"/>
      <c r="AD9" s="147"/>
      <c r="AE9" s="147"/>
      <c r="AF9" s="147"/>
      <c r="AG9" s="147" t="s">
        <v>175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41"/>
      <c r="D10" s="242"/>
      <c r="E10" s="242"/>
      <c r="F10" s="242"/>
      <c r="G10" s="242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112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234</v>
      </c>
      <c r="C11" s="177" t="s">
        <v>235</v>
      </c>
      <c r="D11" s="170" t="s">
        <v>126</v>
      </c>
      <c r="E11" s="171">
        <v>1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0.14899999999999999</v>
      </c>
      <c r="O11" s="173">
        <f>ROUND(E11*N11,2)</f>
        <v>0.15</v>
      </c>
      <c r="P11" s="173">
        <v>0</v>
      </c>
      <c r="Q11" s="173">
        <f>ROUND(E11*P11,2)</f>
        <v>0</v>
      </c>
      <c r="R11" s="173"/>
      <c r="S11" s="173" t="s">
        <v>173</v>
      </c>
      <c r="T11" s="174" t="s">
        <v>183</v>
      </c>
      <c r="U11" s="156">
        <v>0</v>
      </c>
      <c r="V11" s="156">
        <f>ROUND(E11*U11,2)</f>
        <v>0</v>
      </c>
      <c r="W11" s="156"/>
      <c r="X11" s="156" t="s">
        <v>174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175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54"/>
      <c r="B12" s="155"/>
      <c r="C12" s="178" t="s">
        <v>236</v>
      </c>
      <c r="D12" s="157"/>
      <c r="E12" s="158">
        <v>1</v>
      </c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111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239"/>
      <c r="D13" s="240"/>
      <c r="E13" s="240"/>
      <c r="F13" s="240"/>
      <c r="G13" s="240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112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x14ac:dyDescent="0.2">
      <c r="A14" s="162" t="s">
        <v>97</v>
      </c>
      <c r="B14" s="163" t="s">
        <v>65</v>
      </c>
      <c r="C14" s="176" t="s">
        <v>66</v>
      </c>
      <c r="D14" s="164"/>
      <c r="E14" s="165"/>
      <c r="F14" s="166"/>
      <c r="G14" s="166">
        <f>SUMIF(AG15:AG16,"&lt;&gt;NOR",G15:G16)</f>
        <v>0</v>
      </c>
      <c r="H14" s="166"/>
      <c r="I14" s="166">
        <f>SUM(I15:I16)</f>
        <v>0</v>
      </c>
      <c r="J14" s="166"/>
      <c r="K14" s="166">
        <f>SUM(K15:K16)</f>
        <v>0</v>
      </c>
      <c r="L14" s="166"/>
      <c r="M14" s="166">
        <f>SUM(M15:M16)</f>
        <v>0</v>
      </c>
      <c r="N14" s="166"/>
      <c r="O14" s="166">
        <f>SUM(O15:O16)</f>
        <v>0</v>
      </c>
      <c r="P14" s="166"/>
      <c r="Q14" s="166">
        <f>SUM(Q15:Q16)</f>
        <v>0</v>
      </c>
      <c r="R14" s="166"/>
      <c r="S14" s="166"/>
      <c r="T14" s="167"/>
      <c r="U14" s="161"/>
      <c r="V14" s="161">
        <f>SUM(V15:V16)</f>
        <v>0.24</v>
      </c>
      <c r="W14" s="161"/>
      <c r="X14" s="161"/>
      <c r="AG14" t="s">
        <v>98</v>
      </c>
    </row>
    <row r="15" spans="1:60" outlineLevel="1" x14ac:dyDescent="0.2">
      <c r="A15" s="168">
        <v>3</v>
      </c>
      <c r="B15" s="169" t="s">
        <v>237</v>
      </c>
      <c r="C15" s="177" t="s">
        <v>238</v>
      </c>
      <c r="D15" s="170" t="s">
        <v>198</v>
      </c>
      <c r="E15" s="171">
        <v>1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3">
        <v>5.2999999999999998E-4</v>
      </c>
      <c r="O15" s="173">
        <f>ROUND(E15*N15,2)</f>
        <v>0</v>
      </c>
      <c r="P15" s="173">
        <v>0</v>
      </c>
      <c r="Q15" s="173">
        <f>ROUND(E15*P15,2)</f>
        <v>0</v>
      </c>
      <c r="R15" s="173" t="s">
        <v>239</v>
      </c>
      <c r="S15" s="173" t="s">
        <v>103</v>
      </c>
      <c r="T15" s="174" t="s">
        <v>103</v>
      </c>
      <c r="U15" s="156">
        <v>0.24</v>
      </c>
      <c r="V15" s="156">
        <f>ROUND(E15*U15,2)</f>
        <v>0.24</v>
      </c>
      <c r="W15" s="156"/>
      <c r="X15" s="156" t="s">
        <v>104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105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241"/>
      <c r="D16" s="242"/>
      <c r="E16" s="242"/>
      <c r="F16" s="242"/>
      <c r="G16" s="242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112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2" t="s">
        <v>97</v>
      </c>
      <c r="B17" s="163" t="s">
        <v>67</v>
      </c>
      <c r="C17" s="176" t="s">
        <v>68</v>
      </c>
      <c r="D17" s="164"/>
      <c r="E17" s="165"/>
      <c r="F17" s="166"/>
      <c r="G17" s="166">
        <f>SUMIF(AG18:AG27,"&lt;&gt;NOR",G18:G27)</f>
        <v>0</v>
      </c>
      <c r="H17" s="166"/>
      <c r="I17" s="166">
        <f>SUM(I18:I27)</f>
        <v>0</v>
      </c>
      <c r="J17" s="166"/>
      <c r="K17" s="166">
        <f>SUM(K18:K27)</f>
        <v>0</v>
      </c>
      <c r="L17" s="166"/>
      <c r="M17" s="166">
        <f>SUM(M18:M27)</f>
        <v>0</v>
      </c>
      <c r="N17" s="166"/>
      <c r="O17" s="166">
        <f>SUM(O18:O27)</f>
        <v>0.45999999999999996</v>
      </c>
      <c r="P17" s="166"/>
      <c r="Q17" s="166">
        <f>SUM(Q18:Q27)</f>
        <v>0</v>
      </c>
      <c r="R17" s="166"/>
      <c r="S17" s="166"/>
      <c r="T17" s="167"/>
      <c r="U17" s="161"/>
      <c r="V17" s="161">
        <f>SUM(V18:V27)</f>
        <v>322.71000000000004</v>
      </c>
      <c r="W17" s="161"/>
      <c r="X17" s="161"/>
      <c r="AG17" t="s">
        <v>98</v>
      </c>
    </row>
    <row r="18" spans="1:60" outlineLevel="1" x14ac:dyDescent="0.2">
      <c r="A18" s="168">
        <v>4</v>
      </c>
      <c r="B18" s="169" t="s">
        <v>240</v>
      </c>
      <c r="C18" s="177" t="s">
        <v>241</v>
      </c>
      <c r="D18" s="170" t="s">
        <v>242</v>
      </c>
      <c r="E18" s="171">
        <v>137.18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3">
        <v>2.5699999999999998E-3</v>
      </c>
      <c r="O18" s="173">
        <f>ROUND(E18*N18,2)</f>
        <v>0.35</v>
      </c>
      <c r="P18" s="173">
        <v>0</v>
      </c>
      <c r="Q18" s="173">
        <f>ROUND(E18*P18,2)</f>
        <v>0</v>
      </c>
      <c r="R18" s="173"/>
      <c r="S18" s="173" t="s">
        <v>173</v>
      </c>
      <c r="T18" s="174" t="s">
        <v>103</v>
      </c>
      <c r="U18" s="156">
        <v>2.1800000000000002</v>
      </c>
      <c r="V18" s="156">
        <f>ROUND(E18*U18,2)</f>
        <v>299.05</v>
      </c>
      <c r="W18" s="156"/>
      <c r="X18" s="156" t="s">
        <v>104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105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78" t="s">
        <v>243</v>
      </c>
      <c r="D19" s="157"/>
      <c r="E19" s="158">
        <v>137.18</v>
      </c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111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54"/>
      <c r="B20" s="155"/>
      <c r="C20" s="178" t="s">
        <v>244</v>
      </c>
      <c r="D20" s="157"/>
      <c r="E20" s="158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111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239"/>
      <c r="D21" s="240"/>
      <c r="E21" s="240"/>
      <c r="F21" s="240"/>
      <c r="G21" s="240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112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68">
        <v>5</v>
      </c>
      <c r="B22" s="169" t="s">
        <v>245</v>
      </c>
      <c r="C22" s="177" t="s">
        <v>246</v>
      </c>
      <c r="D22" s="170" t="s">
        <v>242</v>
      </c>
      <c r="E22" s="171">
        <v>157.75700000000001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6.9999999999999999E-4</v>
      </c>
      <c r="O22" s="173">
        <f>ROUND(E22*N22,2)</f>
        <v>0.11</v>
      </c>
      <c r="P22" s="173">
        <v>0</v>
      </c>
      <c r="Q22" s="173">
        <f>ROUND(E22*P22,2)</f>
        <v>0</v>
      </c>
      <c r="R22" s="173" t="s">
        <v>239</v>
      </c>
      <c r="S22" s="173" t="s">
        <v>103</v>
      </c>
      <c r="T22" s="174" t="s">
        <v>103</v>
      </c>
      <c r="U22" s="156">
        <v>0.15</v>
      </c>
      <c r="V22" s="156">
        <f>ROUND(E22*U22,2)</f>
        <v>23.66</v>
      </c>
      <c r="W22" s="156"/>
      <c r="X22" s="156" t="s">
        <v>104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105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245" t="s">
        <v>247</v>
      </c>
      <c r="D23" s="246"/>
      <c r="E23" s="246"/>
      <c r="F23" s="246"/>
      <c r="G23" s="24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109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78" t="s">
        <v>248</v>
      </c>
      <c r="D24" s="157"/>
      <c r="E24" s="158">
        <v>157.75700000000001</v>
      </c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111</v>
      </c>
      <c r="AH24" s="147">
        <v>5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239"/>
      <c r="D25" s="240"/>
      <c r="E25" s="240"/>
      <c r="F25" s="240"/>
      <c r="G25" s="240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112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6</v>
      </c>
      <c r="B26" s="169" t="s">
        <v>249</v>
      </c>
      <c r="C26" s="177" t="s">
        <v>250</v>
      </c>
      <c r="D26" s="170" t="s">
        <v>0</v>
      </c>
      <c r="E26" s="171">
        <v>2852.2849999999999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3">
        <v>0</v>
      </c>
      <c r="O26" s="173">
        <f>ROUND(E26*N26,2)</f>
        <v>0</v>
      </c>
      <c r="P26" s="173">
        <v>0</v>
      </c>
      <c r="Q26" s="173">
        <f>ROUND(E26*P26,2)</f>
        <v>0</v>
      </c>
      <c r="R26" s="173" t="s">
        <v>239</v>
      </c>
      <c r="S26" s="173" t="s">
        <v>103</v>
      </c>
      <c r="T26" s="174" t="s">
        <v>103</v>
      </c>
      <c r="U26" s="156">
        <v>0</v>
      </c>
      <c r="V26" s="156">
        <f>ROUND(E26*U26,2)</f>
        <v>0</v>
      </c>
      <c r="W26" s="156"/>
      <c r="X26" s="156" t="s">
        <v>104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105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41"/>
      <c r="D27" s="242"/>
      <c r="E27" s="242"/>
      <c r="F27" s="242"/>
      <c r="G27" s="242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47"/>
      <c r="Z27" s="147"/>
      <c r="AA27" s="147"/>
      <c r="AB27" s="147"/>
      <c r="AC27" s="147"/>
      <c r="AD27" s="147"/>
      <c r="AE27" s="147"/>
      <c r="AF27" s="147"/>
      <c r="AG27" s="147" t="s">
        <v>112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3"/>
      <c r="B28" s="4"/>
      <c r="C28" s="180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v>15</v>
      </c>
      <c r="AF28">
        <v>21</v>
      </c>
      <c r="AG28" t="s">
        <v>84</v>
      </c>
    </row>
    <row r="29" spans="1:60" x14ac:dyDescent="0.2">
      <c r="A29" s="150"/>
      <c r="B29" s="151" t="s">
        <v>29</v>
      </c>
      <c r="C29" s="181"/>
      <c r="D29" s="152"/>
      <c r="E29" s="153"/>
      <c r="F29" s="153"/>
      <c r="G29" s="175">
        <f>G8+G14+G17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E29">
        <f>SUMIF(L7:L27,AE28,G7:G27)</f>
        <v>0</v>
      </c>
      <c r="AF29">
        <f>SUMIF(L7:L27,AF28,G7:G27)</f>
        <v>0</v>
      </c>
      <c r="AG29" t="s">
        <v>230</v>
      </c>
    </row>
    <row r="30" spans="1:60" x14ac:dyDescent="0.2">
      <c r="C30" s="182"/>
      <c r="D30" s="10"/>
      <c r="AG30" t="s">
        <v>231</v>
      </c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BCEE" sheet="1"/>
  <mergeCells count="11">
    <mergeCell ref="C13:G13"/>
    <mergeCell ref="A1:G1"/>
    <mergeCell ref="C2:G2"/>
    <mergeCell ref="C3:G3"/>
    <mergeCell ref="C4:G4"/>
    <mergeCell ref="C10:G10"/>
    <mergeCell ref="C16:G16"/>
    <mergeCell ref="C21:G21"/>
    <mergeCell ref="C23:G23"/>
    <mergeCell ref="C25:G25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0026 Pol</vt:lpstr>
      <vt:lpstr>02 0026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0026 Pol'!Názvy_tisku</vt:lpstr>
      <vt:lpstr>'02 0026 Pol'!Názvy_tisku</vt:lpstr>
      <vt:lpstr>oadresa</vt:lpstr>
      <vt:lpstr>Stavba!Objednatel</vt:lpstr>
      <vt:lpstr>Stavba!Objekt</vt:lpstr>
      <vt:lpstr>'01 0026 Pol'!Oblast_tisku</vt:lpstr>
      <vt:lpstr>'02 0026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Odstrčil</dc:creator>
  <cp:lastModifiedBy>Vít</cp:lastModifiedBy>
  <cp:lastPrinted>2019-03-19T12:27:02Z</cp:lastPrinted>
  <dcterms:created xsi:type="dcterms:W3CDTF">2009-04-08T07:15:50Z</dcterms:created>
  <dcterms:modified xsi:type="dcterms:W3CDTF">2021-06-03T10:00:36Z</dcterms:modified>
</cp:coreProperties>
</file>